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6275" windowHeight="8010" tabRatio="808"/>
  </bookViews>
  <sheets>
    <sheet name="DATA" sheetId="4" r:id="rId1"/>
    <sheet name="FULL DATA (2)" sheetId="10" state="hidden" r:id="rId2"/>
    <sheet name="COLGATE DATA" sheetId="1" state="hidden" r:id="rId3"/>
    <sheet name="COLGATE PIVOT" sheetId="2" r:id="rId4"/>
    <sheet name="FULL DATA PIVOT" sheetId="3" r:id="rId5"/>
    <sheet name="CHARTS" sheetId="7" r:id="rId6"/>
    <sheet name="CUSTOMER BEHAVIOR" sheetId="8" r:id="rId7"/>
  </sheets>
  <definedNames>
    <definedName name="Slicer_Product_Brand">#N/A</definedName>
    <definedName name="Slicer_Supermarket_purchased_from">#N/A</definedName>
    <definedName name="Slicer_Supermarket_purchased_from1">#N/A</definedName>
  </definedNames>
  <calcPr calcId="144525"/>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T65" i="8" l="1"/>
  <c r="T60" i="8"/>
  <c r="T55" i="8"/>
  <c r="Q43" i="8" l="1"/>
  <c r="Q42" i="8"/>
  <c r="Q41" i="8"/>
  <c r="Q40" i="8"/>
  <c r="Q39" i="8"/>
  <c r="Q38" i="8"/>
  <c r="Q37" i="8"/>
  <c r="Q36" i="8"/>
  <c r="Q35" i="8"/>
  <c r="Q34" i="8"/>
  <c r="Q57" i="8"/>
  <c r="Q56" i="8"/>
  <c r="Q55" i="8"/>
  <c r="Q54" i="8"/>
  <c r="Q53" i="8"/>
  <c r="Q52" i="8"/>
  <c r="Q51" i="8"/>
  <c r="Q50" i="8"/>
  <c r="Q49" i="8"/>
  <c r="Q48" i="8"/>
  <c r="Q71" i="8"/>
  <c r="Q70" i="8"/>
  <c r="Q69" i="8"/>
  <c r="Q68" i="8"/>
  <c r="Q67" i="8"/>
  <c r="Q66" i="8"/>
  <c r="Q65" i="8"/>
  <c r="Q64" i="8"/>
  <c r="Q63" i="8"/>
  <c r="Q62" i="8"/>
  <c r="G3" i="7"/>
  <c r="G5" i="7"/>
  <c r="G7" i="7"/>
  <c r="X105" i="3" l="1"/>
  <c r="X104" i="3"/>
  <c r="X103" i="3"/>
  <c r="S101" i="3"/>
  <c r="S100" i="3"/>
  <c r="S99" i="3"/>
  <c r="N85" i="3"/>
  <c r="N84" i="3"/>
  <c r="N83"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J78" i="3"/>
  <c r="J67" i="3"/>
  <c r="J77" i="3"/>
  <c r="J76" i="3"/>
  <c r="J75" i="3"/>
  <c r="J74" i="3"/>
  <c r="J73" i="3"/>
  <c r="J72" i="3"/>
  <c r="J71" i="3"/>
  <c r="J65" i="3"/>
  <c r="J64" i="3"/>
  <c r="J63" i="3"/>
  <c r="J62" i="3"/>
  <c r="J61" i="3"/>
  <c r="J60" i="3"/>
  <c r="J55" i="3"/>
  <c r="J54" i="3"/>
  <c r="J56" i="3" s="1"/>
  <c r="J53" i="3"/>
  <c r="J52" i="3"/>
  <c r="J51" i="3"/>
  <c r="J50" i="3"/>
  <c r="J49" i="3"/>
  <c r="L5" i="2"/>
  <c r="J5" i="2"/>
  <c r="J37" i="2"/>
  <c r="I38" i="2"/>
  <c r="I36" i="2"/>
  <c r="H37" i="2"/>
  <c r="J36" i="2"/>
  <c r="I37" i="2"/>
  <c r="H38" i="2"/>
  <c r="H36" i="2"/>
  <c r="J38" i="2"/>
</calcChain>
</file>

<file path=xl/sharedStrings.xml><?xml version="1.0" encoding="utf-8"?>
<sst xmlns="http://schemas.openxmlformats.org/spreadsheetml/2006/main" count="8627" uniqueCount="1082">
  <si>
    <t>Order date</t>
  </si>
  <si>
    <t>Product Brand</t>
  </si>
  <si>
    <t>Product number</t>
  </si>
  <si>
    <t>Customer ID</t>
  </si>
  <si>
    <t>Order ID</t>
  </si>
  <si>
    <t>Supermarket purchased from</t>
  </si>
  <si>
    <t>Sales Volume</t>
  </si>
  <si>
    <t>Sales Value ($)</t>
  </si>
  <si>
    <t>Colgate-Palmolive</t>
  </si>
  <si>
    <t>R1234583</t>
  </si>
  <si>
    <t>Supermarket North</t>
  </si>
  <si>
    <t>R1235443</t>
  </si>
  <si>
    <t>Supermarket South</t>
  </si>
  <si>
    <t>R1236090</t>
  </si>
  <si>
    <t>R1236151</t>
  </si>
  <si>
    <t>Supermarket South-West</t>
  </si>
  <si>
    <t>R1236791</t>
  </si>
  <si>
    <t>R1236897</t>
  </si>
  <si>
    <t>Supermarket West</t>
  </si>
  <si>
    <t>R1236966</t>
  </si>
  <si>
    <t>R1237081</t>
  </si>
  <si>
    <t>Supermarket North-East</t>
  </si>
  <si>
    <t>R1237552</t>
  </si>
  <si>
    <t>R1237684</t>
  </si>
  <si>
    <t>R1237798</t>
  </si>
  <si>
    <t>R1238344</t>
  </si>
  <si>
    <t>R1238447</t>
  </si>
  <si>
    <t>R1239270</t>
  </si>
  <si>
    <t>R1239978</t>
  </si>
  <si>
    <t>R1240523</t>
  </si>
  <si>
    <t>R1240679</t>
  </si>
  <si>
    <t>R1241849</t>
  </si>
  <si>
    <t>Supermarket East</t>
  </si>
  <si>
    <t>R1242823</t>
  </si>
  <si>
    <t>R1242957</t>
  </si>
  <si>
    <t>R1243271</t>
  </si>
  <si>
    <t>R1243389</t>
  </si>
  <si>
    <t>R1243518</t>
  </si>
  <si>
    <t>R1244180</t>
  </si>
  <si>
    <t>R1244348</t>
  </si>
  <si>
    <t>R1244686</t>
  </si>
  <si>
    <t>R1245479</t>
  </si>
  <si>
    <t>R1245731</t>
  </si>
  <si>
    <t>R1245991</t>
  </si>
  <si>
    <t>R1246093</t>
  </si>
  <si>
    <t>R1247214</t>
  </si>
  <si>
    <t>R1247920</t>
  </si>
  <si>
    <t>R1248353</t>
  </si>
  <si>
    <t>R1248444</t>
  </si>
  <si>
    <t>Supermarket North-West</t>
  </si>
  <si>
    <t>R1248536</t>
  </si>
  <si>
    <t>R1249493</t>
  </si>
  <si>
    <t>R1249535</t>
  </si>
  <si>
    <t>R1249629</t>
  </si>
  <si>
    <t>R1250487</t>
  </si>
  <si>
    <t>R1250970</t>
  </si>
  <si>
    <t>R1251044</t>
  </si>
  <si>
    <t>R1251170</t>
  </si>
  <si>
    <t>R1251286</t>
  </si>
  <si>
    <t>R1251338</t>
  </si>
  <si>
    <t>R1252125</t>
  </si>
  <si>
    <t>R1252254</t>
  </si>
  <si>
    <t>R1253630</t>
  </si>
  <si>
    <t>R1253761</t>
  </si>
  <si>
    <t>R1254392</t>
  </si>
  <si>
    <t>R1254716</t>
  </si>
  <si>
    <t>R1254863</t>
  </si>
  <si>
    <t>R1254934</t>
  </si>
  <si>
    <t>R1255072</t>
  </si>
  <si>
    <t>R1255328</t>
  </si>
  <si>
    <t>R1255447</t>
  </si>
  <si>
    <t>R1255979</t>
  </si>
  <si>
    <t>R1256022</t>
  </si>
  <si>
    <t>R1256114</t>
  </si>
  <si>
    <t>R1256275</t>
  </si>
  <si>
    <t>R1256714</t>
  </si>
  <si>
    <t>R1256834</t>
  </si>
  <si>
    <t>R1256972</t>
  </si>
  <si>
    <t>R1257093</t>
  </si>
  <si>
    <t>R1257260</t>
  </si>
  <si>
    <t>R1257383</t>
  </si>
  <si>
    <t>R1257760</t>
  </si>
  <si>
    <t>R1257854</t>
  </si>
  <si>
    <t>R1257981</t>
  </si>
  <si>
    <t>R1258493</t>
  </si>
  <si>
    <t>R1258650</t>
  </si>
  <si>
    <t>R1259037</t>
  </si>
  <si>
    <t>R1259153</t>
  </si>
  <si>
    <t>R1259715</t>
  </si>
  <si>
    <t>R1259892</t>
  </si>
  <si>
    <t>R1261154</t>
  </si>
  <si>
    <t>R1261316</t>
  </si>
  <si>
    <t>R1261920</t>
  </si>
  <si>
    <t>R1262010</t>
  </si>
  <si>
    <t>R1262881</t>
  </si>
  <si>
    <t>R1263944</t>
  </si>
  <si>
    <t>R1264424</t>
  </si>
  <si>
    <t>R1264569</t>
  </si>
  <si>
    <t>R1265222</t>
  </si>
  <si>
    <t>R1265442</t>
  </si>
  <si>
    <t>R1265527</t>
  </si>
  <si>
    <t>R1266167</t>
  </si>
  <si>
    <t>R1266960</t>
  </si>
  <si>
    <t>R1267089</t>
  </si>
  <si>
    <t>R1267147</t>
  </si>
  <si>
    <t>R1268419</t>
  </si>
  <si>
    <t>R1269132</t>
  </si>
  <si>
    <t>R1270243</t>
  </si>
  <si>
    <t>R1270361</t>
  </si>
  <si>
    <t>R1270463</t>
  </si>
  <si>
    <t>R1270866</t>
  </si>
  <si>
    <t>R1271345</t>
  </si>
  <si>
    <t>R1271460</t>
  </si>
  <si>
    <t>R1271770</t>
  </si>
  <si>
    <t>R1271873</t>
  </si>
  <si>
    <t>R1271917</t>
  </si>
  <si>
    <t>R1272386</t>
  </si>
  <si>
    <t>R1272465</t>
  </si>
  <si>
    <t>R1272524</t>
  </si>
  <si>
    <t>R1272661</t>
  </si>
  <si>
    <t>R1272758</t>
  </si>
  <si>
    <t>R1273450</t>
  </si>
  <si>
    <t>R1273579</t>
  </si>
  <si>
    <t>R1273742</t>
  </si>
  <si>
    <t>R1273891</t>
  </si>
  <si>
    <t>R1274345</t>
  </si>
  <si>
    <t>R1274588</t>
  </si>
  <si>
    <t>R1274938</t>
  </si>
  <si>
    <t>R1275320</t>
  </si>
  <si>
    <t>R1275419</t>
  </si>
  <si>
    <t>R1275541</t>
  </si>
  <si>
    <t>R1276095</t>
  </si>
  <si>
    <t>R1276513</t>
  </si>
  <si>
    <t>R1276643</t>
  </si>
  <si>
    <t>R1277244</t>
  </si>
  <si>
    <t>R1277742</t>
  </si>
  <si>
    <t>R1277895</t>
  </si>
  <si>
    <t>R1277989</t>
  </si>
  <si>
    <t>R1278215</t>
  </si>
  <si>
    <t>R1279322</t>
  </si>
  <si>
    <t>R1279433</t>
  </si>
  <si>
    <t>R1279568</t>
  </si>
  <si>
    <t>R1279647</t>
  </si>
  <si>
    <t>R1279890</t>
  </si>
  <si>
    <t>R1279971</t>
  </si>
  <si>
    <t>R1280011</t>
  </si>
  <si>
    <t>R1280148</t>
  </si>
  <si>
    <t>R1280674</t>
  </si>
  <si>
    <t>R1280711</t>
  </si>
  <si>
    <t>R1282142</t>
  </si>
  <si>
    <t>R1282226</t>
  </si>
  <si>
    <t>R1282910</t>
  </si>
  <si>
    <t>R1283558</t>
  </si>
  <si>
    <t>R1283693</t>
  </si>
  <si>
    <t>R1284099</t>
  </si>
  <si>
    <t>R1284145</t>
  </si>
  <si>
    <t>R1284779</t>
  </si>
  <si>
    <t>R1285394</t>
  </si>
  <si>
    <t>R1285585</t>
  </si>
  <si>
    <t>R1286143</t>
  </si>
  <si>
    <t>R1286293</t>
  </si>
  <si>
    <t>R1286357</t>
  </si>
  <si>
    <t>R1287117</t>
  </si>
  <si>
    <t>R1287418</t>
  </si>
  <si>
    <t>R1287571</t>
  </si>
  <si>
    <t>R1287690</t>
  </si>
  <si>
    <t>R1288934</t>
  </si>
  <si>
    <t>R1289752</t>
  </si>
  <si>
    <t>R1290521</t>
  </si>
  <si>
    <t>R1290652</t>
  </si>
  <si>
    <t>R1290784</t>
  </si>
  <si>
    <t>R1291259</t>
  </si>
  <si>
    <t>R1291369</t>
  </si>
  <si>
    <t>R1291461</t>
  </si>
  <si>
    <t>R1291860</t>
  </si>
  <si>
    <t>R1293435</t>
  </si>
  <si>
    <t>R1293899</t>
  </si>
  <si>
    <t>R1293980</t>
  </si>
  <si>
    <t>R1294043</t>
  </si>
  <si>
    <t>R1295131</t>
  </si>
  <si>
    <t>R1295656</t>
  </si>
  <si>
    <t>R1295717</t>
  </si>
  <si>
    <t>R1296450</t>
  </si>
  <si>
    <t>R1296819</t>
  </si>
  <si>
    <t>R1296920</t>
  </si>
  <si>
    <t>R1297112</t>
  </si>
  <si>
    <t>R1297998</t>
  </si>
  <si>
    <t>R1298098</t>
  </si>
  <si>
    <t>R1298828</t>
  </si>
  <si>
    <t>R1299637</t>
  </si>
  <si>
    <t>R1299740</t>
  </si>
  <si>
    <t>R1299872</t>
  </si>
  <si>
    <t>R1300245</t>
  </si>
  <si>
    <t>R1300519</t>
  </si>
  <si>
    <t>R1300672</t>
  </si>
  <si>
    <t>R1300836</t>
  </si>
  <si>
    <t>R1302179</t>
  </si>
  <si>
    <t>R1302273</t>
  </si>
  <si>
    <t>R1303057</t>
  </si>
  <si>
    <t>R1304022</t>
  </si>
  <si>
    <t>R1304467</t>
  </si>
  <si>
    <t>R1305195</t>
  </si>
  <si>
    <t>R1305928</t>
  </si>
  <si>
    <t>R1306019</t>
  </si>
  <si>
    <t>R1306125</t>
  </si>
  <si>
    <t>R1306896</t>
  </si>
  <si>
    <t>R1306923</t>
  </si>
  <si>
    <t>R1307293</t>
  </si>
  <si>
    <t>R1307886</t>
  </si>
  <si>
    <t>R1308357</t>
  </si>
  <si>
    <t>R1308488</t>
  </si>
  <si>
    <t>R1309040</t>
  </si>
  <si>
    <t>R1309181</t>
  </si>
  <si>
    <t>R1309576</t>
  </si>
  <si>
    <t>R1310488</t>
  </si>
  <si>
    <t>R1311347</t>
  </si>
  <si>
    <t>R1311478</t>
  </si>
  <si>
    <t>R1313832</t>
  </si>
  <si>
    <t>R1315127</t>
  </si>
  <si>
    <t>R1315228</t>
  </si>
  <si>
    <t>R1315366</t>
  </si>
  <si>
    <t>R1315458</t>
  </si>
  <si>
    <t>R1315778</t>
  </si>
  <si>
    <t>R1315841</t>
  </si>
  <si>
    <t>R1316597</t>
  </si>
  <si>
    <t>R1317060</t>
  </si>
  <si>
    <t>R1318160</t>
  </si>
  <si>
    <t>R1318260</t>
  </si>
  <si>
    <t>R1319584</t>
  </si>
  <si>
    <t>R1320937</t>
  </si>
  <si>
    <t>R1321067</t>
  </si>
  <si>
    <t>R1321742</t>
  </si>
  <si>
    <t>R1322688</t>
  </si>
  <si>
    <t>R1323234</t>
  </si>
  <si>
    <t>R1323396</t>
  </si>
  <si>
    <t>R1323822</t>
  </si>
  <si>
    <t>R1323979</t>
  </si>
  <si>
    <t>R1324387</t>
  </si>
  <si>
    <t>R1324489</t>
  </si>
  <si>
    <t>R1325188</t>
  </si>
  <si>
    <t>R1325241</t>
  </si>
  <si>
    <t>R1325366</t>
  </si>
  <si>
    <t>R1326382</t>
  </si>
  <si>
    <t>R1327168</t>
  </si>
  <si>
    <t>R1327761</t>
  </si>
  <si>
    <t>R1328476</t>
  </si>
  <si>
    <t>R1328577</t>
  </si>
  <si>
    <t>R1328658</t>
  </si>
  <si>
    <t>R1328738</t>
  </si>
  <si>
    <t>R1329279</t>
  </si>
  <si>
    <t>R1329844</t>
  </si>
  <si>
    <t>R1330636</t>
  </si>
  <si>
    <t>R1330714</t>
  </si>
  <si>
    <t>R1331049</t>
  </si>
  <si>
    <t>R1331129</t>
  </si>
  <si>
    <t>R1331214</t>
  </si>
  <si>
    <t>R1332448</t>
  </si>
  <si>
    <t>R1332548</t>
  </si>
  <si>
    <t>R1332698</t>
  </si>
  <si>
    <t>R1333329</t>
  </si>
  <si>
    <t>R1333474</t>
  </si>
  <si>
    <t>R1333848</t>
  </si>
  <si>
    <t>R1333947</t>
  </si>
  <si>
    <t>R1334024</t>
  </si>
  <si>
    <t>R1334790</t>
  </si>
  <si>
    <t>R1335436</t>
  </si>
  <si>
    <t>R1335521</t>
  </si>
  <si>
    <t>R1335678</t>
  </si>
  <si>
    <t>R1336115</t>
  </si>
  <si>
    <t>R1336237</t>
  </si>
  <si>
    <t>R1337555</t>
  </si>
  <si>
    <t>R1337622</t>
  </si>
  <si>
    <t>R1338748</t>
  </si>
  <si>
    <t>R1338898</t>
  </si>
  <si>
    <t>R1339098</t>
  </si>
  <si>
    <t>R1339789</t>
  </si>
  <si>
    <t>R1343644</t>
  </si>
  <si>
    <t>R1343786</t>
  </si>
  <si>
    <t>R1343888</t>
  </si>
  <si>
    <t>R1346259</t>
  </si>
  <si>
    <t>R1346337</t>
  </si>
  <si>
    <t>R1346414</t>
  </si>
  <si>
    <t>R1346521</t>
  </si>
  <si>
    <t>R1347816</t>
  </si>
  <si>
    <t>R1347941</t>
  </si>
  <si>
    <t>R1348023</t>
  </si>
  <si>
    <t>R1348111</t>
  </si>
  <si>
    <t>R1348294</t>
  </si>
  <si>
    <t>R1348385</t>
  </si>
  <si>
    <t>R1349950</t>
  </si>
  <si>
    <t>R1350039</t>
  </si>
  <si>
    <t>R1351139</t>
  </si>
  <si>
    <t>R1351248</t>
  </si>
  <si>
    <t>Row Labels</t>
  </si>
  <si>
    <t>Grand Total</t>
  </si>
  <si>
    <t>2016</t>
  </si>
  <si>
    <t>Sep</t>
  </si>
  <si>
    <t>Oct</t>
  </si>
  <si>
    <t>Nov</t>
  </si>
  <si>
    <t>Dec</t>
  </si>
  <si>
    <t>2017</t>
  </si>
  <si>
    <t>Jan</t>
  </si>
  <si>
    <t>Feb</t>
  </si>
  <si>
    <t>Sum of Sales Value ($)</t>
  </si>
  <si>
    <t>Sum of Sales Volume</t>
  </si>
  <si>
    <t>Column Labels</t>
  </si>
  <si>
    <t>Competitor A</t>
  </si>
  <si>
    <t>R1234623</t>
  </si>
  <si>
    <t>Competitor B</t>
  </si>
  <si>
    <t>R1235251</t>
  </si>
  <si>
    <t>R1235150</t>
  </si>
  <si>
    <t>R1235378</t>
  </si>
  <si>
    <t>R1234890</t>
  </si>
  <si>
    <t>R1234928</t>
  </si>
  <si>
    <t>R1235554</t>
  </si>
  <si>
    <t>R1235994</t>
  </si>
  <si>
    <t>R1235683</t>
  </si>
  <si>
    <t>R1235735</t>
  </si>
  <si>
    <t>R1235837</t>
  </si>
  <si>
    <t>R1236581</t>
  </si>
  <si>
    <t>R1236348</t>
  </si>
  <si>
    <t>R1236477</t>
  </si>
  <si>
    <t>R1237156</t>
  </si>
  <si>
    <t>R1237390</t>
  </si>
  <si>
    <t>R1237258</t>
  </si>
  <si>
    <t>R1238082</t>
  </si>
  <si>
    <t>R1238188</t>
  </si>
  <si>
    <t>R1237826</t>
  </si>
  <si>
    <t>R1238223</t>
  </si>
  <si>
    <t>R1237993</t>
  </si>
  <si>
    <t>R1238678</t>
  </si>
  <si>
    <t>R1238598</t>
  </si>
  <si>
    <t>R1238814</t>
  </si>
  <si>
    <t>R1238955</t>
  </si>
  <si>
    <t>R1238728</t>
  </si>
  <si>
    <t>R1239144</t>
  </si>
  <si>
    <t>R1239822</t>
  </si>
  <si>
    <t>R1239469</t>
  </si>
  <si>
    <t>R1239358</t>
  </si>
  <si>
    <t>R1239538</t>
  </si>
  <si>
    <t>R1239611</t>
  </si>
  <si>
    <t>R1240385</t>
  </si>
  <si>
    <t>R1240011</t>
  </si>
  <si>
    <t>R1240186</t>
  </si>
  <si>
    <t>R1240452</t>
  </si>
  <si>
    <t>R1240246</t>
  </si>
  <si>
    <t>R1241125</t>
  </si>
  <si>
    <t>R1240720</t>
  </si>
  <si>
    <t>R1241215</t>
  </si>
  <si>
    <t>R1240864</t>
  </si>
  <si>
    <t>R1241085</t>
  </si>
  <si>
    <t>R1241334</t>
  </si>
  <si>
    <t>R1241732</t>
  </si>
  <si>
    <t>R1241429</t>
  </si>
  <si>
    <t>R1241573</t>
  </si>
  <si>
    <t>R1241695</t>
  </si>
  <si>
    <t>R1242266</t>
  </si>
  <si>
    <t>R1242154</t>
  </si>
  <si>
    <t>R1241970</t>
  </si>
  <si>
    <t>R1242399</t>
  </si>
  <si>
    <t>R1242563</t>
  </si>
  <si>
    <t>R1242663</t>
  </si>
  <si>
    <t>R1242733</t>
  </si>
  <si>
    <t>R1243186</t>
  </si>
  <si>
    <t>R1243773</t>
  </si>
  <si>
    <t>R1243879</t>
  </si>
  <si>
    <t>R1243991</t>
  </si>
  <si>
    <t>R1244099</t>
  </si>
  <si>
    <t>R1244514</t>
  </si>
  <si>
    <t>R1245297</t>
  </si>
  <si>
    <t>R1245129</t>
  </si>
  <si>
    <t>R1245352</t>
  </si>
  <si>
    <t>R1245080</t>
  </si>
  <si>
    <t>R1245535</t>
  </si>
  <si>
    <t>R1245657</t>
  </si>
  <si>
    <t>R1245849</t>
  </si>
  <si>
    <t>R1246178</t>
  </si>
  <si>
    <t>R1246298</t>
  </si>
  <si>
    <t>R1246571</t>
  </si>
  <si>
    <t>R1246360</t>
  </si>
  <si>
    <t>R1246691</t>
  </si>
  <si>
    <t>R1246799</t>
  </si>
  <si>
    <t>R1246473</t>
  </si>
  <si>
    <t>R1246878</t>
  </si>
  <si>
    <t>R1247125</t>
  </si>
  <si>
    <t>R1247022</t>
  </si>
  <si>
    <t>R1246939</t>
  </si>
  <si>
    <t>R1247311</t>
  </si>
  <si>
    <t>R1247478</t>
  </si>
  <si>
    <t>R1247546</t>
  </si>
  <si>
    <t>R1247747</t>
  </si>
  <si>
    <t>R1248012</t>
  </si>
  <si>
    <t>R1248171</t>
  </si>
  <si>
    <t>R1247883</t>
  </si>
  <si>
    <t>R1248255</t>
  </si>
  <si>
    <t>R1249092</t>
  </si>
  <si>
    <t>R1248688</t>
  </si>
  <si>
    <t>R1248756</t>
  </si>
  <si>
    <t>R1249187</t>
  </si>
  <si>
    <t>R1249296</t>
  </si>
  <si>
    <t>R1249360</t>
  </si>
  <si>
    <t>R1248936</t>
  </si>
  <si>
    <t>R1248825</t>
  </si>
  <si>
    <t>R1249738</t>
  </si>
  <si>
    <t>R1250039</t>
  </si>
  <si>
    <t>R1250178</t>
  </si>
  <si>
    <t>R1250249</t>
  </si>
  <si>
    <t>R1250345</t>
  </si>
  <si>
    <t>R1249818</t>
  </si>
  <si>
    <t>R1249918</t>
  </si>
  <si>
    <t>R1250787</t>
  </si>
  <si>
    <t>R1250571</t>
  </si>
  <si>
    <t>R1250678</t>
  </si>
  <si>
    <t>R1251553</t>
  </si>
  <si>
    <t>R1251618</t>
  </si>
  <si>
    <t>R1251468</t>
  </si>
  <si>
    <t>R1251726</t>
  </si>
  <si>
    <t>R1251927</t>
  </si>
  <si>
    <t>R1252342</t>
  </si>
  <si>
    <t>R1252487</t>
  </si>
  <si>
    <t>R1252657</t>
  </si>
  <si>
    <t>R1252550</t>
  </si>
  <si>
    <t>R1252744</t>
  </si>
  <si>
    <t>R1253290</t>
  </si>
  <si>
    <t>R1253398</t>
  </si>
  <si>
    <t>R1253161</t>
  </si>
  <si>
    <t>R1252896</t>
  </si>
  <si>
    <t>R1252947</t>
  </si>
  <si>
    <t>R1253076</t>
  </si>
  <si>
    <t>R1253416</t>
  </si>
  <si>
    <t>R1253817</t>
  </si>
  <si>
    <t>R1254136</t>
  </si>
  <si>
    <t>R1254039</t>
  </si>
  <si>
    <t>R1253963</t>
  </si>
  <si>
    <t>R1254295</t>
  </si>
  <si>
    <t>R1254545</t>
  </si>
  <si>
    <t>R1254622</t>
  </si>
  <si>
    <t>R1255117</t>
  </si>
  <si>
    <t>R1255226</t>
  </si>
  <si>
    <t>R1255546</t>
  </si>
  <si>
    <t>R1255740</t>
  </si>
  <si>
    <t>R1255664</t>
  </si>
  <si>
    <t>R1255899</t>
  </si>
  <si>
    <t>R1256435</t>
  </si>
  <si>
    <t>R1256375</t>
  </si>
  <si>
    <t>R1256644</t>
  </si>
  <si>
    <t>R1256537</t>
  </si>
  <si>
    <t>R1257173</t>
  </si>
  <si>
    <t>R1257585</t>
  </si>
  <si>
    <t>R1257482</t>
  </si>
  <si>
    <t>R1257614</t>
  </si>
  <si>
    <t>R1258050</t>
  </si>
  <si>
    <t>R1258262</t>
  </si>
  <si>
    <t>R1258144</t>
  </si>
  <si>
    <t>R1258584</t>
  </si>
  <si>
    <t>R1259610</t>
  </si>
  <si>
    <t>R1259512</t>
  </si>
  <si>
    <t>R1259290</t>
  </si>
  <si>
    <t>R1259364</t>
  </si>
  <si>
    <t>R1259426</t>
  </si>
  <si>
    <t>R1260119</t>
  </si>
  <si>
    <t>R1260298</t>
  </si>
  <si>
    <t>R1260348</t>
  </si>
  <si>
    <t>R1260081</t>
  </si>
  <si>
    <t>R1260646</t>
  </si>
  <si>
    <t>R1260491</t>
  </si>
  <si>
    <t>R1260790</t>
  </si>
  <si>
    <t>R1260896</t>
  </si>
  <si>
    <t>R1260570</t>
  </si>
  <si>
    <t>R1261095</t>
  </si>
  <si>
    <t>R1261769</t>
  </si>
  <si>
    <t>R1261883</t>
  </si>
  <si>
    <t>R1261661</t>
  </si>
  <si>
    <t>R1262268</t>
  </si>
  <si>
    <t>R1262520</t>
  </si>
  <si>
    <t>R1262357</t>
  </si>
  <si>
    <t>R1262616</t>
  </si>
  <si>
    <t>R1262784</t>
  </si>
  <si>
    <t>R1262923</t>
  </si>
  <si>
    <t>R1263167</t>
  </si>
  <si>
    <t>R1263262</t>
  </si>
  <si>
    <t>R1263348</t>
  </si>
  <si>
    <t>R1263079</t>
  </si>
  <si>
    <t>R1263613</t>
  </si>
  <si>
    <t>R1263427</t>
  </si>
  <si>
    <t>R1263771</t>
  </si>
  <si>
    <t>R1263816</t>
  </si>
  <si>
    <t>R1264052</t>
  </si>
  <si>
    <t>R1264360</t>
  </si>
  <si>
    <t>R1264110</t>
  </si>
  <si>
    <t>R1264216</t>
  </si>
  <si>
    <t>R1264640</t>
  </si>
  <si>
    <t>R1265125</t>
  </si>
  <si>
    <t>R1264723</t>
  </si>
  <si>
    <t>R1264818</t>
  </si>
  <si>
    <t>R1264951</t>
  </si>
  <si>
    <t>R1265625</t>
  </si>
  <si>
    <t>R1265744</t>
  </si>
  <si>
    <t>R1265812</t>
  </si>
  <si>
    <t>R1265958</t>
  </si>
  <si>
    <t>R1266328</t>
  </si>
  <si>
    <t>R1266492</t>
  </si>
  <si>
    <t>R1266822</t>
  </si>
  <si>
    <t>R1266677</t>
  </si>
  <si>
    <t>R1267594</t>
  </si>
  <si>
    <t>R1267647</t>
  </si>
  <si>
    <t>R1267779</t>
  </si>
  <si>
    <t>R1267412</t>
  </si>
  <si>
    <t>R1267295</t>
  </si>
  <si>
    <t>R1267327</t>
  </si>
  <si>
    <t>R1267898</t>
  </si>
  <si>
    <t>R1267941</t>
  </si>
  <si>
    <t>R1268085</t>
  </si>
  <si>
    <t>R1268284</t>
  </si>
  <si>
    <t>R1268313</t>
  </si>
  <si>
    <t>R1268531</t>
  </si>
  <si>
    <t>R1268695</t>
  </si>
  <si>
    <t>R1268785</t>
  </si>
  <si>
    <t>R1268885</t>
  </si>
  <si>
    <t>R1268974</t>
  </si>
  <si>
    <t>R1269028</t>
  </si>
  <si>
    <t>R1269276</t>
  </si>
  <si>
    <t>R1269551</t>
  </si>
  <si>
    <t>R1269473</t>
  </si>
  <si>
    <t>R1269767</t>
  </si>
  <si>
    <t>R1270175</t>
  </si>
  <si>
    <t>R1269881</t>
  </si>
  <si>
    <t>R1269991</t>
  </si>
  <si>
    <t>R1270076</t>
  </si>
  <si>
    <t>R1270577</t>
  </si>
  <si>
    <t>R1270749</t>
  </si>
  <si>
    <t>R1270686</t>
  </si>
  <si>
    <t>R1270927</t>
  </si>
  <si>
    <t>R1271150</t>
  </si>
  <si>
    <t>R1271293</t>
  </si>
  <si>
    <t>R1271664</t>
  </si>
  <si>
    <t>R1272023</t>
  </si>
  <si>
    <t>R1272136</t>
  </si>
  <si>
    <t>R1272223</t>
  </si>
  <si>
    <t>R1272960</t>
  </si>
  <si>
    <t>R1273244</t>
  </si>
  <si>
    <t>R1273380</t>
  </si>
  <si>
    <t>R1273088</t>
  </si>
  <si>
    <t>R1273939</t>
  </si>
  <si>
    <t>R1274216</t>
  </si>
  <si>
    <t>R1274025</t>
  </si>
  <si>
    <t>R1274165</t>
  </si>
  <si>
    <t>R1274699</t>
  </si>
  <si>
    <t>R1274848</t>
  </si>
  <si>
    <t>R1274710</t>
  </si>
  <si>
    <t>R1275130</t>
  </si>
  <si>
    <t>R1275087</t>
  </si>
  <si>
    <t>R1275295</t>
  </si>
  <si>
    <t>R1275920</t>
  </si>
  <si>
    <t>R1275670</t>
  </si>
  <si>
    <t>R1275732</t>
  </si>
  <si>
    <t>R1275884</t>
  </si>
  <si>
    <t>R1276224</t>
  </si>
  <si>
    <t>R1276190</t>
  </si>
  <si>
    <t>R1276486</t>
  </si>
  <si>
    <t>R1277093</t>
  </si>
  <si>
    <t>R1276936</t>
  </si>
  <si>
    <t>R1277141</t>
  </si>
  <si>
    <t>R1276731</t>
  </si>
  <si>
    <t>R1276868</t>
  </si>
  <si>
    <t>R1277362</t>
  </si>
  <si>
    <t>R1277463</t>
  </si>
  <si>
    <t>R1277631</t>
  </si>
  <si>
    <t>R1278127</t>
  </si>
  <si>
    <t>R1278082</t>
  </si>
  <si>
    <t>R1278367</t>
  </si>
  <si>
    <t>R1278445</t>
  </si>
  <si>
    <t>R1278585</t>
  </si>
  <si>
    <t>R1278626</t>
  </si>
  <si>
    <t>R1278775</t>
  </si>
  <si>
    <t>R1278863</t>
  </si>
  <si>
    <t>R1278970</t>
  </si>
  <si>
    <t>R1279066</t>
  </si>
  <si>
    <t>R1279183</t>
  </si>
  <si>
    <t>R1279286</t>
  </si>
  <si>
    <t>R1279765</t>
  </si>
  <si>
    <t>R1280562</t>
  </si>
  <si>
    <t>R1280348</t>
  </si>
  <si>
    <t>R1280437</t>
  </si>
  <si>
    <t>R1280264</t>
  </si>
  <si>
    <t>R1281055</t>
  </si>
  <si>
    <t>R1280888</t>
  </si>
  <si>
    <t>R1280956</t>
  </si>
  <si>
    <t>R1281151</t>
  </si>
  <si>
    <t>R1281261</t>
  </si>
  <si>
    <t>R1281420</t>
  </si>
  <si>
    <t>R1281773</t>
  </si>
  <si>
    <t>R1281561</t>
  </si>
  <si>
    <t>R1281385</t>
  </si>
  <si>
    <t>R1281663</t>
  </si>
  <si>
    <t>R1281838</t>
  </si>
  <si>
    <t>R1282075</t>
  </si>
  <si>
    <t>R1282580</t>
  </si>
  <si>
    <t>R1282446</t>
  </si>
  <si>
    <t>R1282687</t>
  </si>
  <si>
    <t>R1282396</t>
  </si>
  <si>
    <t>R1282768</t>
  </si>
  <si>
    <t>R1282890</t>
  </si>
  <si>
    <t>R1283061</t>
  </si>
  <si>
    <t>R1283269</t>
  </si>
  <si>
    <t>R1283340</t>
  </si>
  <si>
    <t>R1283466</t>
  </si>
  <si>
    <t>R1283173</t>
  </si>
  <si>
    <t>R1283950</t>
  </si>
  <si>
    <t>R1283718</t>
  </si>
  <si>
    <t>R1283880</t>
  </si>
  <si>
    <t>R1284413</t>
  </si>
  <si>
    <t>R1284566</t>
  </si>
  <si>
    <t>R1284697</t>
  </si>
  <si>
    <t>R1284242</t>
  </si>
  <si>
    <t>R1284397</t>
  </si>
  <si>
    <t>R1285026</t>
  </si>
  <si>
    <t>R1285159</t>
  </si>
  <si>
    <t>R1284978</t>
  </si>
  <si>
    <t>R1285296</t>
  </si>
  <si>
    <t>R1285782</t>
  </si>
  <si>
    <t>R1285457</t>
  </si>
  <si>
    <t>R1285634</t>
  </si>
  <si>
    <t>R1285991</t>
  </si>
  <si>
    <t>R1285880</t>
  </si>
  <si>
    <t>R1286011</t>
  </si>
  <si>
    <t>R1286872</t>
  </si>
  <si>
    <t>R1286987</t>
  </si>
  <si>
    <t>R1286413</t>
  </si>
  <si>
    <t>R1286596</t>
  </si>
  <si>
    <t>R1286635</t>
  </si>
  <si>
    <t>R1287356</t>
  </si>
  <si>
    <t>R1287897</t>
  </si>
  <si>
    <t>R1287938</t>
  </si>
  <si>
    <t>R1288068</t>
  </si>
  <si>
    <t>R1288154</t>
  </si>
  <si>
    <t>R1288221</t>
  </si>
  <si>
    <t>R1288469</t>
  </si>
  <si>
    <t>R1288534</t>
  </si>
  <si>
    <t>R1288635</t>
  </si>
  <si>
    <t>R1288728</t>
  </si>
  <si>
    <t>R1289075</t>
  </si>
  <si>
    <t>R1289180</t>
  </si>
  <si>
    <t>R1289271</t>
  </si>
  <si>
    <t>R1289316</t>
  </si>
  <si>
    <t>R1289553</t>
  </si>
  <si>
    <t>R1289414</t>
  </si>
  <si>
    <t>R1289828</t>
  </si>
  <si>
    <t>R1289981</t>
  </si>
  <si>
    <t>R1290058</t>
  </si>
  <si>
    <t>R1290198</t>
  </si>
  <si>
    <t>R1290262</t>
  </si>
  <si>
    <t>R1290316</t>
  </si>
  <si>
    <t>R1290487</t>
  </si>
  <si>
    <t>R1290932</t>
  </si>
  <si>
    <t>R1291167</t>
  </si>
  <si>
    <t>R1291536</t>
  </si>
  <si>
    <t>R1291625</t>
  </si>
  <si>
    <t>R1291772</t>
  </si>
  <si>
    <t>R1291953</t>
  </si>
  <si>
    <t>R1292019</t>
  </si>
  <si>
    <t>R1292410</t>
  </si>
  <si>
    <t>R1292137</t>
  </si>
  <si>
    <t>R1292249</t>
  </si>
  <si>
    <t>R1292335</t>
  </si>
  <si>
    <t>R1292640</t>
  </si>
  <si>
    <t>R1293045</t>
  </si>
  <si>
    <t>R1292728</t>
  </si>
  <si>
    <t>R1292845</t>
  </si>
  <si>
    <t>R1292972</t>
  </si>
  <si>
    <t>R1293124</t>
  </si>
  <si>
    <t>R1293559</t>
  </si>
  <si>
    <t>R1293643</t>
  </si>
  <si>
    <t>R1293712</t>
  </si>
  <si>
    <t>R1294159</t>
  </si>
  <si>
    <t>R1294292</t>
  </si>
  <si>
    <t>R1294379</t>
  </si>
  <si>
    <t>R1294623</t>
  </si>
  <si>
    <t>R1294523</t>
  </si>
  <si>
    <t>R1294483</t>
  </si>
  <si>
    <t>R1294721</t>
  </si>
  <si>
    <t>R1294822</t>
  </si>
  <si>
    <t>R1295550</t>
  </si>
  <si>
    <t>R1295397</t>
  </si>
  <si>
    <t>R1295810</t>
  </si>
  <si>
    <t>R1295988</t>
  </si>
  <si>
    <t>R1296259</t>
  </si>
  <si>
    <t>R1296117</t>
  </si>
  <si>
    <t>R1296381</t>
  </si>
  <si>
    <t>R1296025</t>
  </si>
  <si>
    <t>R1296515</t>
  </si>
  <si>
    <t>R1296770</t>
  </si>
  <si>
    <t>R1297077</t>
  </si>
  <si>
    <t>R1297630</t>
  </si>
  <si>
    <t>R1297566</t>
  </si>
  <si>
    <t>R1297778</t>
  </si>
  <si>
    <t>R1297369</t>
  </si>
  <si>
    <t>R1297872</t>
  </si>
  <si>
    <t>R1297476</t>
  </si>
  <si>
    <t>R1298210</t>
  </si>
  <si>
    <t>R1298424</t>
  </si>
  <si>
    <t>R1298571</t>
  </si>
  <si>
    <t>R1299150</t>
  </si>
  <si>
    <t>R1299284</t>
  </si>
  <si>
    <t>R1299082</t>
  </si>
  <si>
    <t>R1299352</t>
  </si>
  <si>
    <t>R1299462</t>
  </si>
  <si>
    <t>R1300174</t>
  </si>
  <si>
    <t>R1299929</t>
  </si>
  <si>
    <t>R1300352</t>
  </si>
  <si>
    <t>R1300471</t>
  </si>
  <si>
    <t>R1300751</t>
  </si>
  <si>
    <t>R1300964</t>
  </si>
  <si>
    <t>R1301048</t>
  </si>
  <si>
    <t>R1301481</t>
  </si>
  <si>
    <t>R1301121</t>
  </si>
  <si>
    <t>R1301342</t>
  </si>
  <si>
    <t>R1301285</t>
  </si>
  <si>
    <t>R1301925</t>
  </si>
  <si>
    <t>R1301651</t>
  </si>
  <si>
    <t>R1301785</t>
  </si>
  <si>
    <t>R1302034</t>
  </si>
  <si>
    <t>R1302377</t>
  </si>
  <si>
    <t>R1302443</t>
  </si>
  <si>
    <t>R1302711</t>
  </si>
  <si>
    <t>R1302882</t>
  </si>
  <si>
    <t>R1302514</t>
  </si>
  <si>
    <t>R1302689</t>
  </si>
  <si>
    <t>R1302956</t>
  </si>
  <si>
    <t>R1303159</t>
  </si>
  <si>
    <t>R1303451</t>
  </si>
  <si>
    <t>R1303542</t>
  </si>
  <si>
    <t>R1303779</t>
  </si>
  <si>
    <t>R1303876</t>
  </si>
  <si>
    <t>R1304268</t>
  </si>
  <si>
    <t>R1304369</t>
  </si>
  <si>
    <t>R1304157</t>
  </si>
  <si>
    <t>R1304696</t>
  </si>
  <si>
    <t>R1304751</t>
  </si>
  <si>
    <t>R1304857</t>
  </si>
  <si>
    <t>R1304959</t>
  </si>
  <si>
    <t>R1305718</t>
  </si>
  <si>
    <t>R1305370</t>
  </si>
  <si>
    <t>R1305493</t>
  </si>
  <si>
    <t>R1305517</t>
  </si>
  <si>
    <t>R1305642</t>
  </si>
  <si>
    <t>R1306298</t>
  </si>
  <si>
    <t>R1306622</t>
  </si>
  <si>
    <t>R1306490</t>
  </si>
  <si>
    <t>R1307025</t>
  </si>
  <si>
    <t>R1307160</t>
  </si>
  <si>
    <t>R1307371</t>
  </si>
  <si>
    <t>R1307639</t>
  </si>
  <si>
    <t>R1307456</t>
  </si>
  <si>
    <t>R1308045</t>
  </si>
  <si>
    <t>R1307958</t>
  </si>
  <si>
    <t>R1308291</t>
  </si>
  <si>
    <t>R1308873</t>
  </si>
  <si>
    <t>R1308518</t>
  </si>
  <si>
    <t>R1308977</t>
  </si>
  <si>
    <t>R1308725</t>
  </si>
  <si>
    <t>R1308674</t>
  </si>
  <si>
    <t>R1309246</t>
  </si>
  <si>
    <t>R1309314</t>
  </si>
  <si>
    <t>R1309456</t>
  </si>
  <si>
    <t>R1309975</t>
  </si>
  <si>
    <t>R1310098</t>
  </si>
  <si>
    <t>R1310194</t>
  </si>
  <si>
    <t>R1310389</t>
  </si>
  <si>
    <t>R1310516</t>
  </si>
  <si>
    <t>R1310691</t>
  </si>
  <si>
    <t>R1311010</t>
  </si>
  <si>
    <t>R1310775</t>
  </si>
  <si>
    <t>R1311145</t>
  </si>
  <si>
    <t>R1311234</t>
  </si>
  <si>
    <t>R1310829</t>
  </si>
  <si>
    <t>R1311559</t>
  </si>
  <si>
    <t>R1312249</t>
  </si>
  <si>
    <t>R1312345</t>
  </si>
  <si>
    <t>R1311759</t>
  </si>
  <si>
    <t>R1311877</t>
  </si>
  <si>
    <t>R1312117</t>
  </si>
  <si>
    <t>R1311936</t>
  </si>
  <si>
    <t>R1312016</t>
  </si>
  <si>
    <t>R1313033</t>
  </si>
  <si>
    <t>R1312499</t>
  </si>
  <si>
    <t>R1313169</t>
  </si>
  <si>
    <t>R1313242</t>
  </si>
  <si>
    <t>R1312836</t>
  </si>
  <si>
    <t>R1312915</t>
  </si>
  <si>
    <t>R1313467</t>
  </si>
  <si>
    <t>R1312535</t>
  </si>
  <si>
    <t>R1313543</t>
  </si>
  <si>
    <t>R1312615</t>
  </si>
  <si>
    <t>R1313731</t>
  </si>
  <si>
    <t>R1314160</t>
  </si>
  <si>
    <t>R1314259</t>
  </si>
  <si>
    <t>R1314345</t>
  </si>
  <si>
    <t>R1314087</t>
  </si>
  <si>
    <t>R1314612</t>
  </si>
  <si>
    <t>R1314748</t>
  </si>
  <si>
    <t>R1314852</t>
  </si>
  <si>
    <t>R1314566</t>
  </si>
  <si>
    <t>R1314989</t>
  </si>
  <si>
    <t>R1315033</t>
  </si>
  <si>
    <t>R1315573</t>
  </si>
  <si>
    <t>R1315679</t>
  </si>
  <si>
    <t>R1316330</t>
  </si>
  <si>
    <t>R1316417</t>
  </si>
  <si>
    <t>R1316182</t>
  </si>
  <si>
    <t>R1316823</t>
  </si>
  <si>
    <t>R1316793</t>
  </si>
  <si>
    <t>R1317170</t>
  </si>
  <si>
    <t>R1317382</t>
  </si>
  <si>
    <t>R1317439</t>
  </si>
  <si>
    <t>R1317674</t>
  </si>
  <si>
    <t>R1317725</t>
  </si>
  <si>
    <t>R1317286</t>
  </si>
  <si>
    <t>R1317858</t>
  </si>
  <si>
    <t>R1319182</t>
  </si>
  <si>
    <t>R1318350</t>
  </si>
  <si>
    <t>R1318487</t>
  </si>
  <si>
    <t>R1318560</t>
  </si>
  <si>
    <t>R1319295</t>
  </si>
  <si>
    <t>R1318613</t>
  </si>
  <si>
    <t>R1319323</t>
  </si>
  <si>
    <t>R1318756</t>
  </si>
  <si>
    <t>R1318993</t>
  </si>
  <si>
    <t>R1319075</t>
  </si>
  <si>
    <t>R1319854</t>
  </si>
  <si>
    <t>R1320056</t>
  </si>
  <si>
    <t>R1319929</t>
  </si>
  <si>
    <t>R1320165</t>
  </si>
  <si>
    <t>R1319772</t>
  </si>
  <si>
    <t>R1320449</t>
  </si>
  <si>
    <t>R1320535</t>
  </si>
  <si>
    <t>R1320261</t>
  </si>
  <si>
    <t>R1320610</t>
  </si>
  <si>
    <t>R1320727</t>
  </si>
  <si>
    <t>R1320837</t>
  </si>
  <si>
    <t>R1321428</t>
  </si>
  <si>
    <t>R1321353</t>
  </si>
  <si>
    <t>R1321250</t>
  </si>
  <si>
    <t>R1321663</t>
  </si>
  <si>
    <t>R1321574</t>
  </si>
  <si>
    <t>R1321991</t>
  </si>
  <si>
    <t>R1321822</t>
  </si>
  <si>
    <t>R1322263</t>
  </si>
  <si>
    <t>R1322010</t>
  </si>
  <si>
    <t>R1323015</t>
  </si>
  <si>
    <t>R1322884</t>
  </si>
  <si>
    <t>R1323177</t>
  </si>
  <si>
    <t>R1322988</t>
  </si>
  <si>
    <t>R1323520</t>
  </si>
  <si>
    <t>R1323624</t>
  </si>
  <si>
    <t>R1323474</t>
  </si>
  <si>
    <t>R1324021</t>
  </si>
  <si>
    <t>R1324132</t>
  </si>
  <si>
    <t>R1324219</t>
  </si>
  <si>
    <t>R1324745</t>
  </si>
  <si>
    <t>R1324847</t>
  </si>
  <si>
    <t>R1324569</t>
  </si>
  <si>
    <t>R1324652</t>
  </si>
  <si>
    <t>R1324937</t>
  </si>
  <si>
    <t>R1325057</t>
  </si>
  <si>
    <t>R1325465</t>
  </si>
  <si>
    <t>R1325587</t>
  </si>
  <si>
    <t>R1325641</t>
  </si>
  <si>
    <t>R1326086</t>
  </si>
  <si>
    <t>R1325720</t>
  </si>
  <si>
    <t>R1325827</t>
  </si>
  <si>
    <t>R1326155</t>
  </si>
  <si>
    <t>R1325930</t>
  </si>
  <si>
    <t>R1326933</t>
  </si>
  <si>
    <t>R1326735</t>
  </si>
  <si>
    <t>R1327077</t>
  </si>
  <si>
    <t>R1326889</t>
  </si>
  <si>
    <t>R1326590</t>
  </si>
  <si>
    <t>R1327619</t>
  </si>
  <si>
    <t>R1327316</t>
  </si>
  <si>
    <t>R1328081</t>
  </si>
  <si>
    <t>R1328155</t>
  </si>
  <si>
    <t>R1328236</t>
  </si>
  <si>
    <t>R1328390</t>
  </si>
  <si>
    <t>R1327881</t>
  </si>
  <si>
    <t>R1327918</t>
  </si>
  <si>
    <t>R1328872</t>
  </si>
  <si>
    <t>R1329077</t>
  </si>
  <si>
    <t>R1329136</t>
  </si>
  <si>
    <t>R1329520</t>
  </si>
  <si>
    <t>R1329320</t>
  </si>
  <si>
    <t>R1329715</t>
  </si>
  <si>
    <t>R1329488</t>
  </si>
  <si>
    <t>R1330165</t>
  </si>
  <si>
    <t>R1330278</t>
  </si>
  <si>
    <t>R1330357</t>
  </si>
  <si>
    <t>R1331427</t>
  </si>
  <si>
    <t>R1331667</t>
  </si>
  <si>
    <t>R1331713</t>
  </si>
  <si>
    <t>R1331932</t>
  </si>
  <si>
    <t>R1332068</t>
  </si>
  <si>
    <t>R1332136</t>
  </si>
  <si>
    <t>R1332229</t>
  </si>
  <si>
    <t>R1332858</t>
  </si>
  <si>
    <t>R1333057</t>
  </si>
  <si>
    <t>R1332921</t>
  </si>
  <si>
    <t>R1333279</t>
  </si>
  <si>
    <t>R1333532</t>
  </si>
  <si>
    <t>R1333635</t>
  </si>
  <si>
    <t>R1333777</t>
  </si>
  <si>
    <t>R1334249</t>
  </si>
  <si>
    <t>R1334368</t>
  </si>
  <si>
    <t>R1334444</t>
  </si>
  <si>
    <t>R1334660</t>
  </si>
  <si>
    <t>R1334169</t>
  </si>
  <si>
    <t>R1335112</t>
  </si>
  <si>
    <t>R1334846</t>
  </si>
  <si>
    <t>R1334992</t>
  </si>
  <si>
    <t>R1335055</t>
  </si>
  <si>
    <t>R1335366</t>
  </si>
  <si>
    <t>R1335751</t>
  </si>
  <si>
    <t>R1335842</t>
  </si>
  <si>
    <t>R1335957</t>
  </si>
  <si>
    <t>R1336036</t>
  </si>
  <si>
    <t>R1336324</t>
  </si>
  <si>
    <t>R1336462</t>
  </si>
  <si>
    <t>R1336525</t>
  </si>
  <si>
    <t>R1336657</t>
  </si>
  <si>
    <t>R1337054</t>
  </si>
  <si>
    <t>R1337119</t>
  </si>
  <si>
    <t>R1337221</t>
  </si>
  <si>
    <t>R1337342</t>
  </si>
  <si>
    <t>R1336851</t>
  </si>
  <si>
    <t>R1338073</t>
  </si>
  <si>
    <t>R1338115</t>
  </si>
  <si>
    <t>R1338224</t>
  </si>
  <si>
    <t>R1337761</t>
  </si>
  <si>
    <t>R1337866</t>
  </si>
  <si>
    <t>R1337987</t>
  </si>
  <si>
    <t>R1338314</t>
  </si>
  <si>
    <t>R1338569</t>
  </si>
  <si>
    <t>R1339369</t>
  </si>
  <si>
    <t>R1339461</t>
  </si>
  <si>
    <t>R1339556</t>
  </si>
  <si>
    <t>R1340490</t>
  </si>
  <si>
    <t>R1340368</t>
  </si>
  <si>
    <t>R1340010</t>
  </si>
  <si>
    <t>R1340180</t>
  </si>
  <si>
    <t>R1340555</t>
  </si>
  <si>
    <t>R1340256</t>
  </si>
  <si>
    <t>R1340758</t>
  </si>
  <si>
    <t>R1342515</t>
  </si>
  <si>
    <t>R1342174</t>
  </si>
  <si>
    <t>R1342627</t>
  </si>
  <si>
    <t>R1341010</t>
  </si>
  <si>
    <t>R1342274</t>
  </si>
  <si>
    <t>R1342777</t>
  </si>
  <si>
    <t>R1341174</t>
  </si>
  <si>
    <t>R1341285</t>
  </si>
  <si>
    <t>R1341383</t>
  </si>
  <si>
    <t>R1340859</t>
  </si>
  <si>
    <t>R1342341</t>
  </si>
  <si>
    <t>R1342867</t>
  </si>
  <si>
    <t>R1340966</t>
  </si>
  <si>
    <t>R1343032</t>
  </si>
  <si>
    <t>R1341450</t>
  </si>
  <si>
    <t>R1343172</t>
  </si>
  <si>
    <t>R1343262</t>
  </si>
  <si>
    <t>R1343356</t>
  </si>
  <si>
    <t>R1343446</t>
  </si>
  <si>
    <t>R1341533</t>
  </si>
  <si>
    <t>R1341692</t>
  </si>
  <si>
    <t>R1342456</t>
  </si>
  <si>
    <t>R1341768</t>
  </si>
  <si>
    <t>R1341849</t>
  </si>
  <si>
    <t>R1341979</t>
  </si>
  <si>
    <t>R1344967</t>
  </si>
  <si>
    <t>R1345040</t>
  </si>
  <si>
    <t>R1345135</t>
  </si>
  <si>
    <t>R1343914</t>
  </si>
  <si>
    <t>R1344034</t>
  </si>
  <si>
    <t>R1345238</t>
  </si>
  <si>
    <t>R1344125</t>
  </si>
  <si>
    <t>R1345425</t>
  </si>
  <si>
    <t>R1344216</t>
  </si>
  <si>
    <t>R1344713</t>
  </si>
  <si>
    <t>R1344861</t>
  </si>
  <si>
    <t>R1345516</t>
  </si>
  <si>
    <t>R1344395</t>
  </si>
  <si>
    <t>R1344429</t>
  </si>
  <si>
    <t>R1344574</t>
  </si>
  <si>
    <t>R1345833</t>
  </si>
  <si>
    <t>R1345939</t>
  </si>
  <si>
    <t>R1346087</t>
  </si>
  <si>
    <t>R1346195</t>
  </si>
  <si>
    <t>R1347347</t>
  </si>
  <si>
    <t>R1346897</t>
  </si>
  <si>
    <t>R1346995</t>
  </si>
  <si>
    <t>R1347552</t>
  </si>
  <si>
    <t>R1347658</t>
  </si>
  <si>
    <t>R1347798</t>
  </si>
  <si>
    <t>R1347068</t>
  </si>
  <si>
    <t>R1347180</t>
  </si>
  <si>
    <t>R1347254</t>
  </si>
  <si>
    <t>R1348423</t>
  </si>
  <si>
    <t>R1348513</t>
  </si>
  <si>
    <t>R1348631</t>
  </si>
  <si>
    <t>R1349277</t>
  </si>
  <si>
    <t>R1348972</t>
  </si>
  <si>
    <t>R1349484</t>
  </si>
  <si>
    <t>R1349560</t>
  </si>
  <si>
    <t>R1349671</t>
  </si>
  <si>
    <t>R1348744</t>
  </si>
  <si>
    <t>R1349729</t>
  </si>
  <si>
    <t>R1349874</t>
  </si>
  <si>
    <t>R1349067</t>
  </si>
  <si>
    <t>R1350912</t>
  </si>
  <si>
    <t>R1350641</t>
  </si>
  <si>
    <t>R1350154</t>
  </si>
  <si>
    <t>R1350719</t>
  </si>
  <si>
    <t>R1350367</t>
  </si>
  <si>
    <t>R1350411</t>
  </si>
  <si>
    <t>R1351057</t>
  </si>
  <si>
    <t>R1350519</t>
  </si>
  <si>
    <t>R1350886</t>
  </si>
  <si>
    <t>R1351380</t>
  </si>
  <si>
    <t>R1351541</t>
  </si>
  <si>
    <t>R1351865</t>
  </si>
  <si>
    <t>R1351741</t>
  </si>
  <si>
    <t>R1351662</t>
  </si>
  <si>
    <t>SALES VALUE</t>
  </si>
  <si>
    <t>SALES VOLUME</t>
  </si>
  <si>
    <t>Count of Order ID</t>
  </si>
  <si>
    <t>Number of Customers</t>
  </si>
  <si>
    <t>Number of Orders</t>
  </si>
  <si>
    <t>AVG. NUM Order/Customer</t>
  </si>
  <si>
    <t>Revenue Market Share</t>
  </si>
  <si>
    <t>Unit Market Share</t>
  </si>
  <si>
    <t>Basket Size</t>
  </si>
  <si>
    <t>Supermarket South-East</t>
  </si>
  <si>
    <t>Date</t>
  </si>
  <si>
    <t>Total Sum of Sales Value ($)</t>
  </si>
  <si>
    <t>Total Count of Order ID</t>
  </si>
  <si>
    <t>Total Sum of Sales Volume</t>
  </si>
  <si>
    <t>Brands Monthly Sales Volume</t>
  </si>
  <si>
    <t>Brands Monthly Revenue</t>
  </si>
  <si>
    <t>Colgate</t>
  </si>
  <si>
    <t>Average Price per Volume</t>
  </si>
  <si>
    <t>MONTHLY SALES DATA</t>
  </si>
  <si>
    <t>MONTHLY SALES VALUE BASED ON BRANDS &amp; SUPERMARKET LOCATION</t>
  </si>
  <si>
    <t>MONTHLY SALES VOLUME BASED ON BRANDS &amp; SUPERMARKET LOCATION</t>
  </si>
  <si>
    <t>Product A</t>
  </si>
  <si>
    <t>Product B</t>
  </si>
  <si>
    <t>Product Number</t>
  </si>
  <si>
    <t>Order Value</t>
  </si>
  <si>
    <t>Sales Value</t>
  </si>
  <si>
    <t>Price/Unit</t>
  </si>
  <si>
    <t>Colgate - Palmolive</t>
  </si>
  <si>
    <t>Colgate-Palmolive Product Price</t>
  </si>
  <si>
    <t>UNIQUE PRODUCT TOTAL</t>
  </si>
  <si>
    <t>HIGHEST PRICE</t>
  </si>
  <si>
    <t>LOWEST PRICE</t>
  </si>
  <si>
    <t>TOTAL SALES REVENUE</t>
  </si>
  <si>
    <t>SALES REVENUE</t>
  </si>
  <si>
    <t>NUM OF ORDER</t>
  </si>
  <si>
    <t>NUM  OF UNIT SOLD</t>
  </si>
  <si>
    <t>DATE</t>
  </si>
  <si>
    <t>TOTAL ORDER COUNT</t>
  </si>
  <si>
    <t>TOTAL UNIT SOLD</t>
  </si>
  <si>
    <t>Brand</t>
  </si>
  <si>
    <t>10 Valuable Customers Based on Order Frequency</t>
  </si>
  <si>
    <t>Customers ID</t>
  </si>
  <si>
    <t>Using the 10 Customers as a Sample</t>
  </si>
  <si>
    <t>CUSTOMERS BEHAVIOR EPLORATORY DATA ANALYSIS (EDA)</t>
  </si>
  <si>
    <t>2n Pivot for EDA</t>
  </si>
  <si>
    <t>OVERALL SALES UPDATE OVERVIEW</t>
  </si>
  <si>
    <t xml:space="preserve">COLGATE </t>
  </si>
  <si>
    <t>COLAGTE</t>
  </si>
  <si>
    <t>Average Price/ Unit</t>
  </si>
  <si>
    <t>Product Listed</t>
  </si>
  <si>
    <t>Listed Product</t>
  </si>
  <si>
    <t>Top 10 Order Based on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</si>
</sst>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409]mmm\-yy;@"/>
    <numFmt numFmtId="165" formatCode="&quot;$&quot;#,##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5"/>
      <color theme="1"/>
      <name val="Calibri"/>
      <family val="2"/>
      <scheme val="minor"/>
    </font>
    <font>
      <b/>
      <sz val="14"/>
      <color theme="0"/>
      <name val="Calibri"/>
      <family val="2"/>
      <scheme val="minor"/>
    </font>
    <font>
      <b/>
      <sz val="11"/>
      <color theme="1" tint="4.9989318521683403E-2"/>
      <name val="Calibri"/>
      <family val="2"/>
      <scheme val="minor"/>
    </font>
    <font>
      <b/>
      <sz val="12"/>
      <color theme="0"/>
      <name val="Calibri"/>
      <family val="2"/>
      <scheme val="minor"/>
    </font>
    <font>
      <sz val="16"/>
      <color theme="1"/>
      <name val="Calibri"/>
      <family val="2"/>
      <scheme val="minor"/>
    </font>
  </fonts>
  <fills count="19">
    <fill>
      <patternFill patternType="none"/>
    </fill>
    <fill>
      <patternFill patternType="gray125"/>
    </fill>
    <fill>
      <patternFill patternType="solid">
        <fgColor rgb="FF002060"/>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bgColor theme="4" tint="0.79998168889431442"/>
      </patternFill>
    </fill>
    <fill>
      <patternFill patternType="solid">
        <fgColor rgb="FFC000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249977111117893"/>
        <bgColor theme="9" tint="-0.249977111117893"/>
      </patternFill>
    </fill>
    <fill>
      <patternFill patternType="solid">
        <fgColor theme="8"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style="medium">
        <color indexed="64"/>
      </left>
      <right/>
      <top style="thin">
        <color theme="9" tint="0.79998168889431442"/>
      </top>
      <bottom style="thin">
        <color theme="9" tint="0.79998168889431442"/>
      </bottom>
      <diagonal/>
    </border>
    <border>
      <left/>
      <right/>
      <top style="thin">
        <color theme="9" tint="0.79998168889431442"/>
      </top>
      <bottom style="thin">
        <color theme="9" tint="0.7999816888943144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theme="9" tint="0.79998168889431442"/>
      </top>
      <bottom style="thin">
        <color theme="9" tint="0.79998168889431442"/>
      </bottom>
      <diagonal/>
    </border>
    <border>
      <left style="medium">
        <color indexed="64"/>
      </left>
      <right/>
      <top/>
      <bottom style="thin">
        <color theme="9" tint="0.79998168889431442"/>
      </bottom>
      <diagonal/>
    </border>
    <border>
      <left/>
      <right/>
      <top/>
      <bottom style="thin">
        <color theme="9" tint="0.59999389629810485"/>
      </bottom>
      <diagonal/>
    </border>
    <border>
      <left/>
      <right style="medium">
        <color indexed="64"/>
      </right>
      <top/>
      <bottom style="thin">
        <color theme="9" tint="0.59999389629810485"/>
      </bottom>
      <diagonal/>
    </border>
    <border>
      <left style="medium">
        <color indexed="64"/>
      </left>
      <right/>
      <top style="thin">
        <color theme="9" tint="0.79998168889431442"/>
      </top>
      <bottom style="medium">
        <color indexed="64"/>
      </bottom>
      <diagonal/>
    </border>
    <border>
      <left/>
      <right/>
      <top style="thin">
        <color theme="9" tint="0.79998168889431442"/>
      </top>
      <bottom style="medium">
        <color indexed="64"/>
      </bottom>
      <diagonal/>
    </border>
    <border>
      <left/>
      <right style="medium">
        <color indexed="64"/>
      </right>
      <top style="thin">
        <color theme="9" tint="0.79998168889431442"/>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theme="0"/>
      </top>
      <bottom/>
      <diagonal/>
    </border>
    <border>
      <left/>
      <right/>
      <top style="thin">
        <color theme="0"/>
      </top>
      <bottom/>
      <diagonal/>
    </border>
    <border>
      <left/>
      <right/>
      <top/>
      <bottom style="thin">
        <color theme="0"/>
      </bottom>
      <diagonal/>
    </border>
    <border>
      <left style="medium">
        <color indexed="64"/>
      </left>
      <right/>
      <top/>
      <bottom style="thin">
        <color theme="0"/>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48">
    <xf numFmtId="0" fontId="0" fillId="0" borderId="0" xfId="0"/>
    <xf numFmtId="0" fontId="0" fillId="0" borderId="1" xfId="0" applyBorder="1" applyAlignment="1">
      <alignment horizontal="center"/>
    </xf>
    <xf numFmtId="14" fontId="0" fillId="0" borderId="2" xfId="0" applyNumberFormat="1" applyBorder="1" applyAlignment="1">
      <alignment horizontal="center"/>
    </xf>
    <xf numFmtId="0" fontId="0" fillId="0" borderId="3" xfId="0" applyBorder="1" applyAlignment="1">
      <alignment horizontal="center"/>
    </xf>
    <xf numFmtId="14" fontId="0" fillId="0" borderId="7"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0" fillId="0" borderId="12" xfId="0" applyBorder="1"/>
    <xf numFmtId="0" fontId="0" fillId="0" borderId="13" xfId="0" applyBorder="1"/>
    <xf numFmtId="0" fontId="0" fillId="0" borderId="15" xfId="0" applyBorder="1"/>
    <xf numFmtId="0" fontId="0" fillId="0" borderId="11" xfId="0" pivotButton="1" applyBorder="1"/>
    <xf numFmtId="0" fontId="0" fillId="0" borderId="14" xfId="0" applyBorder="1" applyAlignment="1">
      <alignment horizontal="left"/>
    </xf>
    <xf numFmtId="0" fontId="0" fillId="0" borderId="15" xfId="0" applyNumberFormat="1" applyBorder="1"/>
    <xf numFmtId="14" fontId="0" fillId="0" borderId="14" xfId="0" applyNumberFormat="1" applyBorder="1" applyAlignment="1">
      <alignment horizontal="left" indent="1"/>
    </xf>
    <xf numFmtId="0" fontId="0" fillId="0" borderId="16" xfId="0" applyBorder="1" applyAlignment="1">
      <alignment horizontal="left"/>
    </xf>
    <xf numFmtId="0" fontId="0" fillId="0" borderId="18" xfId="0" applyNumberFormat="1" applyBorder="1"/>
    <xf numFmtId="0" fontId="0" fillId="0" borderId="12" xfId="0" pivotButton="1" applyBorder="1"/>
    <xf numFmtId="0" fontId="0" fillId="0" borderId="14" xfId="0" pivotButton="1" applyBorder="1"/>
    <xf numFmtId="0" fontId="0" fillId="0" borderId="0" xfId="0" applyBorder="1"/>
    <xf numFmtId="0" fontId="0" fillId="0" borderId="0" xfId="0" applyNumberFormat="1" applyBorder="1"/>
    <xf numFmtId="0" fontId="0" fillId="0" borderId="17" xfId="0" applyNumberFormat="1" applyBorder="1"/>
    <xf numFmtId="14" fontId="0" fillId="0" borderId="0" xfId="0" applyNumberFormat="1"/>
    <xf numFmtId="0" fontId="3" fillId="0" borderId="13" xfId="0" applyFont="1" applyBorder="1"/>
    <xf numFmtId="0" fontId="3" fillId="0" borderId="15" xfId="0" applyNumberFormat="1" applyFont="1" applyBorder="1"/>
    <xf numFmtId="44" fontId="0" fillId="0" borderId="17" xfId="0" applyNumberFormat="1" applyBorder="1"/>
    <xf numFmtId="44" fontId="0" fillId="0" borderId="0" xfId="1" applyFont="1"/>
    <xf numFmtId="14" fontId="0" fillId="0" borderId="0" xfId="0" applyNumberFormat="1" applyAlignment="1">
      <alignment horizontal="center"/>
    </xf>
    <xf numFmtId="0" fontId="0" fillId="0" borderId="0" xfId="0" applyAlignment="1">
      <alignment horizontal="center"/>
    </xf>
    <xf numFmtId="44" fontId="0" fillId="0" borderId="0" xfId="1" applyFont="1" applyAlignment="1">
      <alignment horizontal="center"/>
    </xf>
    <xf numFmtId="14" fontId="3" fillId="0" borderId="0" xfId="0" applyNumberFormat="1" applyFont="1" applyAlignment="1">
      <alignment horizontal="center"/>
    </xf>
    <xf numFmtId="0" fontId="3" fillId="0" borderId="0" xfId="0" applyFont="1" applyAlignment="1">
      <alignment horizontal="center"/>
    </xf>
    <xf numFmtId="0" fontId="3" fillId="0" borderId="0" xfId="0" applyFont="1"/>
    <xf numFmtId="0" fontId="5" fillId="0" borderId="0" xfId="0" applyFont="1"/>
    <xf numFmtId="0" fontId="6" fillId="0" borderId="0" xfId="0" applyFont="1"/>
    <xf numFmtId="0" fontId="8" fillId="0" borderId="0" xfId="0" applyFont="1"/>
    <xf numFmtId="0" fontId="9" fillId="0" borderId="0" xfId="0" applyFont="1"/>
    <xf numFmtId="0" fontId="0" fillId="0" borderId="0" xfId="0" applyAlignment="1">
      <alignment vertical="center"/>
    </xf>
    <xf numFmtId="0" fontId="3" fillId="0" borderId="11" xfId="0" applyFont="1" applyBorder="1"/>
    <xf numFmtId="0" fontId="3" fillId="0" borderId="15" xfId="0" applyNumberFormat="1" applyFont="1" applyBorder="1" applyAlignment="1">
      <alignment horizontal="center" vertical="center"/>
    </xf>
    <xf numFmtId="0" fontId="3" fillId="0" borderId="12" xfId="0" applyFont="1" applyBorder="1"/>
    <xf numFmtId="0" fontId="10" fillId="4" borderId="1" xfId="0" applyFont="1" applyFill="1" applyBorder="1" applyAlignment="1">
      <alignment horizontal="center"/>
    </xf>
    <xf numFmtId="0" fontId="6" fillId="0" borderId="1" xfId="0" applyNumberFormat="1" applyFont="1" applyBorder="1" applyAlignment="1">
      <alignment horizontal="center" vertical="center"/>
    </xf>
    <xf numFmtId="0" fontId="6" fillId="0" borderId="1" xfId="0" applyFont="1" applyBorder="1" applyAlignment="1">
      <alignment horizontal="center"/>
    </xf>
    <xf numFmtId="44" fontId="3" fillId="0" borderId="15" xfId="0" applyNumberFormat="1" applyFont="1" applyBorder="1"/>
    <xf numFmtId="44" fontId="3" fillId="0" borderId="0" xfId="0" applyNumberFormat="1" applyFont="1" applyBorder="1"/>
    <xf numFmtId="0" fontId="3" fillId="0" borderId="0" xfId="0" applyNumberFormat="1" applyFont="1" applyBorder="1"/>
    <xf numFmtId="0" fontId="4" fillId="4" borderId="16" xfId="0" applyFont="1" applyFill="1" applyBorder="1" applyAlignment="1">
      <alignment horizontal="left"/>
    </xf>
    <xf numFmtId="0" fontId="2" fillId="4" borderId="18" xfId="0" applyNumberFormat="1" applyFont="1" applyFill="1" applyBorder="1"/>
    <xf numFmtId="0" fontId="2" fillId="4" borderId="17" xfId="0" applyNumberFormat="1" applyFont="1" applyFill="1" applyBorder="1"/>
    <xf numFmtId="0" fontId="2" fillId="4" borderId="18" xfId="0" applyNumberFormat="1" applyFont="1" applyFill="1" applyBorder="1" applyAlignment="1">
      <alignment horizontal="center" vertical="center"/>
    </xf>
    <xf numFmtId="0" fontId="0" fillId="0" borderId="11" xfId="0" pivotButton="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 fillId="4" borderId="16" xfId="0" applyFont="1" applyFill="1" applyBorder="1" applyAlignment="1">
      <alignment horizontal="center"/>
    </xf>
    <xf numFmtId="0" fontId="10" fillId="4" borderId="1" xfId="0" applyFont="1" applyFill="1" applyBorder="1"/>
    <xf numFmtId="0" fontId="7" fillId="0" borderId="1" xfId="0" applyFont="1" applyBorder="1" applyAlignment="1">
      <alignment horizontal="center"/>
    </xf>
    <xf numFmtId="9" fontId="3" fillId="0" borderId="0" xfId="2" applyFont="1" applyBorder="1" applyAlignment="1">
      <alignment horizontal="center"/>
    </xf>
    <xf numFmtId="9" fontId="3" fillId="4" borderId="17" xfId="2" applyFont="1" applyFill="1" applyBorder="1" applyAlignment="1">
      <alignment horizontal="center"/>
    </xf>
    <xf numFmtId="9" fontId="3" fillId="4" borderId="18" xfId="2" applyFont="1" applyFill="1" applyBorder="1" applyAlignment="1">
      <alignment horizontal="center"/>
    </xf>
    <xf numFmtId="0" fontId="3" fillId="0" borderId="12" xfId="0" applyFont="1" applyBorder="1" applyAlignment="1">
      <alignment horizontal="center"/>
    </xf>
    <xf numFmtId="0" fontId="2" fillId="5" borderId="12" xfId="0" applyFont="1" applyFill="1" applyBorder="1" applyAlignment="1">
      <alignment horizontal="center"/>
    </xf>
    <xf numFmtId="0" fontId="2" fillId="5" borderId="13" xfId="0" applyFont="1" applyFill="1" applyBorder="1" applyAlignment="1">
      <alignment horizontal="center"/>
    </xf>
    <xf numFmtId="1" fontId="3" fillId="0" borderId="15" xfId="0" applyNumberFormat="1" applyFont="1" applyBorder="1" applyAlignment="1">
      <alignment horizontal="center"/>
    </xf>
    <xf numFmtId="0" fontId="0" fillId="4" borderId="18" xfId="0" applyFill="1" applyBorder="1"/>
    <xf numFmtId="0" fontId="0" fillId="9" borderId="14" xfId="0" applyFill="1" applyBorder="1" applyAlignment="1">
      <alignment horizontal="center"/>
    </xf>
    <xf numFmtId="9" fontId="3" fillId="9" borderId="0" xfId="2" applyFont="1" applyFill="1" applyBorder="1" applyAlignment="1">
      <alignment horizontal="center"/>
    </xf>
    <xf numFmtId="1" fontId="3" fillId="9" borderId="15" xfId="0" applyNumberFormat="1" applyFont="1" applyFill="1" applyBorder="1" applyAlignment="1">
      <alignment horizontal="center"/>
    </xf>
    <xf numFmtId="44" fontId="3" fillId="0" borderId="0" xfId="0" applyNumberFormat="1" applyFont="1" applyAlignment="1">
      <alignment horizontal="center"/>
    </xf>
    <xf numFmtId="0" fontId="3" fillId="0" borderId="13" xfId="0" applyFont="1" applyBorder="1" applyAlignment="1">
      <alignment horizontal="center"/>
    </xf>
    <xf numFmtId="0" fontId="3" fillId="0" borderId="11" xfId="0" pivotButton="1" applyFont="1" applyBorder="1"/>
    <xf numFmtId="0" fontId="11" fillId="0" borderId="14" xfId="0" applyFont="1" applyBorder="1" applyAlignment="1">
      <alignment horizontal="left"/>
    </xf>
    <xf numFmtId="0" fontId="3" fillId="0" borderId="12" xfId="0" pivotButton="1" applyFont="1" applyBorder="1"/>
    <xf numFmtId="0" fontId="3" fillId="0" borderId="0" xfId="0" applyFont="1" applyBorder="1"/>
    <xf numFmtId="0" fontId="3" fillId="0" borderId="14" xfId="0" pivotButton="1" applyFont="1" applyBorder="1"/>
    <xf numFmtId="0" fontId="3" fillId="0" borderId="14" xfId="0" applyFont="1" applyBorder="1"/>
    <xf numFmtId="0" fontId="3" fillId="0" borderId="15" xfId="0" applyFont="1" applyBorder="1"/>
    <xf numFmtId="0" fontId="3" fillId="0" borderId="0" xfId="0" applyNumberFormat="1" applyFont="1" applyBorder="1" applyAlignment="1">
      <alignment horizontal="right"/>
    </xf>
    <xf numFmtId="0" fontId="3" fillId="13" borderId="19" xfId="0" applyFont="1" applyFill="1" applyBorder="1"/>
    <xf numFmtId="0" fontId="3" fillId="13" borderId="12" xfId="0" applyFont="1" applyFill="1" applyBorder="1"/>
    <xf numFmtId="0" fontId="3" fillId="13" borderId="13" xfId="0" applyFont="1" applyFill="1" applyBorder="1"/>
    <xf numFmtId="164" fontId="0" fillId="0" borderId="14" xfId="0" applyNumberFormat="1" applyBorder="1" applyAlignment="1">
      <alignment horizontal="left" indent="1"/>
    </xf>
    <xf numFmtId="164" fontId="0" fillId="0" borderId="16" xfId="0" applyNumberFormat="1" applyBorder="1" applyAlignment="1">
      <alignment horizontal="left" indent="1"/>
    </xf>
    <xf numFmtId="0" fontId="0" fillId="0" borderId="17" xfId="0" applyNumberFormat="1" applyBorder="1" applyAlignment="1">
      <alignment horizontal="right"/>
    </xf>
    <xf numFmtId="0" fontId="3" fillId="0" borderId="15" xfId="0" applyNumberFormat="1" applyFont="1" applyBorder="1" applyAlignment="1">
      <alignment horizontal="right"/>
    </xf>
    <xf numFmtId="0" fontId="0" fillId="7" borderId="1" xfId="0" applyFont="1" applyFill="1" applyBorder="1"/>
    <xf numFmtId="0" fontId="6" fillId="0" borderId="17" xfId="0" applyFont="1" applyBorder="1" applyAlignment="1"/>
    <xf numFmtId="0" fontId="0" fillId="12" borderId="1" xfId="0" applyFill="1" applyBorder="1"/>
    <xf numFmtId="0" fontId="0" fillId="15" borderId="1" xfId="0" applyFill="1" applyBorder="1"/>
    <xf numFmtId="0" fontId="0" fillId="16" borderId="1" xfId="0" applyFill="1" applyBorder="1"/>
    <xf numFmtId="0" fontId="3" fillId="7" borderId="0" xfId="0" applyFont="1" applyFill="1" applyBorder="1" applyAlignment="1"/>
    <xf numFmtId="0" fontId="3" fillId="0" borderId="1" xfId="0" applyFont="1" applyBorder="1"/>
    <xf numFmtId="0" fontId="3" fillId="7" borderId="1" xfId="0" applyFont="1" applyFill="1" applyBorder="1"/>
    <xf numFmtId="0" fontId="3" fillId="8" borderId="1" xfId="0" applyFont="1" applyFill="1" applyBorder="1" applyAlignment="1">
      <alignment horizontal="center"/>
    </xf>
    <xf numFmtId="0" fontId="3" fillId="10" borderId="1" xfId="0" applyFont="1" applyFill="1" applyBorder="1" applyAlignment="1">
      <alignment horizontal="center"/>
    </xf>
    <xf numFmtId="0" fontId="3" fillId="15" borderId="1" xfId="0" applyFont="1" applyFill="1" applyBorder="1" applyAlignment="1">
      <alignment horizontal="center"/>
    </xf>
    <xf numFmtId="0" fontId="3" fillId="0" borderId="1"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xf numFmtId="0" fontId="3" fillId="0" borderId="1" xfId="0" applyFont="1" applyBorder="1" applyAlignment="1">
      <alignment horizontal="center"/>
    </xf>
    <xf numFmtId="0" fontId="3" fillId="0" borderId="21" xfId="0" applyNumberFormat="1" applyFont="1" applyBorder="1"/>
    <xf numFmtId="0" fontId="0" fillId="0" borderId="14" xfId="0" applyBorder="1"/>
    <xf numFmtId="0" fontId="3" fillId="0" borderId="26" xfId="0" applyNumberFormat="1" applyFont="1" applyBorder="1"/>
    <xf numFmtId="0" fontId="3" fillId="0" borderId="31" xfId="0" applyNumberFormat="1" applyFont="1" applyBorder="1"/>
    <xf numFmtId="0" fontId="3" fillId="0" borderId="32" xfId="0" applyNumberFormat="1" applyFont="1" applyBorder="1"/>
    <xf numFmtId="0" fontId="0" fillId="0" borderId="0" xfId="0" applyNumberFormat="1"/>
    <xf numFmtId="164" fontId="0" fillId="0" borderId="20" xfId="0" applyNumberFormat="1" applyFont="1" applyBorder="1" applyAlignment="1">
      <alignment horizontal="left" indent="1"/>
    </xf>
    <xf numFmtId="164" fontId="0" fillId="0" borderId="30" xfId="0" applyNumberFormat="1" applyFont="1" applyBorder="1" applyAlignment="1">
      <alignment horizontal="left" indent="1"/>
    </xf>
    <xf numFmtId="165" fontId="3" fillId="0" borderId="21" xfId="0" applyNumberFormat="1" applyFont="1" applyBorder="1"/>
    <xf numFmtId="165" fontId="3" fillId="0" borderId="31" xfId="0" applyNumberFormat="1" applyFont="1" applyBorder="1"/>
    <xf numFmtId="165" fontId="3" fillId="0" borderId="0" xfId="0" applyNumberFormat="1" applyFont="1" applyBorder="1"/>
    <xf numFmtId="165" fontId="0" fillId="0" borderId="17" xfId="0" applyNumberFormat="1" applyBorder="1"/>
    <xf numFmtId="165" fontId="3" fillId="0" borderId="15" xfId="0" applyNumberFormat="1" applyFont="1" applyBorder="1"/>
    <xf numFmtId="165" fontId="0" fillId="0" borderId="18" xfId="0" applyNumberFormat="1" applyBorder="1"/>
    <xf numFmtId="165" fontId="0" fillId="0" borderId="0" xfId="1" applyNumberFormat="1" applyFont="1" applyBorder="1"/>
    <xf numFmtId="165" fontId="0" fillId="0" borderId="15" xfId="1" applyNumberFormat="1" applyFont="1" applyBorder="1"/>
    <xf numFmtId="165" fontId="0" fillId="0" borderId="17" xfId="1" applyNumberFormat="1" applyFont="1" applyBorder="1"/>
    <xf numFmtId="165" fontId="0" fillId="0" borderId="18" xfId="1" applyNumberFormat="1" applyFont="1" applyBorder="1"/>
    <xf numFmtId="0" fontId="0" fillId="7" borderId="1" xfId="0" applyFont="1" applyFill="1" applyBorder="1" applyAlignment="1">
      <alignment horizontal="center"/>
    </xf>
    <xf numFmtId="165" fontId="0" fillId="7" borderId="1" xfId="0" applyNumberFormat="1" applyFont="1" applyFill="1" applyBorder="1" applyAlignment="1">
      <alignment horizontal="center"/>
    </xf>
    <xf numFmtId="165" fontId="3" fillId="0" borderId="1" xfId="0" applyNumberFormat="1" applyFont="1" applyBorder="1" applyAlignment="1">
      <alignment horizontal="center"/>
    </xf>
    <xf numFmtId="0" fontId="2" fillId="3" borderId="1" xfId="0" applyFont="1" applyFill="1" applyBorder="1" applyAlignment="1">
      <alignment horizontal="center"/>
    </xf>
    <xf numFmtId="165" fontId="2" fillId="3" borderId="1" xfId="0" applyNumberFormat="1" applyFont="1" applyFill="1" applyBorder="1" applyAlignment="1">
      <alignment horizontal="center"/>
    </xf>
    <xf numFmtId="165" fontId="3" fillId="3" borderId="1" xfId="0" applyNumberFormat="1" applyFont="1" applyFill="1" applyBorder="1" applyAlignment="1">
      <alignment horizontal="center"/>
    </xf>
    <xf numFmtId="0" fontId="3" fillId="7" borderId="1" xfId="0" applyFont="1" applyFill="1" applyBorder="1" applyAlignment="1">
      <alignment horizontal="center"/>
    </xf>
    <xf numFmtId="165" fontId="3" fillId="7" borderId="1" xfId="0" applyNumberFormat="1" applyFont="1" applyFill="1" applyBorder="1" applyAlignment="1">
      <alignment horizontal="center"/>
    </xf>
    <xf numFmtId="0" fontId="0" fillId="11" borderId="2" xfId="0" applyFill="1" applyBorder="1" applyAlignment="1">
      <alignment horizontal="center"/>
    </xf>
    <xf numFmtId="0" fontId="4" fillId="14" borderId="1" xfId="0" applyFont="1" applyFill="1" applyBorder="1" applyAlignment="1">
      <alignment horizontal="center"/>
    </xf>
    <xf numFmtId="165" fontId="0" fillId="11" borderId="1" xfId="1" applyNumberFormat="1" applyFont="1" applyFill="1" applyBorder="1" applyAlignment="1">
      <alignment horizontal="center"/>
    </xf>
    <xf numFmtId="165" fontId="0" fillId="11" borderId="3" xfId="1" applyNumberFormat="1" applyFont="1" applyFill="1" applyBorder="1" applyAlignment="1">
      <alignment horizontal="center"/>
    </xf>
    <xf numFmtId="0" fontId="0" fillId="11" borderId="1" xfId="0" applyFill="1" applyBorder="1" applyAlignment="1">
      <alignment horizontal="center"/>
    </xf>
    <xf numFmtId="0" fontId="0" fillId="7" borderId="2" xfId="0" applyFill="1" applyBorder="1" applyAlignment="1">
      <alignment horizontal="center"/>
    </xf>
    <xf numFmtId="0" fontId="0" fillId="7" borderId="1" xfId="0" applyFill="1" applyBorder="1" applyAlignment="1">
      <alignment horizontal="center"/>
    </xf>
    <xf numFmtId="165" fontId="0" fillId="7" borderId="1" xfId="1" applyNumberFormat="1" applyFont="1" applyFill="1" applyBorder="1" applyAlignment="1">
      <alignment horizontal="center"/>
    </xf>
    <xf numFmtId="165" fontId="0" fillId="7" borderId="3" xfId="1" applyNumberFormat="1" applyFont="1" applyFill="1" applyBorder="1" applyAlignment="1">
      <alignment horizontal="center"/>
    </xf>
    <xf numFmtId="0" fontId="0" fillId="0" borderId="2" xfId="0" applyBorder="1" applyAlignment="1">
      <alignment horizontal="center"/>
    </xf>
    <xf numFmtId="165" fontId="0" fillId="0" borderId="1" xfId="1" applyNumberFormat="1" applyFont="1" applyBorder="1" applyAlignment="1">
      <alignment horizontal="center"/>
    </xf>
    <xf numFmtId="165" fontId="0" fillId="0" borderId="3" xfId="1" applyNumberFormat="1" applyFont="1" applyBorder="1" applyAlignment="1">
      <alignment horizontal="center"/>
    </xf>
    <xf numFmtId="165" fontId="4" fillId="3" borderId="3" xfId="1" applyNumberFormat="1" applyFont="1" applyFill="1" applyBorder="1" applyAlignment="1">
      <alignment horizontal="center"/>
    </xf>
    <xf numFmtId="165" fontId="4" fillId="14" borderId="3" xfId="1" applyNumberFormat="1" applyFont="1" applyFill="1" applyBorder="1" applyAlignment="1">
      <alignment horizontal="center"/>
    </xf>
    <xf numFmtId="0" fontId="0" fillId="0" borderId="7" xfId="0" applyBorder="1" applyAlignment="1">
      <alignment horizontal="center"/>
    </xf>
    <xf numFmtId="165" fontId="0" fillId="0" borderId="8" xfId="1" applyNumberFormat="1" applyFont="1" applyBorder="1" applyAlignment="1">
      <alignment horizontal="center"/>
    </xf>
    <xf numFmtId="165" fontId="0" fillId="0" borderId="9" xfId="1" applyNumberFormat="1" applyFont="1" applyBorder="1" applyAlignment="1">
      <alignment horizontal="center"/>
    </xf>
    <xf numFmtId="165" fontId="3" fillId="0" borderId="5" xfId="0" applyNumberFormat="1" applyFont="1" applyBorder="1"/>
    <xf numFmtId="165" fontId="3" fillId="0" borderId="6" xfId="0" applyNumberFormat="1" applyFont="1" applyBorder="1"/>
    <xf numFmtId="0" fontId="0" fillId="11" borderId="1" xfId="0" applyFont="1" applyFill="1" applyBorder="1" applyAlignment="1">
      <alignment horizontal="center"/>
    </xf>
    <xf numFmtId="165" fontId="4" fillId="3" borderId="1" xfId="1" applyNumberFormat="1" applyFont="1" applyFill="1" applyBorder="1" applyAlignment="1">
      <alignment horizontal="center"/>
    </xf>
    <xf numFmtId="165" fontId="4" fillId="3" borderId="8" xfId="1" applyNumberFormat="1"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44" fontId="3" fillId="0" borderId="5" xfId="1" applyFont="1" applyBorder="1" applyAlignment="1">
      <alignment horizontal="center"/>
    </xf>
    <xf numFmtId="44" fontId="3" fillId="0" borderId="6" xfId="1" applyFont="1" applyBorder="1" applyAlignment="1">
      <alignment horizontal="center"/>
    </xf>
    <xf numFmtId="165" fontId="4" fillId="4" borderId="18" xfId="0" applyNumberFormat="1" applyFont="1" applyFill="1" applyBorder="1"/>
    <xf numFmtId="165" fontId="4" fillId="4" borderId="17" xfId="0" applyNumberFormat="1" applyFont="1" applyFill="1" applyBorder="1"/>
    <xf numFmtId="165" fontId="3" fillId="0" borderId="0" xfId="0" applyNumberFormat="1" applyFont="1" applyBorder="1" applyAlignment="1">
      <alignment horizontal="center"/>
    </xf>
    <xf numFmtId="165" fontId="3" fillId="9" borderId="0" xfId="0" applyNumberFormat="1" applyFont="1" applyFill="1" applyBorder="1" applyAlignment="1">
      <alignment horizontal="right"/>
    </xf>
    <xf numFmtId="165" fontId="3" fillId="9" borderId="15" xfId="0" applyNumberFormat="1" applyFont="1" applyFill="1" applyBorder="1" applyAlignment="1">
      <alignment horizontal="right"/>
    </xf>
    <xf numFmtId="165" fontId="3" fillId="0" borderId="0" xfId="0" applyNumberFormat="1" applyFont="1" applyBorder="1" applyAlignment="1">
      <alignment horizontal="right"/>
    </xf>
    <xf numFmtId="165" fontId="3" fillId="0" borderId="15" xfId="0" applyNumberFormat="1" applyFont="1" applyBorder="1" applyAlignment="1">
      <alignment horizontal="right"/>
    </xf>
    <xf numFmtId="165" fontId="4" fillId="4" borderId="17" xfId="0" applyNumberFormat="1" applyFont="1" applyFill="1" applyBorder="1" applyAlignment="1">
      <alignment horizontal="right"/>
    </xf>
    <xf numFmtId="165" fontId="4" fillId="4" borderId="18" xfId="0" applyNumberFormat="1" applyFont="1" applyFill="1" applyBorder="1" applyAlignment="1">
      <alignment horizontal="right"/>
    </xf>
    <xf numFmtId="0" fontId="0" fillId="0" borderId="0" xfId="0" pivotButton="1"/>
    <xf numFmtId="0" fontId="0" fillId="0" borderId="0" xfId="0" applyAlignment="1">
      <alignment horizontal="left"/>
    </xf>
    <xf numFmtId="0" fontId="11" fillId="0" borderId="0" xfId="0" applyFont="1" applyBorder="1" applyAlignment="1">
      <alignment horizontal="left"/>
    </xf>
    <xf numFmtId="14" fontId="0" fillId="0" borderId="0" xfId="0" applyNumberFormat="1" applyBorder="1" applyAlignment="1">
      <alignment horizontal="left" indent="1"/>
    </xf>
    <xf numFmtId="0" fontId="0" fillId="0" borderId="0" xfId="0" applyBorder="1" applyAlignment="1">
      <alignment horizontal="left"/>
    </xf>
    <xf numFmtId="44" fontId="0" fillId="0" borderId="0" xfId="0" applyNumberFormat="1" applyBorder="1"/>
    <xf numFmtId="0" fontId="10" fillId="6" borderId="11" xfId="0" applyFont="1" applyFill="1" applyBorder="1" applyAlignment="1">
      <alignment horizontal="center"/>
    </xf>
    <xf numFmtId="0" fontId="10" fillId="6" borderId="12" xfId="0" applyFont="1" applyFill="1" applyBorder="1" applyAlignment="1">
      <alignment horizontal="center"/>
    </xf>
    <xf numFmtId="0" fontId="10" fillId="6" borderId="13" xfId="0" applyFont="1" applyFill="1" applyBorder="1" applyAlignment="1">
      <alignment horizontal="center"/>
    </xf>
    <xf numFmtId="0" fontId="3" fillId="0" borderId="14" xfId="0" applyFont="1" applyBorder="1" applyAlignment="1">
      <alignment horizontal="center"/>
    </xf>
    <xf numFmtId="0" fontId="3" fillId="0" borderId="0" xfId="0" applyFont="1" applyBorder="1" applyAlignment="1">
      <alignment horizontal="center"/>
    </xf>
    <xf numFmtId="0" fontId="2" fillId="6" borderId="16" xfId="0" applyFont="1" applyFill="1" applyBorder="1" applyAlignment="1">
      <alignment horizontal="center"/>
    </xf>
    <xf numFmtId="165" fontId="2" fillId="6" borderId="17" xfId="0" applyNumberFormat="1" applyFont="1" applyFill="1" applyBorder="1" applyAlignment="1">
      <alignment horizontal="center"/>
    </xf>
    <xf numFmtId="0" fontId="2" fillId="6" borderId="17" xfId="0" applyFont="1" applyFill="1" applyBorder="1" applyAlignment="1">
      <alignment horizontal="center"/>
    </xf>
    <xf numFmtId="9" fontId="2" fillId="6" borderId="17" xfId="2" applyFont="1" applyFill="1" applyBorder="1" applyAlignment="1">
      <alignment horizontal="center"/>
    </xf>
    <xf numFmtId="0" fontId="2" fillId="6" borderId="18" xfId="0" applyFont="1" applyFill="1" applyBorder="1" applyAlignment="1">
      <alignment horizontal="center"/>
    </xf>
    <xf numFmtId="0" fontId="13" fillId="0" borderId="0" xfId="0" applyFont="1"/>
    <xf numFmtId="0" fontId="0" fillId="0" borderId="0" xfId="0" applyAlignment="1">
      <alignment horizontal="left" indent="1"/>
    </xf>
    <xf numFmtId="0" fontId="0" fillId="0" borderId="0" xfId="0" applyAlignment="1"/>
    <xf numFmtId="0" fontId="5" fillId="0" borderId="0" xfId="0" applyFont="1" applyAlignment="1"/>
    <xf numFmtId="0" fontId="0" fillId="0" borderId="0" xfId="0" applyAlignment="1">
      <alignment horizontal="left" indent="2"/>
    </xf>
    <xf numFmtId="0" fontId="0" fillId="0" borderId="22" xfId="0" applyBorder="1"/>
    <xf numFmtId="0" fontId="0" fillId="0" borderId="23" xfId="0" applyBorder="1"/>
    <xf numFmtId="0" fontId="0" fillId="0" borderId="36" xfId="0" applyBorder="1"/>
    <xf numFmtId="0" fontId="0" fillId="0" borderId="37" xfId="0" applyBorder="1"/>
    <xf numFmtId="0" fontId="4" fillId="6" borderId="24" xfId="0" applyFont="1" applyFill="1" applyBorder="1" applyAlignment="1">
      <alignment horizontal="center"/>
    </xf>
    <xf numFmtId="0" fontId="4" fillId="6" borderId="22" xfId="0" applyFont="1" applyFill="1" applyBorder="1" applyAlignment="1">
      <alignment horizontal="center"/>
    </xf>
    <xf numFmtId="0" fontId="12" fillId="6" borderId="22" xfId="0" applyFont="1" applyFill="1" applyBorder="1" applyAlignment="1">
      <alignment horizontal="center"/>
    </xf>
    <xf numFmtId="0" fontId="3" fillId="0" borderId="36" xfId="0" applyFont="1" applyBorder="1"/>
    <xf numFmtId="0" fontId="3" fillId="0" borderId="37" xfId="0" applyFont="1" applyBorder="1"/>
    <xf numFmtId="0" fontId="3" fillId="0" borderId="22" xfId="0" applyFont="1" applyBorder="1" applyAlignment="1">
      <alignment horizontal="center"/>
    </xf>
    <xf numFmtId="0" fontId="3" fillId="0" borderId="23" xfId="0" applyFont="1" applyBorder="1"/>
    <xf numFmtId="0" fontId="0" fillId="7" borderId="22" xfId="0" applyFill="1" applyBorder="1" applyAlignment="1">
      <alignment horizontal="center"/>
    </xf>
    <xf numFmtId="165" fontId="0" fillId="7" borderId="23" xfId="1" applyNumberFormat="1" applyFont="1" applyFill="1" applyBorder="1" applyAlignment="1">
      <alignment horizontal="center"/>
    </xf>
    <xf numFmtId="0" fontId="0" fillId="7" borderId="36" xfId="0" applyFill="1" applyBorder="1" applyAlignment="1">
      <alignment horizontal="center"/>
    </xf>
    <xf numFmtId="0" fontId="0" fillId="7" borderId="40" xfId="0" applyFill="1" applyBorder="1" applyAlignment="1">
      <alignment horizontal="center"/>
    </xf>
    <xf numFmtId="165" fontId="0" fillId="7" borderId="40" xfId="1" applyNumberFormat="1" applyFont="1" applyFill="1" applyBorder="1" applyAlignment="1">
      <alignment horizontal="center"/>
    </xf>
    <xf numFmtId="165" fontId="0" fillId="7" borderId="37" xfId="1" applyNumberFormat="1" applyFont="1" applyFill="1" applyBorder="1" applyAlignment="1">
      <alignment horizontal="center"/>
    </xf>
    <xf numFmtId="0" fontId="2" fillId="3" borderId="38" xfId="0" applyFont="1" applyFill="1" applyBorder="1" applyAlignment="1">
      <alignment horizontal="center"/>
    </xf>
    <xf numFmtId="0" fontId="2" fillId="3" borderId="5" xfId="0" applyFont="1" applyFill="1" applyBorder="1" applyAlignment="1">
      <alignment horizontal="center"/>
    </xf>
    <xf numFmtId="44" fontId="2" fillId="3" borderId="5" xfId="1" applyFont="1" applyFill="1" applyBorder="1" applyAlignment="1">
      <alignment horizontal="center"/>
    </xf>
    <xf numFmtId="44" fontId="2" fillId="3" borderId="39" xfId="1" applyFont="1" applyFill="1" applyBorder="1" applyAlignment="1">
      <alignment horizontal="center"/>
    </xf>
    <xf numFmtId="165" fontId="2" fillId="3" borderId="5" xfId="0" applyNumberFormat="1" applyFont="1" applyFill="1" applyBorder="1" applyAlignment="1">
      <alignment horizontal="center"/>
    </xf>
    <xf numFmtId="165" fontId="2" fillId="3" borderId="39" xfId="0" applyNumberFormat="1" applyFont="1" applyFill="1" applyBorder="1" applyAlignment="1">
      <alignment horizontal="center"/>
    </xf>
    <xf numFmtId="0" fontId="2" fillId="3" borderId="39" xfId="0" applyFont="1" applyFill="1" applyBorder="1" applyAlignment="1">
      <alignment horizontal="center"/>
    </xf>
    <xf numFmtId="0" fontId="0" fillId="0" borderId="43" xfId="0" applyBorder="1"/>
    <xf numFmtId="0" fontId="0" fillId="0" borderId="44" xfId="0" applyBorder="1"/>
    <xf numFmtId="0" fontId="0" fillId="0" borderId="41" xfId="0" applyBorder="1"/>
    <xf numFmtId="0" fontId="0" fillId="0" borderId="42" xfId="0" applyBorder="1"/>
    <xf numFmtId="0" fontId="0" fillId="0" borderId="1" xfId="0" applyBorder="1"/>
    <xf numFmtId="0" fontId="2" fillId="18" borderId="14" xfId="0" applyFont="1" applyFill="1" applyBorder="1" applyAlignment="1">
      <alignment horizontal="center"/>
    </xf>
    <xf numFmtId="0" fontId="2" fillId="18" borderId="15" xfId="0" applyFont="1" applyFill="1" applyBorder="1"/>
    <xf numFmtId="0" fontId="3" fillId="0" borderId="16" xfId="0" applyFont="1" applyBorder="1" applyAlignment="1">
      <alignment horizontal="center"/>
    </xf>
    <xf numFmtId="2" fontId="3" fillId="0" borderId="18" xfId="0" applyNumberFormat="1" applyFont="1" applyBorder="1" applyAlignment="1">
      <alignment horizontal="center"/>
    </xf>
    <xf numFmtId="0" fontId="2" fillId="6" borderId="1" xfId="0" applyFont="1" applyFill="1" applyBorder="1" applyAlignment="1">
      <alignment horizontal="center"/>
    </xf>
    <xf numFmtId="0" fontId="0" fillId="7" borderId="0" xfId="0" applyFont="1" applyFill="1" applyBorder="1"/>
    <xf numFmtId="0" fontId="0" fillId="7" borderId="0" xfId="0" applyFont="1" applyFill="1" applyBorder="1" applyAlignment="1">
      <alignment horizontal="center"/>
    </xf>
    <xf numFmtId="0" fontId="0" fillId="7" borderId="0" xfId="0" applyNumberFormat="1" applyFont="1" applyFill="1" applyBorder="1" applyAlignment="1">
      <alignment horizontal="center"/>
    </xf>
    <xf numFmtId="0" fontId="3" fillId="7" borderId="0" xfId="0" applyFont="1" applyFill="1" applyBorder="1" applyAlignment="1">
      <alignment horizontal="center"/>
    </xf>
    <xf numFmtId="0" fontId="0" fillId="0" borderId="1" xfId="0" applyFill="1" applyBorder="1"/>
    <xf numFmtId="0" fontId="3" fillId="0" borderId="1" xfId="0" applyFont="1" applyFill="1" applyBorder="1" applyAlignment="1">
      <alignment horizontal="center"/>
    </xf>
    <xf numFmtId="165" fontId="0" fillId="0" borderId="0" xfId="0" applyNumberFormat="1"/>
    <xf numFmtId="0" fontId="7" fillId="0" borderId="0" xfId="0" applyFont="1" applyAlignment="1">
      <alignment horizontal="center" vertical="center"/>
    </xf>
    <xf numFmtId="0" fontId="6" fillId="0" borderId="17" xfId="0" applyFont="1" applyBorder="1" applyAlignment="1">
      <alignment horizontal="center"/>
    </xf>
    <xf numFmtId="0" fontId="3" fillId="0" borderId="1" xfId="0" applyFont="1" applyBorder="1" applyAlignment="1">
      <alignment horizontal="center"/>
    </xf>
    <xf numFmtId="165" fontId="3" fillId="0" borderId="1" xfId="1" applyNumberFormat="1" applyFont="1" applyBorder="1" applyAlignment="1">
      <alignment horizontal="center"/>
    </xf>
    <xf numFmtId="0" fontId="5" fillId="7" borderId="0" xfId="3" applyNumberFormat="1" applyFont="1" applyFill="1" applyBorder="1" applyAlignment="1">
      <alignment horizontal="center" vertical="center"/>
    </xf>
    <xf numFmtId="0" fontId="12" fillId="6" borderId="0" xfId="0" applyFont="1" applyFill="1" applyBorder="1" applyAlignment="1">
      <alignment horizontal="center"/>
    </xf>
    <xf numFmtId="0" fontId="2" fillId="17" borderId="11" xfId="0" applyFont="1" applyFill="1" applyBorder="1" applyAlignment="1">
      <alignment horizontal="center" vertical="center"/>
    </xf>
    <xf numFmtId="0" fontId="2" fillId="17" borderId="27" xfId="0" applyFont="1" applyFill="1" applyBorder="1" applyAlignment="1">
      <alignment horizontal="center" vertical="center"/>
    </xf>
    <xf numFmtId="0" fontId="2" fillId="17" borderId="12" xfId="0" applyFont="1" applyFill="1" applyBorder="1" applyAlignment="1">
      <alignment horizontal="center" vertical="center"/>
    </xf>
    <xf numFmtId="0" fontId="2" fillId="17" borderId="28" xfId="0" applyFont="1" applyFill="1" applyBorder="1" applyAlignment="1">
      <alignment horizontal="center" vertical="center"/>
    </xf>
    <xf numFmtId="0" fontId="2" fillId="17" borderId="13" xfId="0" applyFont="1" applyFill="1" applyBorder="1" applyAlignment="1">
      <alignment horizontal="center" vertical="center"/>
    </xf>
    <xf numFmtId="0" fontId="2" fillId="17" borderId="29" xfId="0" applyFont="1" applyFill="1" applyBorder="1" applyAlignment="1">
      <alignment horizontal="center" vertical="center"/>
    </xf>
    <xf numFmtId="165" fontId="5" fillId="7" borderId="0" xfId="3" applyNumberFormat="1" applyFont="1" applyFill="1" applyBorder="1" applyAlignment="1">
      <alignment horizontal="center" vertical="center"/>
    </xf>
    <xf numFmtId="0" fontId="4" fillId="6" borderId="25" xfId="0" applyFont="1" applyFill="1" applyBorder="1" applyAlignment="1">
      <alignment horizontal="center" vertical="center"/>
    </xf>
    <xf numFmtId="0" fontId="4" fillId="6" borderId="23" xfId="0" applyFont="1" applyFill="1" applyBorder="1" applyAlignment="1">
      <alignment horizontal="center" vertical="center"/>
    </xf>
    <xf numFmtId="0" fontId="10" fillId="3" borderId="33" xfId="0" applyFont="1" applyFill="1" applyBorder="1" applyAlignment="1">
      <alignment horizontal="center"/>
    </xf>
    <xf numFmtId="0" fontId="10" fillId="3" borderId="34" xfId="0" applyFont="1" applyFill="1" applyBorder="1" applyAlignment="1">
      <alignment horizontal="center"/>
    </xf>
    <xf numFmtId="0" fontId="10" fillId="3" borderId="35" xfId="0" applyFont="1" applyFill="1" applyBorder="1" applyAlignment="1">
      <alignment horizontal="center"/>
    </xf>
    <xf numFmtId="0" fontId="2" fillId="18" borderId="11" xfId="0" applyFont="1" applyFill="1" applyBorder="1" applyAlignment="1">
      <alignment horizontal="center"/>
    </xf>
    <xf numFmtId="0" fontId="2" fillId="18" borderId="13" xfId="0" applyFont="1" applyFill="1" applyBorder="1" applyAlignment="1">
      <alignment horizontal="center"/>
    </xf>
    <xf numFmtId="0" fontId="5" fillId="0" borderId="10" xfId="0" applyFont="1" applyBorder="1" applyAlignment="1">
      <alignment horizontal="center"/>
    </xf>
    <xf numFmtId="0" fontId="5" fillId="0" borderId="17" xfId="0" applyFont="1" applyBorder="1" applyAlignment="1">
      <alignment horizontal="center"/>
    </xf>
  </cellXfs>
  <cellStyles count="4">
    <cellStyle name="Comma" xfId="3" builtinId="3"/>
    <cellStyle name="Currency" xfId="1" builtinId="4"/>
    <cellStyle name="Normal" xfId="0" builtinId="0"/>
    <cellStyle name="Percent" xfId="2" builtinId="5"/>
  </cellStyles>
  <dxfs count="275">
    <dxf>
      <numFmt numFmtId="165" formatCode="&quot;$&quot;#,##0.00"/>
    </dxf>
    <dxf>
      <numFmt numFmtId="165" formatCode="&quot;$&quot;#,##0.00"/>
    </dxf>
    <dxf>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5"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5" formatCode="&quot;$&quot;#,##0.00"/>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5"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6"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165"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fgColor indexed="64"/>
          <bgColor theme="0"/>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8"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font>
        <color theme="1" tint="4.9989318521683403E-2"/>
      </font>
    </dxf>
    <dxf>
      <font>
        <color theme="1" tint="4.9989318521683403E-2"/>
      </font>
    </dxf>
    <dxf>
      <font>
        <b/>
      </font>
    </dxf>
    <dxf>
      <font>
        <b/>
      </font>
    </dxf>
    <dxf>
      <font>
        <b/>
      </font>
    </dxf>
    <dxf>
      <numFmt numFmtId="165" formatCode="&quot;$&quot;#,##0.00"/>
    </dxf>
    <dxf>
      <numFmt numFmtId="165" formatCode="&quot;$&quot;#,##0.00"/>
    </dxf>
    <dxf>
      <numFmt numFmtId="165" formatCode="&quot;$&quot;#,##0.00"/>
    </dxf>
    <dxf>
      <numFmt numFmtId="165" formatCode="&quot;$&quot;#,##0.00"/>
    </dxf>
    <dxf>
      <font>
        <b/>
      </font>
    </dxf>
    <dxf>
      <font>
        <b/>
      </font>
    </dxf>
    <dxf>
      <font>
        <b/>
      </font>
    </dxf>
    <dxf>
      <font>
        <b/>
      </font>
    </dxf>
    <dxf>
      <font>
        <b/>
      </font>
    </dxf>
    <dxf>
      <font>
        <b/>
      </font>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font>
        <b/>
      </font>
    </dxf>
    <dxf>
      <font>
        <b/>
      </font>
    </dxf>
    <dxf>
      <border>
        <left style="medium">
          <color indexed="64"/>
        </left>
        <right style="medium">
          <color indexed="64"/>
        </right>
        <top style="medium">
          <color indexed="64"/>
        </top>
        <bottom style="medium">
          <color indexed="64"/>
        </bottom>
      </border>
    </dxf>
    <dxf>
      <font>
        <color theme="1" tint="4.9989318521683403E-2"/>
      </font>
    </dxf>
    <dxf>
      <font>
        <color theme="1" tint="4.9989318521683403E-2"/>
      </font>
    </dxf>
    <dxf>
      <font>
        <b/>
      </font>
    </dxf>
    <dxf>
      <font>
        <b/>
      </font>
    </dxf>
    <dxf>
      <font>
        <b/>
      </font>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alignment horizontal="right" readingOrder="0"/>
    </dxf>
    <dxf>
      <alignment horizontal="right" readingOrder="0"/>
    </dxf>
    <dxf>
      <alignment horizontal="right" readingOrder="0"/>
    </dxf>
    <dxf>
      <alignment horizontal="right" readingOrder="0"/>
    </dxf>
    <dxf>
      <numFmt numFmtId="0" formatCode="General"/>
    </dxf>
    <dxf>
      <numFmt numFmtId="0" formatCode="General"/>
    </dxf>
    <dxf>
      <numFmt numFmtId="0" formatCode="General"/>
    </dxf>
    <dxf>
      <numFmt numFmtId="34" formatCode="_(&quot;$&quot;* #,##0.00_);_(&quot;$&quot;* \(#,##0.00\);_(&quot;$&quot;* &quot;-&quot;??_);_(@_)"/>
      <alignment horizontal="general" vertical="bottom" textRotation="0" wrapText="0" indent="0" justifyLastLine="0" shrinkToFit="0" readingOrder="0"/>
    </dxf>
    <dxf>
      <alignment horizontal="center" readingOrder="0"/>
    </dxf>
    <dxf>
      <alignment horizontal="center" readingOrder="0"/>
    </dxf>
    <dxf>
      <alignment horizontal="center" readingOrder="0"/>
    </dxf>
    <dxf>
      <numFmt numFmtId="0" formatCode="General"/>
    </dxf>
    <dxf>
      <numFmt numFmtId="0" formatCode="General"/>
    </dxf>
    <dxf>
      <numFmt numFmtId="0" formatCode="General"/>
    </dxf>
    <dxf>
      <numFmt numFmtId="34" formatCode="_(&quot;$&quot;* #,##0.00_);_(&quot;$&quot;* \(#,##0.00\);_(&quot;$&quot;* &quot;-&quot;??_);_(@_)"/>
      <alignment horizontal="general" vertical="bottom" textRotation="0" wrapText="0" indent="0" justifyLastLine="0" shrinkToFit="0" readingOrder="0"/>
    </dxf>
    <dxf>
      <alignment horizontal="center" readingOrder="0"/>
    </dxf>
    <dxf>
      <alignment horizontal="center" readingOrder="0"/>
    </dxf>
    <dxf>
      <alignment horizontal="center" readingOrder="0"/>
    </dxf>
    <dxf>
      <numFmt numFmtId="0" formatCode="General"/>
    </dxf>
    <dxf>
      <numFmt numFmtId="0" formatCode="General"/>
    </dxf>
    <dxf>
      <numFmt numFmtId="0" formatCode="General"/>
    </dxf>
    <dxf>
      <numFmt numFmtId="34" formatCode="_(&quot;$&quot;* #,##0.00_);_(&quot;$&quot;* \(#,##0.00\);_(&quot;$&quot;* &quot;-&quot;??_);_(@_)"/>
      <alignment horizontal="general" vertical="bottom" textRotation="0" wrapText="0" indent="0" justifyLastLine="0" shrinkToFit="0" readingOrder="0"/>
    </dxf>
    <dxf>
      <font>
        <b/>
      </font>
    </dxf>
    <dxf>
      <font>
        <b/>
      </font>
    </dxf>
    <dxf>
      <font>
        <b/>
      </font>
    </dxf>
    <dxf>
      <font>
        <b/>
      </font>
    </dxf>
    <dxf>
      <font>
        <b/>
      </font>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font>
        <b/>
      </font>
    </dxf>
    <dxf>
      <font>
        <b/>
      </font>
    </dxf>
    <dxf>
      <border>
        <left style="medium">
          <color indexed="64"/>
        </left>
        <right style="medium">
          <color indexed="64"/>
        </right>
        <top style="medium">
          <color indexed="64"/>
        </top>
        <bottom style="medium">
          <color indexed="64"/>
        </bottom>
      </border>
    </dxf>
    <dxf>
      <font>
        <color theme="1" tint="4.9989318521683403E-2"/>
      </font>
    </dxf>
    <dxf>
      <font>
        <color theme="1" tint="4.9989318521683403E-2"/>
      </font>
    </dxf>
    <dxf>
      <font>
        <b/>
      </font>
    </dxf>
    <dxf>
      <font>
        <b/>
      </font>
    </dxf>
    <dxf>
      <font>
        <b/>
      </font>
    </dxf>
    <dxf>
      <alignment horizontal="right" readingOrder="0"/>
    </dxf>
    <dxf>
      <numFmt numFmtId="165" formatCode="&quot;$&quot;#,##0.00"/>
    </dxf>
    <dxf>
      <fill>
        <patternFill patternType="solid">
          <bgColor theme="5" tint="0.79998168889431442"/>
        </patternFill>
      </fill>
    </dxf>
    <dxf>
      <fill>
        <patternFill patternType="solid">
          <bgColor theme="5" tint="0.79998168889431442"/>
        </patternFill>
      </fill>
    </dxf>
    <dxf>
      <border>
        <right style="medium">
          <color indexed="64"/>
        </right>
        <top style="medium">
          <color indexed="64"/>
        </top>
        <bottom style="medium">
          <color indexed="64"/>
        </bottom>
      </border>
    </dxf>
    <dxf>
      <font>
        <b/>
      </font>
    </dxf>
    <dxf>
      <font>
        <b/>
      </font>
    </dxf>
    <dxf>
      <alignment horizontal="center" readingOrder="0"/>
    </dxf>
    <dxf>
      <border>
        <left style="medium">
          <color indexed="64"/>
        </left>
        <right style="medium">
          <color indexed="64"/>
        </right>
        <top style="medium">
          <color indexed="64"/>
        </top>
        <bottom style="medium">
          <color indexed="64"/>
        </bottom>
      </border>
    </dxf>
    <dxf>
      <font>
        <color theme="0"/>
      </font>
    </dxf>
    <dxf>
      <fill>
        <patternFill patternType="solid">
          <bgColor theme="7" tint="-0.249977111117893"/>
        </patternFill>
      </fill>
    </dxf>
    <dxf>
      <numFmt numFmtId="34" formatCode="_(&quot;$&quot;* #,##0.00_);_(&quot;$&quot;* \(#,##0.00\);_(&quot;$&quot;* &quot;-&quot;??_);_(@_)"/>
    </dxf>
    <dxf>
      <alignment horizontal="center" readingOrder="0"/>
    </dxf>
    <dxf>
      <font>
        <color theme="0"/>
      </font>
    </dxf>
    <dxf>
      <font>
        <color theme="0"/>
      </font>
    </dxf>
    <dxf>
      <fill>
        <patternFill patternType="solid">
          <bgColor theme="7" tint="-0.249977111117893"/>
        </patternFill>
      </fill>
    </dxf>
    <dxf>
      <fill>
        <patternFill patternType="solid">
          <bgColor theme="7" tint="-0.249977111117893"/>
        </patternFill>
      </fill>
    </dxf>
    <dxf>
      <alignment horizontal="center" readingOrder="0"/>
    </dxf>
    <dxf>
      <font>
        <sz val="12"/>
      </font>
    </dxf>
    <dxf>
      <font>
        <b/>
      </font>
    </dxf>
    <dxf>
      <alignment vertical="center" readingOrder="0"/>
    </dxf>
    <dxf>
      <font>
        <b/>
      </font>
    </dxf>
    <dxf>
      <alignment horizontal="center" readingOrder="0"/>
    </dxf>
    <dxf>
      <border>
        <left style="medium">
          <color indexed="64"/>
        </left>
        <right style="medium">
          <color indexed="64"/>
        </right>
        <top style="medium">
          <color indexed="64"/>
        </top>
        <bottom style="medium">
          <color indexed="64"/>
        </bottom>
      </border>
    </dxf>
    <dxf>
      <font>
        <color theme="0"/>
      </font>
    </dxf>
    <dxf>
      <fill>
        <patternFill patternType="solid">
          <bgColor theme="7" tint="-0.249977111117893"/>
        </patternFill>
      </fill>
    </dxf>
    <dxf>
      <font>
        <b/>
      </font>
    </dxf>
    <dxf>
      <font>
        <b/>
      </font>
    </dxf>
    <dxf>
      <border>
        <left style="medium">
          <color indexed="64"/>
        </left>
        <right style="medium">
          <color indexed="64"/>
        </right>
        <top style="medium">
          <color indexed="64"/>
        </top>
        <bottom style="medium">
          <color indexed="64"/>
        </bottom>
      </border>
    </dxf>
    <dxf>
      <numFmt numFmtId="165" formatCode="&quot;$&quot;#,##0.00"/>
    </dxf>
    <dxf>
      <numFmt numFmtId="165" formatCode="&quot;$&quot;#,##0.00"/>
    </dxf>
    <dxf>
      <numFmt numFmtId="165" formatCode="&quot;$&quot;#,##0.00"/>
    </dxf>
    <dxf>
      <numFmt numFmtId="165" formatCode="&quot;$&quot;#,##0.00"/>
    </dxf>
    <dxf>
      <font>
        <color theme="0"/>
      </font>
    </dxf>
    <dxf>
      <font>
        <color theme="0"/>
      </font>
    </dxf>
    <dxf>
      <fill>
        <patternFill patternType="solid">
          <bgColor theme="7" tint="-0.249977111117893"/>
        </patternFill>
      </fill>
    </dxf>
    <dxf>
      <fill>
        <patternFill patternType="solid">
          <bgColor theme="7" tint="-0.249977111117893"/>
        </patternFill>
      </fill>
    </dxf>
    <dxf>
      <font>
        <b/>
      </font>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border>
        <left style="medium">
          <color indexed="64"/>
        </left>
        <right style="medium">
          <color indexed="64"/>
        </right>
        <top style="medium">
          <color indexed="64"/>
        </top>
        <bottom style="medium">
          <color indexed="64"/>
        </bottom>
      </border>
    </dxf>
    <dxf>
      <font>
        <color theme="0"/>
      </font>
    </dxf>
    <dxf>
      <font>
        <color theme="0"/>
      </font>
    </dxf>
    <dxf>
      <fill>
        <patternFill patternType="solid">
          <bgColor theme="7" tint="-0.249977111117893"/>
        </patternFill>
      </fill>
    </dxf>
    <dxf>
      <fill>
        <patternFill patternType="solid">
          <bgColor theme="7" tint="-0.249977111117893"/>
        </patternFill>
      </fill>
    </dxf>
    <dxf>
      <font>
        <b/>
      </font>
    </dxf>
    <dxf>
      <font>
        <b/>
      </font>
    </dxf>
    <dxf>
      <font>
        <b/>
      </font>
    </dxf>
    <dxf>
      <font>
        <b/>
      </font>
    </dxf>
    <dxf>
      <border>
        <left style="medium">
          <color indexed="64"/>
        </left>
        <right style="medium">
          <color indexed="64"/>
        </right>
        <top style="medium">
          <color indexed="64"/>
        </top>
        <bottom style="medium">
          <color indexed="64"/>
        </bottom>
      </border>
    </dxf>
    <dxf>
      <numFmt numFmtId="165" formatCode="&quot;$&quot;#,##0.00"/>
    </dxf>
    <dxf>
      <numFmt numFmtId="165" formatCode="&quot;$&quot;#,##0.00"/>
    </dxf>
    <dxf>
      <numFmt numFmtId="165" formatCode="&quot;$&quot;#,##0.00"/>
    </dxf>
    <dxf>
      <numFmt numFmtId="165" formatCode="&quot;$&quot;#,##0.00"/>
    </dxf>
    <dxf>
      <font>
        <color theme="0"/>
      </font>
    </dxf>
    <dxf>
      <fill>
        <patternFill patternType="solid">
          <bgColor theme="7" tint="-0.249977111117893"/>
        </patternFill>
      </fill>
    </dxf>
    <dxf>
      <font>
        <b/>
      </font>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plotArea>
      <c:layout/>
      <c:lineChart>
        <c:grouping val="stacked"/>
        <c:varyColors val="0"/>
        <c:ser>
          <c:idx val="0"/>
          <c:order val="0"/>
          <c:tx>
            <c:strRef>
              <c:f>CHARTS!$C$2</c:f>
              <c:strCache>
                <c:ptCount val="1"/>
                <c:pt idx="0">
                  <c:v>SALES REVENUE</c:v>
                </c:pt>
              </c:strCache>
            </c:strRef>
          </c:tx>
          <c:marker>
            <c:symbol val="none"/>
          </c:marker>
          <c:dLbls>
            <c:dLblPos val="t"/>
            <c:showLegendKey val="0"/>
            <c:showVal val="1"/>
            <c:showCatName val="0"/>
            <c:showSerName val="0"/>
            <c:showPercent val="0"/>
            <c:showBubbleSize val="0"/>
            <c:showLeaderLines val="0"/>
          </c:dLbls>
          <c:cat>
            <c:numRef>
              <c:f>CHARTS!$B$3:$B$9</c:f>
              <c:numCache>
                <c:formatCode>[$-409]mmm\-yy;@</c:formatCode>
                <c:ptCount val="7"/>
                <c:pt idx="1">
                  <c:v>42614</c:v>
                </c:pt>
                <c:pt idx="2">
                  <c:v>42644</c:v>
                </c:pt>
                <c:pt idx="3">
                  <c:v>42675</c:v>
                </c:pt>
                <c:pt idx="4">
                  <c:v>42705</c:v>
                </c:pt>
                <c:pt idx="5">
                  <c:v>42736</c:v>
                </c:pt>
                <c:pt idx="6">
                  <c:v>42767</c:v>
                </c:pt>
              </c:numCache>
            </c:numRef>
          </c:cat>
          <c:val>
            <c:numRef>
              <c:f>CHARTS!$C$3:$C$9</c:f>
              <c:numCache>
                <c:formatCode>"$"#,##0.00</c:formatCode>
                <c:ptCount val="7"/>
                <c:pt idx="1">
                  <c:v>10171.499999999987</c:v>
                </c:pt>
                <c:pt idx="2">
                  <c:v>9009.9999999999945</c:v>
                </c:pt>
                <c:pt idx="3">
                  <c:v>8736.4999999999945</c:v>
                </c:pt>
                <c:pt idx="4">
                  <c:v>7672.8000000000056</c:v>
                </c:pt>
                <c:pt idx="5">
                  <c:v>9029.2000000000025</c:v>
                </c:pt>
                <c:pt idx="6">
                  <c:v>16354.299999999979</c:v>
                </c:pt>
              </c:numCache>
            </c:numRef>
          </c:val>
          <c:smooth val="0"/>
        </c:ser>
        <c:dLbls>
          <c:showLegendKey val="0"/>
          <c:showVal val="0"/>
          <c:showCatName val="0"/>
          <c:showSerName val="0"/>
          <c:showPercent val="0"/>
          <c:showBubbleSize val="0"/>
        </c:dLbls>
        <c:dropLines/>
        <c:marker val="1"/>
        <c:smooth val="0"/>
        <c:axId val="114441600"/>
        <c:axId val="114459776"/>
      </c:lineChart>
      <c:dateAx>
        <c:axId val="114441600"/>
        <c:scaling>
          <c:orientation val="minMax"/>
        </c:scaling>
        <c:delete val="0"/>
        <c:axPos val="b"/>
        <c:numFmt formatCode="[$-409]mmm\-yy;@" sourceLinked="0"/>
        <c:majorTickMark val="out"/>
        <c:minorTickMark val="none"/>
        <c:tickLblPos val="nextTo"/>
        <c:crossAx val="114459776"/>
        <c:crosses val="autoZero"/>
        <c:auto val="1"/>
        <c:lblOffset val="100"/>
        <c:baseTimeUnit val="months"/>
      </c:dateAx>
      <c:valAx>
        <c:axId val="114459776"/>
        <c:scaling>
          <c:orientation val="minMax"/>
        </c:scaling>
        <c:delete val="0"/>
        <c:axPos val="l"/>
        <c:majorGridlines/>
        <c:numFmt formatCode="General" sourceLinked="1"/>
        <c:majorTickMark val="out"/>
        <c:minorTickMark val="none"/>
        <c:tickLblPos val="nextTo"/>
        <c:crossAx val="114441600"/>
        <c:crosses val="autoZero"/>
        <c:crossBetween val="between"/>
      </c:valAx>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UNIT</a:t>
            </a:r>
            <a:r>
              <a:rPr lang="en-US" baseline="0"/>
              <a:t> SOLD PER ORDER</a:t>
            </a:r>
            <a:endParaRPr lang="en-US"/>
          </a:p>
        </c:rich>
      </c:tx>
      <c:overlay val="0"/>
    </c:title>
    <c:autoTitleDeleted val="0"/>
    <c:plotArea>
      <c:layout/>
      <c:barChart>
        <c:barDir val="col"/>
        <c:grouping val="clustered"/>
        <c:varyColors val="0"/>
        <c:ser>
          <c:idx val="1"/>
          <c:order val="0"/>
          <c:tx>
            <c:strRef>
              <c:f>CHARTS!$D$2</c:f>
              <c:strCache>
                <c:ptCount val="1"/>
                <c:pt idx="0">
                  <c:v>NUM OF ORDER</c:v>
                </c:pt>
              </c:strCache>
            </c:strRef>
          </c:tx>
          <c:invertIfNegative val="0"/>
          <c:cat>
            <c:numRef>
              <c:f>CHARTS!$B$3:$B$9</c:f>
              <c:numCache>
                <c:formatCode>[$-409]mmm\-yy;@</c:formatCode>
                <c:ptCount val="7"/>
                <c:pt idx="1">
                  <c:v>42614</c:v>
                </c:pt>
                <c:pt idx="2">
                  <c:v>42644</c:v>
                </c:pt>
                <c:pt idx="3">
                  <c:v>42675</c:v>
                </c:pt>
                <c:pt idx="4">
                  <c:v>42705</c:v>
                </c:pt>
                <c:pt idx="5">
                  <c:v>42736</c:v>
                </c:pt>
                <c:pt idx="6">
                  <c:v>42767</c:v>
                </c:pt>
              </c:numCache>
            </c:numRef>
          </c:cat>
          <c:val>
            <c:numRef>
              <c:f>CHARTS!$D$3:$D$9</c:f>
              <c:numCache>
                <c:formatCode>General</c:formatCode>
                <c:ptCount val="7"/>
                <c:pt idx="1">
                  <c:v>222</c:v>
                </c:pt>
                <c:pt idx="2">
                  <c:v>178</c:v>
                </c:pt>
                <c:pt idx="3">
                  <c:v>189</c:v>
                </c:pt>
                <c:pt idx="4">
                  <c:v>166</c:v>
                </c:pt>
                <c:pt idx="5">
                  <c:v>190</c:v>
                </c:pt>
                <c:pt idx="6">
                  <c:v>281</c:v>
                </c:pt>
              </c:numCache>
            </c:numRef>
          </c:val>
        </c:ser>
        <c:ser>
          <c:idx val="2"/>
          <c:order val="1"/>
          <c:tx>
            <c:strRef>
              <c:f>CHARTS!$E$2</c:f>
              <c:strCache>
                <c:ptCount val="1"/>
                <c:pt idx="0">
                  <c:v>NUM  OF UNIT SOLD</c:v>
                </c:pt>
              </c:strCache>
            </c:strRef>
          </c:tx>
          <c:invertIfNegative val="0"/>
          <c:cat>
            <c:numRef>
              <c:f>CHARTS!$B$3:$B$9</c:f>
              <c:numCache>
                <c:formatCode>[$-409]mmm\-yy;@</c:formatCode>
                <c:ptCount val="7"/>
                <c:pt idx="1">
                  <c:v>42614</c:v>
                </c:pt>
                <c:pt idx="2">
                  <c:v>42644</c:v>
                </c:pt>
                <c:pt idx="3">
                  <c:v>42675</c:v>
                </c:pt>
                <c:pt idx="4">
                  <c:v>42705</c:v>
                </c:pt>
                <c:pt idx="5">
                  <c:v>42736</c:v>
                </c:pt>
                <c:pt idx="6">
                  <c:v>42767</c:v>
                </c:pt>
              </c:numCache>
            </c:numRef>
          </c:cat>
          <c:val>
            <c:numRef>
              <c:f>CHARTS!$E$3:$E$9</c:f>
              <c:numCache>
                <c:formatCode>General</c:formatCode>
                <c:ptCount val="7"/>
                <c:pt idx="1">
                  <c:v>286</c:v>
                </c:pt>
                <c:pt idx="2">
                  <c:v>234</c:v>
                </c:pt>
                <c:pt idx="3">
                  <c:v>243</c:v>
                </c:pt>
                <c:pt idx="4">
                  <c:v>204</c:v>
                </c:pt>
                <c:pt idx="5">
                  <c:v>248</c:v>
                </c:pt>
                <c:pt idx="6">
                  <c:v>438</c:v>
                </c:pt>
              </c:numCache>
            </c:numRef>
          </c:val>
        </c:ser>
        <c:dLbls>
          <c:dLblPos val="outEnd"/>
          <c:showLegendKey val="0"/>
          <c:showVal val="1"/>
          <c:showCatName val="0"/>
          <c:showSerName val="0"/>
          <c:showPercent val="0"/>
          <c:showBubbleSize val="0"/>
        </c:dLbls>
        <c:gapWidth val="150"/>
        <c:axId val="114485888"/>
        <c:axId val="115016064"/>
      </c:barChart>
      <c:dateAx>
        <c:axId val="114485888"/>
        <c:scaling>
          <c:orientation val="minMax"/>
        </c:scaling>
        <c:delete val="0"/>
        <c:axPos val="b"/>
        <c:numFmt formatCode="[$-409]mmm\-yy;@" sourceLinked="0"/>
        <c:majorTickMark val="none"/>
        <c:minorTickMark val="none"/>
        <c:tickLblPos val="nextTo"/>
        <c:crossAx val="115016064"/>
        <c:crosses val="autoZero"/>
        <c:auto val="0"/>
        <c:lblOffset val="100"/>
        <c:baseTimeUnit val="months"/>
      </c:dateAx>
      <c:valAx>
        <c:axId val="115016064"/>
        <c:scaling>
          <c:orientation val="minMax"/>
        </c:scaling>
        <c:delete val="0"/>
        <c:axPos val="l"/>
        <c:majorGridlines/>
        <c:numFmt formatCode="General" sourceLinked="1"/>
        <c:majorTickMark val="none"/>
        <c:minorTickMark val="none"/>
        <c:tickLblPos val="nextTo"/>
        <c:crossAx val="1144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Retail EDA.xlsx]FULL DATA PIVOT!PivotTable23</c:name>
    <c:fmtId val="0"/>
  </c:pivotSource>
  <c:chart>
    <c:title>
      <c:tx>
        <c:rich>
          <a:bodyPr/>
          <a:lstStyle/>
          <a:p>
            <a:pPr>
              <a:defRPr/>
            </a:pPr>
            <a:r>
              <a:rPr lang="en-US"/>
              <a:t>SALE</a:t>
            </a:r>
            <a:r>
              <a:rPr lang="en-US" baseline="0"/>
              <a:t>S REVENUE BASED ON SUPERMARKET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pivotFmt>
      <c:pivotFmt>
        <c:idx val="7"/>
        <c:marker>
          <c:symbol val="none"/>
        </c:marker>
      </c:pivotFmt>
      <c:pivotFmt>
        <c:idx val="8"/>
        <c:marker>
          <c:symbol val="none"/>
        </c:marker>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pivotFmt>
      <c:pivotFmt>
        <c:idx val="18"/>
        <c:marker>
          <c:symbol val="none"/>
        </c:marker>
      </c:pivotFmt>
      <c:pivotFmt>
        <c:idx val="19"/>
        <c:marker>
          <c:symbol val="none"/>
        </c:marker>
      </c:pivotFmt>
    </c:pivotFmts>
    <c:plotArea>
      <c:layout>
        <c:manualLayout>
          <c:layoutTarget val="inner"/>
          <c:xMode val="edge"/>
          <c:yMode val="edge"/>
          <c:x val="0.11707934746326525"/>
          <c:y val="0.1203935610166242"/>
          <c:w val="0.65151143406808854"/>
          <c:h val="0.76915351083020489"/>
        </c:manualLayout>
      </c:layout>
      <c:lineChart>
        <c:grouping val="standard"/>
        <c:varyColors val="0"/>
        <c:ser>
          <c:idx val="0"/>
          <c:order val="0"/>
          <c:tx>
            <c:strRef>
              <c:f>'FULL DATA PIVOT'!$E$18:$E$20</c:f>
              <c:strCache>
                <c:ptCount val="1"/>
                <c:pt idx="0">
                  <c:v>Supermarket North-East - Colgate-Palmolive</c:v>
                </c:pt>
              </c:strCache>
            </c:strRef>
          </c:tx>
          <c:marker>
            <c:symbol val="none"/>
          </c:marker>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PIVOT'!$E$21:$E$29</c:f>
              <c:numCache>
                <c:formatCode>"$"#,##0.00</c:formatCode>
                <c:ptCount val="6"/>
                <c:pt idx="0">
                  <c:v>94.5</c:v>
                </c:pt>
                <c:pt idx="1">
                  <c:v>30</c:v>
                </c:pt>
                <c:pt idx="2">
                  <c:v>60</c:v>
                </c:pt>
                <c:pt idx="5">
                  <c:v>112.5</c:v>
                </c:pt>
              </c:numCache>
            </c:numRef>
          </c:val>
          <c:smooth val="0"/>
        </c:ser>
        <c:ser>
          <c:idx val="1"/>
          <c:order val="1"/>
          <c:tx>
            <c:strRef>
              <c:f>'FULL DATA PIVOT'!$F$18:$F$20</c:f>
              <c:strCache>
                <c:ptCount val="1"/>
                <c:pt idx="0">
                  <c:v>Supermarket North-East - Competitor A</c:v>
                </c:pt>
              </c:strCache>
            </c:strRef>
          </c:tx>
          <c:marker>
            <c:symbol val="none"/>
          </c:marker>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PIVOT'!$F$21:$F$29</c:f>
              <c:numCache>
                <c:formatCode>"$"#,##0.00</c:formatCode>
                <c:ptCount val="6"/>
                <c:pt idx="0">
                  <c:v>34.700000000000003</c:v>
                </c:pt>
                <c:pt idx="1">
                  <c:v>34.700000000000003</c:v>
                </c:pt>
                <c:pt idx="2">
                  <c:v>37</c:v>
                </c:pt>
                <c:pt idx="3">
                  <c:v>101</c:v>
                </c:pt>
                <c:pt idx="4">
                  <c:v>82.9</c:v>
                </c:pt>
                <c:pt idx="5">
                  <c:v>148</c:v>
                </c:pt>
              </c:numCache>
            </c:numRef>
          </c:val>
          <c:smooth val="0"/>
        </c:ser>
        <c:ser>
          <c:idx val="2"/>
          <c:order val="2"/>
          <c:tx>
            <c:strRef>
              <c:f>'FULL DATA PIVOT'!$G$18:$G$20</c:f>
              <c:strCache>
                <c:ptCount val="1"/>
                <c:pt idx="0">
                  <c:v>Supermarket North-East - Competitor B</c:v>
                </c:pt>
              </c:strCache>
            </c:strRef>
          </c:tx>
          <c:marker>
            <c:symbol val="none"/>
          </c:marker>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PIVOT'!$G$21:$G$29</c:f>
              <c:numCache>
                <c:formatCode>"$"#,##0.00</c:formatCode>
                <c:ptCount val="6"/>
                <c:pt idx="0">
                  <c:v>484.2000000000001</c:v>
                </c:pt>
                <c:pt idx="1">
                  <c:v>520.20000000000005</c:v>
                </c:pt>
                <c:pt idx="2">
                  <c:v>606.0999999999998</c:v>
                </c:pt>
                <c:pt idx="3">
                  <c:v>157.19999999999999</c:v>
                </c:pt>
                <c:pt idx="4">
                  <c:v>217.8</c:v>
                </c:pt>
                <c:pt idx="5">
                  <c:v>1077.5999999999999</c:v>
                </c:pt>
              </c:numCache>
            </c:numRef>
          </c:val>
          <c:smooth val="0"/>
        </c:ser>
        <c:dLbls>
          <c:showLegendKey val="0"/>
          <c:showVal val="0"/>
          <c:showCatName val="0"/>
          <c:showSerName val="0"/>
          <c:showPercent val="0"/>
          <c:showBubbleSize val="0"/>
        </c:dLbls>
        <c:marker val="1"/>
        <c:smooth val="0"/>
        <c:axId val="115079040"/>
        <c:axId val="115080576"/>
      </c:lineChart>
      <c:catAx>
        <c:axId val="115079040"/>
        <c:scaling>
          <c:orientation val="minMax"/>
        </c:scaling>
        <c:delete val="0"/>
        <c:axPos val="b"/>
        <c:majorTickMark val="none"/>
        <c:minorTickMark val="none"/>
        <c:tickLblPos val="nextTo"/>
        <c:crossAx val="115080576"/>
        <c:crosses val="autoZero"/>
        <c:auto val="1"/>
        <c:lblAlgn val="ctr"/>
        <c:lblOffset val="100"/>
        <c:noMultiLvlLbl val="0"/>
      </c:catAx>
      <c:valAx>
        <c:axId val="115080576"/>
        <c:scaling>
          <c:orientation val="minMax"/>
        </c:scaling>
        <c:delete val="0"/>
        <c:axPos val="l"/>
        <c:majorGridlines/>
        <c:numFmt formatCode="&quot;$&quot;#,##0.00" sourceLinked="1"/>
        <c:majorTickMark val="none"/>
        <c:minorTickMark val="none"/>
        <c:tickLblPos val="nextTo"/>
        <c:crossAx val="115079040"/>
        <c:crosses val="autoZero"/>
        <c:crossBetween val="between"/>
      </c:valAx>
    </c:plotArea>
    <c:legend>
      <c:legendPos val="r"/>
      <c:layout>
        <c:manualLayout>
          <c:xMode val="edge"/>
          <c:yMode val="edge"/>
          <c:x val="0.78107127870719084"/>
          <c:y val="0.15591223549677594"/>
          <c:w val="0.21892871021350832"/>
          <c:h val="0.1364747909721604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Retail EDA.xlsx]FULL DATA PIVOT!PivotTable23</c:name>
    <c:fmtId val="1"/>
  </c:pivotSource>
  <c:chart>
    <c:title>
      <c:tx>
        <c:rich>
          <a:bodyPr/>
          <a:lstStyle/>
          <a:p>
            <a:pPr>
              <a:defRPr/>
            </a:pPr>
            <a:r>
              <a:rPr lang="en-US"/>
              <a:t>SALES</a:t>
            </a:r>
            <a:r>
              <a:rPr lang="en-US" baseline="0"/>
              <a:t> VOLUME BASED ON SUPERMARKET</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pivotFmt>
      <c:pivotFmt>
        <c:idx val="7"/>
      </c:pivotFmt>
      <c:pivotFmt>
        <c:idx val="8"/>
      </c:pivotFmt>
      <c:pivotFmt>
        <c:idx val="9"/>
      </c:pivotFmt>
      <c:pivotFmt>
        <c:idx val="10"/>
      </c:pivotFmt>
      <c:pivotFmt>
        <c:idx val="11"/>
      </c:pivotFmt>
    </c:pivotFmts>
    <c:plotArea>
      <c:layout>
        <c:manualLayout>
          <c:layoutTarget val="inner"/>
          <c:xMode val="edge"/>
          <c:yMode val="edge"/>
          <c:x val="0.10845066854024721"/>
          <c:y val="0.10467052441130481"/>
          <c:w val="0.66169258542433429"/>
          <c:h val="0.78686355880762349"/>
        </c:manualLayout>
      </c:layout>
      <c:lineChart>
        <c:grouping val="standard"/>
        <c:varyColors val="0"/>
        <c:ser>
          <c:idx val="0"/>
          <c:order val="0"/>
          <c:tx>
            <c:strRef>
              <c:f>'FULL DATA PIVOT'!$E$18:$E$20</c:f>
              <c:strCache>
                <c:ptCount val="1"/>
                <c:pt idx="0">
                  <c:v>Supermarket North-East - Colgate-Palmolive</c:v>
                </c:pt>
              </c:strCache>
            </c:strRef>
          </c:tx>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PIVOT'!$E$21:$E$29</c:f>
              <c:numCache>
                <c:formatCode>"$"#,##0.00</c:formatCode>
                <c:ptCount val="6"/>
                <c:pt idx="0">
                  <c:v>94.5</c:v>
                </c:pt>
                <c:pt idx="1">
                  <c:v>30</c:v>
                </c:pt>
                <c:pt idx="2">
                  <c:v>60</c:v>
                </c:pt>
                <c:pt idx="5">
                  <c:v>112.5</c:v>
                </c:pt>
              </c:numCache>
            </c:numRef>
          </c:val>
          <c:smooth val="0"/>
        </c:ser>
        <c:ser>
          <c:idx val="1"/>
          <c:order val="1"/>
          <c:tx>
            <c:strRef>
              <c:f>'FULL DATA PIVOT'!$F$18:$F$20</c:f>
              <c:strCache>
                <c:ptCount val="1"/>
                <c:pt idx="0">
                  <c:v>Supermarket North-East - Competitor A</c:v>
                </c:pt>
              </c:strCache>
            </c:strRef>
          </c:tx>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PIVOT'!$F$21:$F$29</c:f>
              <c:numCache>
                <c:formatCode>"$"#,##0.00</c:formatCode>
                <c:ptCount val="6"/>
                <c:pt idx="0">
                  <c:v>34.700000000000003</c:v>
                </c:pt>
                <c:pt idx="1">
                  <c:v>34.700000000000003</c:v>
                </c:pt>
                <c:pt idx="2">
                  <c:v>37</c:v>
                </c:pt>
                <c:pt idx="3">
                  <c:v>101</c:v>
                </c:pt>
                <c:pt idx="4">
                  <c:v>82.9</c:v>
                </c:pt>
                <c:pt idx="5">
                  <c:v>148</c:v>
                </c:pt>
              </c:numCache>
            </c:numRef>
          </c:val>
          <c:smooth val="0"/>
        </c:ser>
        <c:ser>
          <c:idx val="2"/>
          <c:order val="2"/>
          <c:tx>
            <c:strRef>
              <c:f>'FULL DATA PIVOT'!$G$18:$G$20</c:f>
              <c:strCache>
                <c:ptCount val="1"/>
                <c:pt idx="0">
                  <c:v>Supermarket North-East - Competitor B</c:v>
                </c:pt>
              </c:strCache>
            </c:strRef>
          </c:tx>
          <c:cat>
            <c:multiLvlStrRef>
              <c:f>'FULL DATA PIVOT'!$D$21:$D$29</c:f>
              <c:multiLvlStrCache>
                <c:ptCount val="6"/>
                <c:lvl>
                  <c:pt idx="0">
                    <c:v>Sep</c:v>
                  </c:pt>
                  <c:pt idx="1">
                    <c:v>Oct</c:v>
                  </c:pt>
                  <c:pt idx="2">
                    <c:v>Nov</c:v>
                  </c:pt>
                  <c:pt idx="3">
                    <c:v>Dec</c:v>
                  </c:pt>
                  <c:pt idx="4">
                    <c:v>Jan</c:v>
                  </c:pt>
                  <c:pt idx="5">
                    <c:v>Feb</c:v>
                  </c:pt>
                </c:lvl>
                <c:lvl>
                  <c:pt idx="0">
                    <c:v>2016</c:v>
                  </c:pt>
                  <c:pt idx="4">
                    <c:v>2017</c:v>
                  </c:pt>
                </c:lvl>
              </c:multiLvlStrCache>
            </c:multiLvlStrRef>
          </c:cat>
          <c:val>
            <c:numRef>
              <c:f>'FULL DATA PIVOT'!$G$21:$G$29</c:f>
              <c:numCache>
                <c:formatCode>"$"#,##0.00</c:formatCode>
                <c:ptCount val="6"/>
                <c:pt idx="0">
                  <c:v>484.2000000000001</c:v>
                </c:pt>
                <c:pt idx="1">
                  <c:v>520.20000000000005</c:v>
                </c:pt>
                <c:pt idx="2">
                  <c:v>606.0999999999998</c:v>
                </c:pt>
                <c:pt idx="3">
                  <c:v>157.19999999999999</c:v>
                </c:pt>
                <c:pt idx="4">
                  <c:v>217.8</c:v>
                </c:pt>
                <c:pt idx="5">
                  <c:v>1077.5999999999999</c:v>
                </c:pt>
              </c:numCache>
            </c:numRef>
          </c:val>
          <c:smooth val="0"/>
        </c:ser>
        <c:dLbls>
          <c:showLegendKey val="0"/>
          <c:showVal val="0"/>
          <c:showCatName val="0"/>
          <c:showSerName val="0"/>
          <c:showPercent val="0"/>
          <c:showBubbleSize val="0"/>
        </c:dLbls>
        <c:marker val="1"/>
        <c:smooth val="0"/>
        <c:axId val="115123328"/>
        <c:axId val="115124864"/>
      </c:lineChart>
      <c:catAx>
        <c:axId val="115123328"/>
        <c:scaling>
          <c:orientation val="minMax"/>
        </c:scaling>
        <c:delete val="0"/>
        <c:axPos val="b"/>
        <c:majorTickMark val="none"/>
        <c:minorTickMark val="none"/>
        <c:tickLblPos val="nextTo"/>
        <c:crossAx val="115124864"/>
        <c:crosses val="autoZero"/>
        <c:auto val="1"/>
        <c:lblAlgn val="ctr"/>
        <c:lblOffset val="100"/>
        <c:noMultiLvlLbl val="0"/>
      </c:catAx>
      <c:valAx>
        <c:axId val="115124864"/>
        <c:scaling>
          <c:orientation val="minMax"/>
        </c:scaling>
        <c:delete val="0"/>
        <c:axPos val="l"/>
        <c:majorGridlines/>
        <c:numFmt formatCode="&quot;$&quot;#,##0.00" sourceLinked="1"/>
        <c:majorTickMark val="none"/>
        <c:minorTickMark val="none"/>
        <c:tickLblPos val="nextTo"/>
        <c:crossAx val="115123328"/>
        <c:crosses val="autoZero"/>
        <c:crossBetween val="between"/>
      </c:valAx>
    </c:plotArea>
    <c:legend>
      <c:legendPos val="r"/>
      <c:layout>
        <c:manualLayout>
          <c:xMode val="edge"/>
          <c:yMode val="edge"/>
          <c:x val="0.77977716387098694"/>
          <c:y val="0.42596712775353002"/>
          <c:w val="0.22022279409766635"/>
          <c:h val="0.13494708838737643"/>
        </c:manualLayout>
      </c:layout>
      <c:overlay val="0"/>
      <c:txPr>
        <a:bodyPr/>
        <a:lstStyle/>
        <a:p>
          <a:pPr>
            <a:defRPr lang="en-US"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a:t>Brands</a:t>
            </a:r>
            <a:r>
              <a:rPr lang="en-US" baseline="0"/>
              <a:t> </a:t>
            </a:r>
            <a:r>
              <a:rPr lang="en-US"/>
              <a:t>Sales Value ($) Comparison</a:t>
            </a:r>
          </a:p>
        </c:rich>
      </c:tx>
      <c:layout/>
      <c:overlay val="0"/>
    </c:title>
    <c:autoTitleDeleted val="0"/>
    <c:plotArea>
      <c:layout/>
      <c:barChart>
        <c:barDir val="col"/>
        <c:grouping val="clustered"/>
        <c:varyColors val="0"/>
        <c:ser>
          <c:idx val="0"/>
          <c:order val="0"/>
          <c:tx>
            <c:strRef>
              <c:f>CHARTS!$C$60</c:f>
              <c:strCache>
                <c:ptCount val="1"/>
                <c:pt idx="0">
                  <c:v>Sum of Sales Value ($)</c:v>
                </c:pt>
              </c:strCache>
            </c:strRef>
          </c:tx>
          <c:invertIfNegative val="0"/>
          <c:cat>
            <c:strRef>
              <c:f>CHARTS!$B$61:$B$63</c:f>
              <c:strCache>
                <c:ptCount val="3"/>
                <c:pt idx="0">
                  <c:v>Colgate-Palmolive</c:v>
                </c:pt>
                <c:pt idx="1">
                  <c:v>Competitor A</c:v>
                </c:pt>
                <c:pt idx="2">
                  <c:v>Competitor B</c:v>
                </c:pt>
              </c:strCache>
            </c:strRef>
          </c:cat>
          <c:val>
            <c:numRef>
              <c:f>CHARTS!$C$61:$C$63</c:f>
              <c:numCache>
                <c:formatCode>"$"#,##0.00</c:formatCode>
                <c:ptCount val="3"/>
                <c:pt idx="0">
                  <c:v>16117.999999999998</c:v>
                </c:pt>
                <c:pt idx="1">
                  <c:v>13073.799999999974</c:v>
                </c:pt>
                <c:pt idx="2">
                  <c:v>31782.49999999996</c:v>
                </c:pt>
              </c:numCache>
            </c:numRef>
          </c:val>
        </c:ser>
        <c:dLbls>
          <c:showLegendKey val="0"/>
          <c:showVal val="0"/>
          <c:showCatName val="0"/>
          <c:showSerName val="0"/>
          <c:showPercent val="0"/>
          <c:showBubbleSize val="0"/>
        </c:dLbls>
        <c:gapWidth val="150"/>
        <c:axId val="115162112"/>
        <c:axId val="115176192"/>
      </c:barChart>
      <c:catAx>
        <c:axId val="115162112"/>
        <c:scaling>
          <c:orientation val="minMax"/>
        </c:scaling>
        <c:delete val="0"/>
        <c:axPos val="b"/>
        <c:majorTickMark val="out"/>
        <c:minorTickMark val="none"/>
        <c:tickLblPos val="nextTo"/>
        <c:crossAx val="115176192"/>
        <c:crosses val="autoZero"/>
        <c:auto val="1"/>
        <c:lblAlgn val="ctr"/>
        <c:lblOffset val="100"/>
        <c:noMultiLvlLbl val="0"/>
      </c:catAx>
      <c:valAx>
        <c:axId val="115176192"/>
        <c:scaling>
          <c:orientation val="minMax"/>
        </c:scaling>
        <c:delete val="0"/>
        <c:axPos val="l"/>
        <c:majorGridlines/>
        <c:numFmt formatCode="&quot;$&quot;#,##0.00" sourceLinked="1"/>
        <c:majorTickMark val="out"/>
        <c:minorTickMark val="none"/>
        <c:tickLblPos val="nextTo"/>
        <c:crossAx val="11516211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layout/>
      <c:overlay val="0"/>
      <c:txPr>
        <a:bodyPr/>
        <a:lstStyle/>
        <a:p>
          <a:pPr>
            <a:defRPr sz="2000"/>
          </a:pPr>
          <a:endParaRPr lang="en-US"/>
        </a:p>
      </c:txPr>
    </c:title>
    <c:autoTitleDeleted val="0"/>
    <c:plotArea>
      <c:layout/>
      <c:pieChart>
        <c:varyColors val="1"/>
        <c:ser>
          <c:idx val="2"/>
          <c:order val="0"/>
          <c:tx>
            <c:strRef>
              <c:f>CHARTS!$E$60</c:f>
              <c:strCache>
                <c:ptCount val="1"/>
                <c:pt idx="0">
                  <c:v>Revenue Market Share</c:v>
                </c:pt>
              </c:strCache>
            </c:strRef>
          </c:tx>
          <c:dLbls>
            <c:txPr>
              <a:bodyPr/>
              <a:lstStyle/>
              <a:p>
                <a:pPr>
                  <a:defRPr sz="1600" b="1"/>
                </a:pPr>
                <a:endParaRPr lang="en-US"/>
              </a:p>
            </c:txPr>
            <c:dLblPos val="ctr"/>
            <c:showLegendKey val="0"/>
            <c:showVal val="0"/>
            <c:showCatName val="0"/>
            <c:showSerName val="0"/>
            <c:showPercent val="1"/>
            <c:showBubbleSize val="0"/>
            <c:showLeaderLines val="1"/>
          </c:dLbls>
          <c:cat>
            <c:strRef>
              <c:f>CHARTS!$B$61:$B$63</c:f>
              <c:strCache>
                <c:ptCount val="3"/>
                <c:pt idx="0">
                  <c:v>Colgate-Palmolive</c:v>
                </c:pt>
                <c:pt idx="1">
                  <c:v>Competitor A</c:v>
                </c:pt>
                <c:pt idx="2">
                  <c:v>Competitor B</c:v>
                </c:pt>
              </c:strCache>
            </c:strRef>
          </c:cat>
          <c:val>
            <c:numRef>
              <c:f>CHARTS!$E$61:$E$63</c:f>
              <c:numCache>
                <c:formatCode>0%</c:formatCode>
                <c:ptCount val="3"/>
                <c:pt idx="0">
                  <c:v>0.26434087804206063</c:v>
                </c:pt>
                <c:pt idx="1">
                  <c:v>0.21441492563260239</c:v>
                </c:pt>
                <c:pt idx="2">
                  <c:v>0.52124419632533703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72849345640711449"/>
          <c:y val="0.45851377362870754"/>
          <c:w val="0.25774310708314851"/>
          <c:h val="0.28252662356965946"/>
        </c:manualLayout>
      </c:layout>
      <c:overlay val="0"/>
      <c:txPr>
        <a:bodyPr/>
        <a:lstStyle/>
        <a:p>
          <a:pPr>
            <a:defRPr sz="1100" b="1"/>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chart>
    <c:title>
      <c:layout/>
      <c:overlay val="0"/>
    </c:title>
    <c:autoTitleDeleted val="0"/>
    <c:plotArea>
      <c:layout/>
      <c:barChart>
        <c:barDir val="col"/>
        <c:grouping val="clustered"/>
        <c:varyColors val="0"/>
        <c:ser>
          <c:idx val="4"/>
          <c:order val="0"/>
          <c:tx>
            <c:strRef>
              <c:f>CHARTS!$G$60</c:f>
              <c:strCache>
                <c:ptCount val="1"/>
                <c:pt idx="0">
                  <c:v>Basket Size</c:v>
                </c:pt>
              </c:strCache>
            </c:strRef>
          </c:tx>
          <c:invertIfNegative val="0"/>
          <c:dLbls>
            <c:txPr>
              <a:bodyPr/>
              <a:lstStyle/>
              <a:p>
                <a:pPr>
                  <a:defRPr sz="1600">
                    <a:solidFill>
                      <a:schemeClr val="tx1"/>
                    </a:solidFill>
                  </a:defRPr>
                </a:pPr>
                <a:endParaRPr lang="en-US"/>
              </a:p>
            </c:txPr>
            <c:dLblPos val="inEnd"/>
            <c:showLegendKey val="0"/>
            <c:showVal val="1"/>
            <c:showCatName val="0"/>
            <c:showSerName val="0"/>
            <c:showPercent val="0"/>
            <c:showBubbleSize val="0"/>
            <c:showLeaderLines val="0"/>
          </c:dLbls>
          <c:cat>
            <c:strRef>
              <c:f>CHARTS!$B$61:$B$63</c:f>
              <c:strCache>
                <c:ptCount val="3"/>
                <c:pt idx="0">
                  <c:v>Colgate-Palmolive</c:v>
                </c:pt>
                <c:pt idx="1">
                  <c:v>Competitor A</c:v>
                </c:pt>
                <c:pt idx="2">
                  <c:v>Competitor B</c:v>
                </c:pt>
              </c:strCache>
            </c:strRef>
          </c:cat>
          <c:val>
            <c:numRef>
              <c:f>CHARTS!$G$61:$G$63</c:f>
              <c:numCache>
                <c:formatCode>0</c:formatCode>
                <c:ptCount val="3"/>
                <c:pt idx="0">
                  <c:v>4.384615384615385</c:v>
                </c:pt>
                <c:pt idx="1">
                  <c:v>3.8985849056603774</c:v>
                </c:pt>
                <c:pt idx="2">
                  <c:v>1.9401408450704225</c:v>
                </c:pt>
              </c:numCache>
            </c:numRef>
          </c:val>
        </c:ser>
        <c:dLbls>
          <c:showLegendKey val="0"/>
          <c:showVal val="0"/>
          <c:showCatName val="0"/>
          <c:showSerName val="0"/>
          <c:showPercent val="0"/>
          <c:showBubbleSize val="0"/>
        </c:dLbls>
        <c:gapWidth val="150"/>
        <c:axId val="115305472"/>
        <c:axId val="115311360"/>
      </c:barChart>
      <c:catAx>
        <c:axId val="115305472"/>
        <c:scaling>
          <c:orientation val="minMax"/>
        </c:scaling>
        <c:delete val="0"/>
        <c:axPos val="b"/>
        <c:majorTickMark val="out"/>
        <c:minorTickMark val="none"/>
        <c:tickLblPos val="nextTo"/>
        <c:crossAx val="115311360"/>
        <c:crosses val="autoZero"/>
        <c:auto val="1"/>
        <c:lblAlgn val="ctr"/>
        <c:lblOffset val="100"/>
        <c:noMultiLvlLbl val="0"/>
      </c:catAx>
      <c:valAx>
        <c:axId val="115311360"/>
        <c:scaling>
          <c:orientation val="minMax"/>
        </c:scaling>
        <c:delete val="0"/>
        <c:axPos val="l"/>
        <c:majorGridlines/>
        <c:numFmt formatCode="0" sourceLinked="1"/>
        <c:majorTickMark val="out"/>
        <c:minorTickMark val="none"/>
        <c:tickLblPos val="nextTo"/>
        <c:crossAx val="1153054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600074</xdr:colOff>
      <xdr:row>0</xdr:row>
      <xdr:rowOff>371475</xdr:rowOff>
    </xdr:from>
    <xdr:to>
      <xdr:col>7</xdr:col>
      <xdr:colOff>1479549</xdr:colOff>
      <xdr:row>6</xdr:row>
      <xdr:rowOff>51858</xdr:rowOff>
    </xdr:to>
    <mc:AlternateContent xmlns:mc="http://schemas.openxmlformats.org/markup-compatibility/2006" xmlns:a14="http://schemas.microsoft.com/office/drawing/2010/main">
      <mc:Choice Requires="a14">
        <xdr:graphicFrame macro="">
          <xdr:nvGraphicFramePr>
            <xdr:cNvPr id="2" name="Supermarket purchased from"/>
            <xdr:cNvGraphicFramePr/>
          </xdr:nvGraphicFramePr>
          <xdr:xfrm>
            <a:off x="0" y="0"/>
            <a:ext cx="0" cy="0"/>
          </xdr:xfrm>
          <a:graphic>
            <a:graphicData uri="http://schemas.microsoft.com/office/drawing/2010/slicer">
              <sle:slicer xmlns:sle="http://schemas.microsoft.com/office/drawing/2010/slicer" name="Supermarket purchased from"/>
            </a:graphicData>
          </a:graphic>
        </xdr:graphicFrame>
      </mc:Choice>
      <mc:Fallback xmlns="">
        <xdr:sp macro="" textlink="">
          <xdr:nvSpPr>
            <xdr:cNvPr id="0" name=""/>
            <xdr:cNvSpPr>
              <a:spLocks noTextEdit="1"/>
            </xdr:cNvSpPr>
          </xdr:nvSpPr>
          <xdr:spPr>
            <a:xfrm>
              <a:off x="3638549" y="371475"/>
              <a:ext cx="5365750" cy="11662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0</xdr:row>
      <xdr:rowOff>371475</xdr:rowOff>
    </xdr:from>
    <xdr:to>
      <xdr:col>3</xdr:col>
      <xdr:colOff>19050</xdr:colOff>
      <xdr:row>5</xdr:row>
      <xdr:rowOff>19050</xdr:rowOff>
    </xdr:to>
    <xdr:sp macro="" textlink="">
      <xdr:nvSpPr>
        <xdr:cNvPr id="3" name="TextBox 2"/>
        <xdr:cNvSpPr txBox="1"/>
      </xdr:nvSpPr>
      <xdr:spPr>
        <a:xfrm>
          <a:off x="619125" y="371475"/>
          <a:ext cx="2571750" cy="8667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600" b="1"/>
            <a:t>COLGATE -</a:t>
          </a:r>
          <a:r>
            <a:rPr lang="en-US" sz="1600" b="1" baseline="0"/>
            <a:t> PALMOLIVE</a:t>
          </a:r>
        </a:p>
        <a:p>
          <a:pPr algn="ctr"/>
          <a:r>
            <a:rPr lang="en-US" sz="1600" b="1" baseline="0"/>
            <a:t>MONTHLY REPORT</a:t>
          </a:r>
        </a:p>
        <a:p>
          <a:pPr algn="ctr"/>
          <a:r>
            <a:rPr lang="en-US" sz="1600" b="1" baseline="0"/>
            <a:t>(SEPT 2016 - FEB 2017)</a:t>
          </a:r>
          <a:endParaRPr lang="en-US" sz="16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2</xdr:row>
      <xdr:rowOff>47626</xdr:rowOff>
    </xdr:from>
    <xdr:to>
      <xdr:col>2</xdr:col>
      <xdr:colOff>1085850</xdr:colOff>
      <xdr:row>8</xdr:row>
      <xdr:rowOff>66676</xdr:rowOff>
    </xdr:to>
    <mc:AlternateContent xmlns:mc="http://schemas.openxmlformats.org/markup-compatibility/2006" xmlns:a14="http://schemas.microsoft.com/office/drawing/2010/main">
      <mc:Choice Requires="a14">
        <xdr:graphicFrame macro="">
          <xdr:nvGraphicFramePr>
            <xdr:cNvPr id="7" name="Product Brand"/>
            <xdr:cNvGraphicFramePr/>
          </xdr:nvGraphicFramePr>
          <xdr:xfrm>
            <a:off x="0" y="0"/>
            <a:ext cx="0" cy="0"/>
          </xdr:xfrm>
          <a:graphic>
            <a:graphicData uri="http://schemas.microsoft.com/office/drawing/2010/slicer">
              <sle:slicer xmlns:sle="http://schemas.microsoft.com/office/drawing/2010/slicer" name="Product Brand"/>
            </a:graphicData>
          </a:graphic>
        </xdr:graphicFrame>
      </mc:Choice>
      <mc:Fallback xmlns="">
        <xdr:sp macro="" textlink="">
          <xdr:nvSpPr>
            <xdr:cNvPr id="0" name=""/>
            <xdr:cNvSpPr>
              <a:spLocks noTextEdit="1"/>
            </xdr:cNvSpPr>
          </xdr:nvSpPr>
          <xdr:spPr>
            <a:xfrm>
              <a:off x="781050" y="678657"/>
              <a:ext cx="1900238"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8</xdr:row>
      <xdr:rowOff>161925</xdr:rowOff>
    </xdr:from>
    <xdr:to>
      <xdr:col>2</xdr:col>
      <xdr:colOff>1085850</xdr:colOff>
      <xdr:row>20</xdr:row>
      <xdr:rowOff>66675</xdr:rowOff>
    </xdr:to>
    <mc:AlternateContent xmlns:mc="http://schemas.openxmlformats.org/markup-compatibility/2006" xmlns:a14="http://schemas.microsoft.com/office/drawing/2010/main">
      <mc:Choice Requires="a14">
        <xdr:graphicFrame macro="">
          <xdr:nvGraphicFramePr>
            <xdr:cNvPr id="8" name="Supermarket purchased from 1"/>
            <xdr:cNvGraphicFramePr/>
          </xdr:nvGraphicFramePr>
          <xdr:xfrm>
            <a:off x="0" y="0"/>
            <a:ext cx="0" cy="0"/>
          </xdr:xfrm>
          <a:graphic>
            <a:graphicData uri="http://schemas.microsoft.com/office/drawing/2010/slicer">
              <sle:slicer xmlns:sle="http://schemas.microsoft.com/office/drawing/2010/slicer" name="Supermarket purchased from 1"/>
            </a:graphicData>
          </a:graphic>
        </xdr:graphicFrame>
      </mc:Choice>
      <mc:Fallback xmlns="">
        <xdr:sp macro="" textlink="">
          <xdr:nvSpPr>
            <xdr:cNvPr id="0" name=""/>
            <xdr:cNvSpPr>
              <a:spLocks noTextEdit="1"/>
            </xdr:cNvSpPr>
          </xdr:nvSpPr>
          <xdr:spPr>
            <a:xfrm>
              <a:off x="771525" y="1935956"/>
              <a:ext cx="1909763" cy="226218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654844</xdr:colOff>
      <xdr:row>79</xdr:row>
      <xdr:rowOff>119063</xdr:rowOff>
    </xdr:from>
    <xdr:to>
      <xdr:col>9</xdr:col>
      <xdr:colOff>1513270</xdr:colOff>
      <xdr:row>81</xdr:row>
      <xdr:rowOff>76015</xdr:rowOff>
    </xdr:to>
    <xdr:sp macro="" textlink="">
      <xdr:nvSpPr>
        <xdr:cNvPr id="12" name="TextBox 11"/>
        <xdr:cNvSpPr txBox="1"/>
      </xdr:nvSpPr>
      <xdr:spPr>
        <a:xfrm>
          <a:off x="6822282" y="15835313"/>
          <a:ext cx="4787488" cy="337952"/>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none of the 3</a:t>
          </a:r>
          <a:r>
            <a:rPr lang="en-US" sz="1400" b="1" baseline="0"/>
            <a:t> brands are in the Supermarket South-East </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10</xdr:row>
      <xdr:rowOff>0</xdr:rowOff>
    </xdr:from>
    <xdr:to>
      <xdr:col>6</xdr:col>
      <xdr:colOff>171449</xdr:colOff>
      <xdr:row>26</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542926</xdr:colOff>
      <xdr:row>9</xdr:row>
      <xdr:rowOff>19049</xdr:rowOff>
    </xdr:from>
    <xdr:to>
      <xdr:col>12</xdr:col>
      <xdr:colOff>600075</xdr:colOff>
      <xdr:row>28</xdr:row>
      <xdr:rowOff>152399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561974</xdr:colOff>
      <xdr:row>29</xdr:row>
      <xdr:rowOff>171449</xdr:rowOff>
    </xdr:from>
    <xdr:to>
      <xdr:col>6</xdr:col>
      <xdr:colOff>447675</xdr:colOff>
      <xdr:row>56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552450</xdr:colOff>
      <xdr:row>29</xdr:row>
      <xdr:rowOff>180975</xdr:rowOff>
    </xdr:from>
    <xdr:to>
      <xdr:col>7</xdr:col>
      <xdr:colOff>1276349</xdr:colOff>
      <xdr:row>43</xdr:row>
      <xdr:rowOff>38100</xdr:rowOff>
    </xdr:to>
    <mc:AlternateContent xmlns:mc="http://schemas.openxmlformats.org/markup-compatibility/2006" xmlns:a14="http://schemas.microsoft.com/office/drawing/2010/main">
      <mc:Choice Requires="a14">
        <xdr:graphicFrame macro="">
          <xdr:nvGraphicFramePr>
            <xdr:cNvPr id="11" name="Supermarket purchased from 2"/>
            <xdr:cNvGraphicFramePr/>
          </xdr:nvGraphicFramePr>
          <xdr:xfrm>
            <a:off x="0" y="0"/>
            <a:ext cx="0" cy="0"/>
          </xdr:xfrm>
          <a:graphic>
            <a:graphicData uri="http://schemas.microsoft.com/office/drawing/2010/slicer">
              <sle:slicer xmlns:sle="http://schemas.microsoft.com/office/drawing/2010/slicer" name="Supermarket purchased from 2"/>
            </a:graphicData>
          </a:graphic>
        </xdr:graphicFrame>
      </mc:Choice>
      <mc:Fallback xmlns="">
        <xdr:sp macro="" textlink="">
          <xdr:nvSpPr>
            <xdr:cNvPr id="0" name=""/>
            <xdr:cNvSpPr>
              <a:spLocks noTextEdit="1"/>
            </xdr:cNvSpPr>
          </xdr:nvSpPr>
          <xdr:spPr>
            <a:xfrm>
              <a:off x="9374981" y="5919788"/>
              <a:ext cx="18311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85726</xdr:colOff>
      <xdr:row>29</xdr:row>
      <xdr:rowOff>171449</xdr:rowOff>
    </xdr:from>
    <xdr:to>
      <xdr:col>13</xdr:col>
      <xdr:colOff>1440656</xdr:colOff>
      <xdr:row>56</xdr:row>
      <xdr:rowOff>133350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35719</xdr:colOff>
      <xdr:row>65</xdr:row>
      <xdr:rowOff>57149</xdr:rowOff>
    </xdr:from>
    <xdr:to>
      <xdr:col>4</xdr:col>
      <xdr:colOff>1476375</xdr:colOff>
      <xdr:row>83</xdr:row>
      <xdr:rowOff>166686</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1857374</xdr:colOff>
      <xdr:row>65</xdr:row>
      <xdr:rowOff>57148</xdr:rowOff>
    </xdr:from>
    <xdr:to>
      <xdr:col>9</xdr:col>
      <xdr:colOff>1000126</xdr:colOff>
      <xdr:row>83</xdr:row>
      <xdr:rowOff>190499</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285749</xdr:colOff>
      <xdr:row>65</xdr:row>
      <xdr:rowOff>59532</xdr:rowOff>
    </xdr:from>
    <xdr:to>
      <xdr:col>14</xdr:col>
      <xdr:colOff>273842</xdr:colOff>
      <xdr:row>84</xdr:row>
      <xdr:rowOff>11906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133350</xdr:colOff>
      <xdr:row>4</xdr:row>
      <xdr:rowOff>190501</xdr:rowOff>
    </xdr:from>
    <xdr:to>
      <xdr:col>9</xdr:col>
      <xdr:colOff>200025</xdr:colOff>
      <xdr:row>15</xdr:row>
      <xdr:rowOff>57150</xdr:rowOff>
    </xdr:to>
    <xdr:sp macro="" textlink="">
      <xdr:nvSpPr>
        <xdr:cNvPr id="3" name="TextBox 2"/>
        <xdr:cNvSpPr txBox="1"/>
      </xdr:nvSpPr>
      <xdr:spPr>
        <a:xfrm>
          <a:off x="5476875" y="1162051"/>
          <a:ext cx="3810000" cy="1990724"/>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l"/>
          <a:r>
            <a:rPr lang="en-US" sz="1100"/>
            <a:t>There's a small percentage that there's a customer who went to another supermarket</a:t>
          </a:r>
        </a:p>
        <a:p>
          <a:pPr algn="l"/>
          <a:endParaRPr lang="en-US" sz="1100"/>
        </a:p>
        <a:p>
          <a:pPr algn="l"/>
          <a:r>
            <a:rPr lang="en-US" sz="1100"/>
            <a:t>but there's</a:t>
          </a:r>
          <a:r>
            <a:rPr lang="en-US" sz="1100" baseline="0"/>
            <a:t> no indication that they went to another supermarket more than 3-5 transactions</a:t>
          </a:r>
          <a:endParaRPr lang="en-US" sz="1100"/>
        </a:p>
        <a:p>
          <a:pPr algn="l"/>
          <a:endParaRPr lang="en-US" sz="1100"/>
        </a:p>
        <a:p>
          <a:pPr algn="l"/>
          <a:r>
            <a:rPr lang="en-US" sz="1100"/>
            <a:t>It's quite normal that customers tend to go to their regular supermarkets, especially for household</a:t>
          </a:r>
          <a:r>
            <a:rPr lang="en-US" sz="1100" baseline="0"/>
            <a:t> </a:t>
          </a:r>
          <a:r>
            <a:rPr lang="en-US" sz="1100"/>
            <a:t>products</a:t>
          </a:r>
        </a:p>
        <a:p>
          <a:pPr algn="l"/>
          <a:endParaRPr lang="en-US" sz="1100"/>
        </a:p>
        <a:p>
          <a:pPr algn="l"/>
          <a:r>
            <a:rPr lang="en-US" sz="1100"/>
            <a:t>but when they do go to another supermarket, the distance between the certain supermarkets is never far</a:t>
          </a:r>
          <a:endParaRPr lang="en-US" sz="1100" baseline="0"/>
        </a:p>
      </xdr:txBody>
    </xdr:sp>
    <xdr:clientData/>
  </xdr:twoCellAnchor>
  <xdr:twoCellAnchor>
    <xdr:from>
      <xdr:col>13</xdr:col>
      <xdr:colOff>19049</xdr:colOff>
      <xdr:row>4</xdr:row>
      <xdr:rowOff>180975</xdr:rowOff>
    </xdr:from>
    <xdr:to>
      <xdr:col>16</xdr:col>
      <xdr:colOff>1247775</xdr:colOff>
      <xdr:row>7</xdr:row>
      <xdr:rowOff>66675</xdr:rowOff>
    </xdr:to>
    <xdr:sp macro="" textlink="">
      <xdr:nvSpPr>
        <xdr:cNvPr id="6" name="TextBox 5"/>
        <xdr:cNvSpPr txBox="1"/>
      </xdr:nvSpPr>
      <xdr:spPr>
        <a:xfrm>
          <a:off x="13325474" y="857250"/>
          <a:ext cx="4191001" cy="46672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I</a:t>
          </a:r>
          <a:r>
            <a:rPr lang="en-US" sz="1100" baseline="0"/>
            <a:t> do found some customers who went more than 2 supermarkets and have a purchase frequency of more than 3</a:t>
          </a:r>
        </a:p>
      </xdr:txBody>
    </xdr:sp>
    <xdr:clientData/>
  </xdr:twoCellAnchor>
  <xdr:twoCellAnchor>
    <xdr:from>
      <xdr:col>13</xdr:col>
      <xdr:colOff>9525</xdr:colOff>
      <xdr:row>22</xdr:row>
      <xdr:rowOff>16668</xdr:rowOff>
    </xdr:from>
    <xdr:to>
      <xdr:col>14</xdr:col>
      <xdr:colOff>731044</xdr:colOff>
      <xdr:row>28</xdr:row>
      <xdr:rowOff>150018</xdr:rowOff>
    </xdr:to>
    <xdr:sp macro="" textlink="">
      <xdr:nvSpPr>
        <xdr:cNvPr id="7" name="TextBox 6"/>
        <xdr:cNvSpPr txBox="1"/>
      </xdr:nvSpPr>
      <xdr:spPr>
        <a:xfrm>
          <a:off x="13373100" y="4464843"/>
          <a:ext cx="2235994" cy="128587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I</a:t>
          </a:r>
          <a:r>
            <a:rPr lang="en-US" sz="1100" baseline="0"/>
            <a:t> also checked if there's any product brand who have a similar product number to another</a:t>
          </a:r>
        </a:p>
        <a:p>
          <a:endParaRPr lang="en-US" sz="1100" baseline="0"/>
        </a:p>
        <a:p>
          <a:r>
            <a:rPr lang="en-US" sz="1100" baseline="0"/>
            <a:t>and gladly i found none, it means that every product number are distinct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tart" refreshedDate="44568.60383310185" createdVersion="4" refreshedVersion="4" minRefreshableVersion="3" recordCount="304">
  <cacheSource type="worksheet">
    <worksheetSource name="Table1"/>
  </cacheSource>
  <cacheFields count="9">
    <cacheField name="Order date" numFmtId="14">
      <sharedItems containsSemiMixedTypes="0" containsNonDate="0" containsDate="1" containsString="0" minDate="2016-09-01T00:00:00" maxDate="2017-03-01T00:00:00" count="141">
        <d v="2016-09-01T00:00:00"/>
        <d v="2016-09-02T00:00:00"/>
        <d v="2016-09-03T00:00:00"/>
        <d v="2016-09-04T00:00:00"/>
        <d v="2016-09-05T00:00:00"/>
        <d v="2016-09-06T00:00:00"/>
        <d v="2016-09-08T00:00:00"/>
        <d v="2016-09-09T00:00:00"/>
        <d v="2016-09-10T00:00:00"/>
        <d v="2016-09-12T00:00:00"/>
        <d v="2016-09-14T00:00:00"/>
        <d v="2016-09-15T00:00:00"/>
        <d v="2016-09-16T00:00:00"/>
        <d v="2016-09-17T00:00:00"/>
        <d v="2016-09-18T00:00:00"/>
        <d v="2016-09-19T00:00:00"/>
        <d v="2016-09-22T00:00:00"/>
        <d v="2016-09-23T00:00:00"/>
        <d v="2016-09-24T00:00:00"/>
        <d v="2016-09-25T00:00:00"/>
        <d v="2016-09-26T00:00:00"/>
        <d v="2016-09-27T00:00:00"/>
        <d v="2016-09-29T00:00:00"/>
        <d v="2016-10-02T00:00:00"/>
        <d v="2016-10-03T00:00:00"/>
        <d v="2016-10-04T00:00:00"/>
        <d v="2016-10-05T00:00:00"/>
        <d v="2016-10-06T00:00:00"/>
        <d v="2016-10-07T00:00:00"/>
        <d v="2016-10-08T00:00:00"/>
        <d v="2016-10-09T00:00:00"/>
        <d v="2016-10-10T00:00:00"/>
        <d v="2016-10-11T00:00:00"/>
        <d v="2016-10-12T00:00:00"/>
        <d v="2016-10-13T00:00:00"/>
        <d v="2016-10-15T00:00:00"/>
        <d v="2016-10-16T00:00:00"/>
        <d v="2016-10-17T00:00:00"/>
        <d v="2016-10-19T00:00:00"/>
        <d v="2016-10-21T00:00:00"/>
        <d v="2016-10-22T00:00:00"/>
        <d v="2016-10-23T00:00:00"/>
        <d v="2016-10-24T00:00:00"/>
        <d v="2016-10-25T00:00:00"/>
        <d v="2016-10-27T00:00:00"/>
        <d v="2016-10-29T00:00:00"/>
        <d v="2016-11-01T00:00:00"/>
        <d v="2016-11-02T00:00:00"/>
        <d v="2016-11-03T00:00:00"/>
        <d v="2016-11-04T00:00:00"/>
        <d v="2016-11-06T00:00:00"/>
        <d v="2016-11-07T00:00:00"/>
        <d v="2016-11-08T00:00:00"/>
        <d v="2016-11-09T00:00:00"/>
        <d v="2016-11-10T00:00:00"/>
        <d v="2016-11-11T00:00:00"/>
        <d v="2016-11-12T00:00:00"/>
        <d v="2016-11-13T00:00:00"/>
        <d v="2016-11-14T00:00:00"/>
        <d v="2016-11-15T00:00:00"/>
        <d v="2016-11-16T00:00:00"/>
        <d v="2016-11-17T00:00:00"/>
        <d v="2016-11-20T00:00:00"/>
        <d v="2016-11-21T00:00:00"/>
        <d v="2016-11-22T00:00:00"/>
        <d v="2016-11-24T00:00:00"/>
        <d v="2016-11-25T00:00:00"/>
        <d v="2016-11-26T00:00:00"/>
        <d v="2016-11-27T00:00:00"/>
        <d v="2016-11-28T00:00:00"/>
        <d v="2016-11-29T00:00:00"/>
        <d v="2016-11-30T00:00:00"/>
        <d v="2016-12-01T00:00:00"/>
        <d v="2016-12-02T00:00:00"/>
        <d v="2016-12-04T00:00:00"/>
        <d v="2016-12-06T00:00:00"/>
        <d v="2016-12-07T00:00:00"/>
        <d v="2016-12-08T00:00:00"/>
        <d v="2016-12-09T00:00:00"/>
        <d v="2016-12-11T00:00:00"/>
        <d v="2016-12-12T00:00:00"/>
        <d v="2016-12-14T00:00:00"/>
        <d v="2016-12-15T00:00:00"/>
        <d v="2016-12-17T00:00:00"/>
        <d v="2016-12-19T00:00:00"/>
        <d v="2016-12-20T00:00:00"/>
        <d v="2016-12-21T00:00:00"/>
        <d v="2016-12-22T00:00:00"/>
        <d v="2016-12-23T00:00:00"/>
        <d v="2016-12-24T00:00:00"/>
        <d v="2016-12-25T00:00:00"/>
        <d v="2016-12-26T00:00:00"/>
        <d v="2016-12-28T00:00:00"/>
        <d v="2016-12-30T00:00:00"/>
        <d v="2017-01-02T00:00:00"/>
        <d v="2017-01-03T00:00:00"/>
        <d v="2017-01-04T00:00:00"/>
        <d v="2017-01-05T00:00:00"/>
        <d v="2017-01-06T00:00:00"/>
        <d v="2017-01-07T00:00:00"/>
        <d v="2017-01-08T00:00:00"/>
        <d v="2017-01-09T00:00:00"/>
        <d v="2017-01-10T00:00:00"/>
        <d v="2017-01-11T00:00:00"/>
        <d v="2017-01-15T00:00:00"/>
        <d v="2017-01-16T00:00:00"/>
        <d v="2017-01-18T00:00:00"/>
        <d v="2017-01-20T00:00:00"/>
        <d v="2017-01-21T00:00:00"/>
        <d v="2017-01-22T00:00:00"/>
        <d v="2017-01-23T00:00:00"/>
        <d v="2017-01-24T00:00:00"/>
        <d v="2017-01-25T00:00:00"/>
        <d v="2017-01-27T00:00:00"/>
        <d v="2017-01-29T00:00:00"/>
        <d v="2017-01-30T00:00:00"/>
        <d v="2017-01-31T00:00:00"/>
        <d v="2017-02-01T00:00:00"/>
        <d v="2017-02-02T00:00:00"/>
        <d v="2017-02-03T00:00:00"/>
        <d v="2017-02-05T00:00:00"/>
        <d v="2017-02-06T00:00:00"/>
        <d v="2017-02-07T00:00:00"/>
        <d v="2017-02-08T00:00:00"/>
        <d v="2017-02-09T00:00:00"/>
        <d v="2017-02-10T00:00:00"/>
        <d v="2017-02-12T00:00:00"/>
        <d v="2017-02-14T00:00:00"/>
        <d v="2017-02-15T00:00:00"/>
        <d v="2017-02-16T00:00:00"/>
        <d v="2017-02-17T00:00:00"/>
        <d v="2017-02-18T00:00:00"/>
        <d v="2017-02-19T00:00:00"/>
        <d v="2017-02-20T00:00:00"/>
        <d v="2017-02-21T00:00:00"/>
        <d v="2017-02-22T00:00:00"/>
        <d v="2017-02-24T00:00:00"/>
        <d v="2017-02-25T00:00:00"/>
        <d v="2017-02-26T00:00:00"/>
        <d v="2017-02-27T00:00:00"/>
        <d v="2017-02-28T00:00:00"/>
      </sharedItems>
      <fieldGroup par="8" base="0">
        <rangePr groupBy="months" startDate="2016-09-01T00:00:00" endDate="2017-03-01T00:00:00"/>
        <groupItems count="14">
          <s v="&lt;9/1/2016"/>
          <s v="Jan"/>
          <s v="Feb"/>
          <s v="Mar"/>
          <s v="Apr"/>
          <s v="May"/>
          <s v="Jun"/>
          <s v="Jul"/>
          <s v="Aug"/>
          <s v="Sep"/>
          <s v="Oct"/>
          <s v="Nov"/>
          <s v="Dec"/>
          <s v="&gt;3/1/2017"/>
        </groupItems>
      </fieldGroup>
    </cacheField>
    <cacheField name="Product Brand" numFmtId="0">
      <sharedItems count="1">
        <s v="Colgate-Palmolive"/>
      </sharedItems>
    </cacheField>
    <cacheField name="Product number" numFmtId="0">
      <sharedItems containsSemiMixedTypes="0" containsString="0" containsNumber="1" containsInteger="1" minValue="104255" maxValue="962890" count="33">
        <n v="899488"/>
        <n v="604757"/>
        <n v="588995"/>
        <n v="330691"/>
        <n v="700442"/>
        <n v="863562"/>
        <n v="669118"/>
        <n v="786865"/>
        <n v="227633"/>
        <n v="915953"/>
        <n v="506459"/>
        <n v="123796"/>
        <n v="301348"/>
        <n v="597365"/>
        <n v="905356"/>
        <n v="645430"/>
        <n v="348047"/>
        <n v="300035"/>
        <n v="762610"/>
        <n v="771567"/>
        <n v="926954"/>
        <n v="190493"/>
        <n v="798288"/>
        <n v="298313"/>
        <n v="840328"/>
        <n v="962890"/>
        <n v="437022"/>
        <n v="336928"/>
        <n v="677851"/>
        <n v="897047"/>
        <n v="196390"/>
        <n v="104255"/>
        <n v="209000"/>
      </sharedItems>
    </cacheField>
    <cacheField name="Customer ID" numFmtId="0">
      <sharedItems containsSemiMixedTypes="0" containsString="0" containsNumber="1" containsInteger="1" minValue="103" maxValue="511805" count="162">
        <n v="436689"/>
        <n v="340949"/>
        <n v="466652"/>
        <n v="469656"/>
        <n v="282618"/>
        <n v="435383"/>
        <n v="442057"/>
        <n v="468356"/>
        <n v="402"/>
        <n v="5787"/>
        <n v="470669"/>
        <n v="11463"/>
        <n v="448188"/>
        <n v="259108"/>
        <n v="424128"/>
        <n v="464465"/>
        <n v="480139"/>
        <n v="480715"/>
        <n v="17184"/>
        <n v="265324"/>
        <n v="14333"/>
        <n v="228977"/>
        <n v="192014"/>
        <n v="457781"/>
        <n v="175781"/>
        <n v="300346"/>
        <n v="304735"/>
        <n v="473811"/>
        <n v="483790"/>
        <n v="133064"/>
        <n v="395660"/>
        <n v="456992"/>
        <n v="378228"/>
        <n v="59949"/>
        <n v="225823"/>
        <n v="434214"/>
        <n v="441080"/>
        <n v="481972"/>
        <n v="375276"/>
        <n v="132388"/>
        <n v="430455"/>
        <n v="38671"/>
        <n v="442442"/>
        <n v="474458"/>
        <n v="75331"/>
        <n v="361847"/>
        <n v="485504"/>
        <n v="487208"/>
        <n v="179760"/>
        <n v="371613"/>
        <n v="484994"/>
        <n v="485516"/>
        <n v="487666"/>
        <n v="173536"/>
        <n v="344492"/>
        <n v="469617"/>
        <n v="265869"/>
        <n v="487516"/>
        <n v="428180"/>
        <n v="51558"/>
        <n v="483344"/>
        <n v="272240"/>
        <n v="236929"/>
        <n v="365618"/>
        <n v="428999"/>
        <n v="377222"/>
        <n v="42755"/>
        <n v="453881"/>
        <n v="8416"/>
        <n v="489669"/>
        <n v="205412"/>
        <n v="39111"/>
        <n v="489559"/>
        <n v="489634"/>
        <n v="52079"/>
        <n v="139168"/>
        <n v="150818"/>
        <n v="466365"/>
        <n v="493291"/>
        <n v="268038"/>
        <n v="12044"/>
        <n v="493715"/>
        <n v="2461"/>
        <n v="489670"/>
        <n v="12434"/>
        <n v="103"/>
        <n v="110138"/>
        <n v="192332"/>
        <n v="492110"/>
        <n v="102121"/>
        <n v="463872"/>
        <n v="492975"/>
        <n v="234082"/>
        <n v="468093"/>
        <n v="281673"/>
        <n v="271944"/>
        <n v="496272"/>
        <n v="124027"/>
        <n v="484014"/>
        <n v="48576"/>
        <n v="163380"/>
        <n v="86693"/>
        <n v="495024"/>
        <n v="462074"/>
        <n v="424033"/>
        <n v="492981"/>
        <n v="495069"/>
        <n v="261297"/>
        <n v="498939"/>
        <n v="7203"/>
        <n v="499945"/>
        <n v="77561"/>
        <n v="108088"/>
        <n v="500575"/>
        <n v="5668"/>
        <n v="280012"/>
        <n v="77583"/>
        <n v="128005"/>
        <n v="140833"/>
        <n v="128246"/>
        <n v="499658"/>
        <n v="460465"/>
        <n v="477201"/>
        <n v="261307"/>
        <n v="265820"/>
        <n v="206158"/>
        <n v="416668"/>
        <n v="501105"/>
        <n v="505127"/>
        <n v="93487"/>
        <n v="504864"/>
        <n v="93724"/>
        <n v="168550"/>
        <n v="506003"/>
        <n v="5160"/>
        <n v="11851"/>
        <n v="428593"/>
        <n v="507808"/>
        <n v="465442"/>
        <n v="455859"/>
        <n v="14971"/>
        <n v="504888"/>
        <n v="262871"/>
        <n v="503012"/>
        <n v="104934"/>
        <n v="150073"/>
        <n v="443844"/>
        <n v="449543"/>
        <n v="504889"/>
        <n v="507677"/>
        <n v="259845"/>
        <n v="291825"/>
        <n v="505195"/>
        <n v="233311"/>
        <n v="487131"/>
        <n v="198843"/>
        <n v="224240"/>
        <n v="367596"/>
        <n v="503084"/>
        <n v="233422"/>
        <n v="482452"/>
        <n v="511805"/>
      </sharedItems>
    </cacheField>
    <cacheField name="Order ID" numFmtId="0">
      <sharedItems count="277">
        <s v="R1234583"/>
        <s v="R1235443"/>
        <s v="R1236090"/>
        <s v="R1236151"/>
        <s v="R1236791"/>
        <s v="R1236897"/>
        <s v="R1236966"/>
        <s v="R1237081"/>
        <s v="R1237552"/>
        <s v="R1237684"/>
        <s v="R1237798"/>
        <s v="R1238344"/>
        <s v="R1238447"/>
        <s v="R1239270"/>
        <s v="R1239978"/>
        <s v="R1240523"/>
        <s v="R1240679"/>
        <s v="R1241849"/>
        <s v="R1242823"/>
        <s v="R1242957"/>
        <s v="R1243271"/>
        <s v="R1243389"/>
        <s v="R1243518"/>
        <s v="R1244180"/>
        <s v="R1244348"/>
        <s v="R1244686"/>
        <s v="R1245479"/>
        <s v="R1245731"/>
        <s v="R1245991"/>
        <s v="R1246093"/>
        <s v="R1247214"/>
        <s v="R1247920"/>
        <s v="R1248353"/>
        <s v="R1248444"/>
        <s v="R1248536"/>
        <s v="R1249493"/>
        <s v="R1249535"/>
        <s v="R1249629"/>
        <s v="R1250487"/>
        <s v="R1250970"/>
        <s v="R1251044"/>
        <s v="R1251170"/>
        <s v="R1251286"/>
        <s v="R1251338"/>
        <s v="R1252125"/>
        <s v="R1252254"/>
        <s v="R1253630"/>
        <s v="R1253761"/>
        <s v="R1254392"/>
        <s v="R1254716"/>
        <s v="R1254863"/>
        <s v="R1254934"/>
        <s v="R1255072"/>
        <s v="R1255328"/>
        <s v="R1255447"/>
        <s v="R1255979"/>
        <s v="R1256022"/>
        <s v="R1256114"/>
        <s v="R1256275"/>
        <s v="R1256714"/>
        <s v="R1256834"/>
        <s v="R1256972"/>
        <s v="R1257093"/>
        <s v="R1257260"/>
        <s v="R1257383"/>
        <s v="R1257760"/>
        <s v="R1257854"/>
        <s v="R1257981"/>
        <s v="R1258493"/>
        <s v="R1258650"/>
        <s v="R1259037"/>
        <s v="R1259153"/>
        <s v="R1259715"/>
        <s v="R1259892"/>
        <s v="R1261154"/>
        <s v="R1261316"/>
        <s v="R1261920"/>
        <s v="R1262010"/>
        <s v="R1262881"/>
        <s v="R1263944"/>
        <s v="R1264424"/>
        <s v="R1264569"/>
        <s v="R1265222"/>
        <s v="R1265442"/>
        <s v="R1265527"/>
        <s v="R1266167"/>
        <s v="R1266960"/>
        <s v="R1267089"/>
        <s v="R1267147"/>
        <s v="R1268419"/>
        <s v="R1269132"/>
        <s v="R1270243"/>
        <s v="R1270361"/>
        <s v="R1270463"/>
        <s v="R1270866"/>
        <s v="R1271345"/>
        <s v="R1271460"/>
        <s v="R1271770"/>
        <s v="R1271873"/>
        <s v="R1271917"/>
        <s v="R1272386"/>
        <s v="R1272465"/>
        <s v="R1272524"/>
        <s v="R1272661"/>
        <s v="R1272758"/>
        <s v="R1273450"/>
        <s v="R1273579"/>
        <s v="R1273742"/>
        <s v="R1273891"/>
        <s v="R1274345"/>
        <s v="R1274588"/>
        <s v="R1274938"/>
        <s v="R1275320"/>
        <s v="R1275419"/>
        <s v="R1275541"/>
        <s v="R1276095"/>
        <s v="R1276513"/>
        <s v="R1276643"/>
        <s v="R1277244"/>
        <s v="R1277742"/>
        <s v="R1277895"/>
        <s v="R1277989"/>
        <s v="R1278215"/>
        <s v="R1279322"/>
        <s v="R1279433"/>
        <s v="R1279568"/>
        <s v="R1279647"/>
        <s v="R1279890"/>
        <s v="R1279971"/>
        <s v="R1280011"/>
        <s v="R1280148"/>
        <s v="R1280674"/>
        <s v="R1280711"/>
        <s v="R1282142"/>
        <s v="R1282226"/>
        <s v="R1282910"/>
        <s v="R1283558"/>
        <s v="R1283693"/>
        <s v="R1284099"/>
        <s v="R1284145"/>
        <s v="R1284779"/>
        <s v="R1285394"/>
        <s v="R1285585"/>
        <s v="R1286143"/>
        <s v="R1286293"/>
        <s v="R1286357"/>
        <s v="R1287117"/>
        <s v="R1287418"/>
        <s v="R1287571"/>
        <s v="R1287690"/>
        <s v="R1288934"/>
        <s v="R1289752"/>
        <s v="R1290521"/>
        <s v="R1290652"/>
        <s v="R1290784"/>
        <s v="R1291259"/>
        <s v="R1291369"/>
        <s v="R1291461"/>
        <s v="R1291860"/>
        <s v="R1293435"/>
        <s v="R1293899"/>
        <s v="R1293980"/>
        <s v="R1294043"/>
        <s v="R1295131"/>
        <s v="R1295656"/>
        <s v="R1295717"/>
        <s v="R1296450"/>
        <s v="R1296819"/>
        <s v="R1296920"/>
        <s v="R1297112"/>
        <s v="R1297998"/>
        <s v="R1298098"/>
        <s v="R1298828"/>
        <s v="R1299637"/>
        <s v="R1299740"/>
        <s v="R1299872"/>
        <s v="R1300245"/>
        <s v="R1300519"/>
        <s v="R1300672"/>
        <s v="R1300836"/>
        <s v="R1302179"/>
        <s v="R1302273"/>
        <s v="R1303057"/>
        <s v="R1304022"/>
        <s v="R1304467"/>
        <s v="R1305195"/>
        <s v="R1305928"/>
        <s v="R1306019"/>
        <s v="R1306125"/>
        <s v="R1306896"/>
        <s v="R1306923"/>
        <s v="R1307293"/>
        <s v="R1307886"/>
        <s v="R1308357"/>
        <s v="R1308488"/>
        <s v="R1309040"/>
        <s v="R1309181"/>
        <s v="R1309576"/>
        <s v="R1310488"/>
        <s v="R1311347"/>
        <s v="R1311478"/>
        <s v="R1313832"/>
        <s v="R1315127"/>
        <s v="R1315228"/>
        <s v="R1315366"/>
        <s v="R1315458"/>
        <s v="R1315778"/>
        <s v="R1315841"/>
        <s v="R1316597"/>
        <s v="R1317060"/>
        <s v="R1318160"/>
        <s v="R1318260"/>
        <s v="R1319584"/>
        <s v="R1320937"/>
        <s v="R1321067"/>
        <s v="R1321742"/>
        <s v="R1322688"/>
        <s v="R1323234"/>
        <s v="R1323396"/>
        <s v="R1323822"/>
        <s v="R1323979"/>
        <s v="R1324387"/>
        <s v="R1324489"/>
        <s v="R1325188"/>
        <s v="R1325241"/>
        <s v="R1325366"/>
        <s v="R1326382"/>
        <s v="R1327168"/>
        <s v="R1327761"/>
        <s v="R1328476"/>
        <s v="R1328577"/>
        <s v="R1328658"/>
        <s v="R1328738"/>
        <s v="R1329279"/>
        <s v="R1329844"/>
        <s v="R1330636"/>
        <s v="R1330714"/>
        <s v="R1331049"/>
        <s v="R1331129"/>
        <s v="R1331214"/>
        <s v="R1332448"/>
        <s v="R1332548"/>
        <s v="R1332698"/>
        <s v="R1333329"/>
        <s v="R1333474"/>
        <s v="R1333848"/>
        <s v="R1333947"/>
        <s v="R1334024"/>
        <s v="R1334790"/>
        <s v="R1335436"/>
        <s v="R1335521"/>
        <s v="R1335678"/>
        <s v="R1336115"/>
        <s v="R1336237"/>
        <s v="R1337555"/>
        <s v="R1337622"/>
        <s v="R1338748"/>
        <s v="R1338898"/>
        <s v="R1339098"/>
        <s v="R1339789"/>
        <s v="R1343644"/>
        <s v="R1343786"/>
        <s v="R1343888"/>
        <s v="R1346259"/>
        <s v="R1346337"/>
        <s v="R1346414"/>
        <s v="R1346521"/>
        <s v="R1347816"/>
        <s v="R1347941"/>
        <s v="R1348023"/>
        <s v="R1348111"/>
        <s v="R1348294"/>
        <s v="R1348385"/>
        <s v="R1349950"/>
        <s v="R1350039"/>
        <s v="R1351139"/>
        <s v="R1351248"/>
      </sharedItems>
    </cacheField>
    <cacheField name="Supermarket purchased from" numFmtId="0">
      <sharedItems count="7">
        <s v="Supermarket North"/>
        <s v="Supermarket South"/>
        <s v="Supermarket South-West"/>
        <s v="Supermarket West"/>
        <s v="Supermarket North-East"/>
        <s v="Supermarket East"/>
        <s v="Supermarket North-West"/>
      </sharedItems>
    </cacheField>
    <cacheField name="Sales Volume" numFmtId="0">
      <sharedItems containsSemiMixedTypes="0" containsString="0" containsNumber="1" containsInteger="1" minValue="1" maxValue="5"/>
    </cacheField>
    <cacheField name="Sales Value ($)" numFmtId="0">
      <sharedItems containsSemiMixedTypes="0" containsString="0" containsNumber="1" minValue="27.9" maxValue="218"/>
    </cacheField>
    <cacheField name="Years" numFmtId="0" databaseField="0">
      <fieldGroup base="0">
        <rangePr groupBy="years" startDate="2016-09-01T00:00:00" endDate="2017-03-01T00:00:00"/>
        <groupItems count="4">
          <s v="&lt;9/1/2016"/>
          <s v="2016"/>
          <s v="2017"/>
          <s v="&gt;3/1/2017"/>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tart" refreshedDate="44568.634241319443" createdVersion="4" refreshedVersion="4" minRefreshableVersion="3" recordCount="1226">
  <cacheSource type="worksheet">
    <worksheetSource name="Table2"/>
  </cacheSource>
  <cacheFields count="9">
    <cacheField name="Order date" numFmtId="14">
      <sharedItems containsSemiMixedTypes="0" containsNonDate="0" containsDate="1" containsString="0" minDate="2016-09-01T00:00:00" maxDate="2017-03-01T00:00:00" count="181">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sharedItems>
      <fieldGroup par="8" base="0">
        <rangePr groupBy="months" startDate="2016-09-01T00:00:00" endDate="2017-03-01T00:00:00"/>
        <groupItems count="14">
          <s v="&lt;9/1/2016"/>
          <s v="Jan"/>
          <s v="Feb"/>
          <s v="Mar"/>
          <s v="Apr"/>
          <s v="May"/>
          <s v="Jun"/>
          <s v="Jul"/>
          <s v="Aug"/>
          <s v="Sep"/>
          <s v="Oct"/>
          <s v="Nov"/>
          <s v="Dec"/>
          <s v="&gt;3/1/2017"/>
        </groupItems>
      </fieldGroup>
    </cacheField>
    <cacheField name="Product Brand" numFmtId="0">
      <sharedItems count="3">
        <s v="Competitor A"/>
        <s v="Competitor B"/>
        <s v="Colgate-Palmolive"/>
      </sharedItems>
    </cacheField>
    <cacheField name="Product number" numFmtId="0">
      <sharedItems containsSemiMixedTypes="0" containsString="0" containsNumber="1" containsInteger="1" minValue="104255" maxValue="993974" count="135">
        <n v="701139"/>
        <n v="198485"/>
        <n v="768644"/>
        <n v="369239"/>
        <n v="899488"/>
        <n v="993974"/>
        <n v="161747"/>
        <n v="812610"/>
        <n v="269713"/>
        <n v="604757"/>
        <n v="113733"/>
        <n v="256348"/>
        <n v="978820"/>
        <n v="620967"/>
        <n v="105573"/>
        <n v="477783"/>
        <n v="115927"/>
        <n v="732190"/>
        <n v="776126"/>
        <n v="588995"/>
        <n v="330691"/>
        <n v="315236"/>
        <n v="700442"/>
        <n v="863562"/>
        <n v="249666"/>
        <n v="720906"/>
        <n v="137087"/>
        <n v="669118"/>
        <n v="786865"/>
        <n v="227633"/>
        <n v="422968"/>
        <n v="166761"/>
        <n v="419762"/>
        <n v="397127"/>
        <n v="322245"/>
        <n v="915953"/>
        <n v="714468"/>
        <n v="936450"/>
        <n v="164377"/>
        <n v="388827"/>
        <n v="770544"/>
        <n v="789157"/>
        <n v="583164"/>
        <n v="640845"/>
        <n v="506459"/>
        <n v="248817"/>
        <n v="199788"/>
        <n v="653241"/>
        <n v="537012"/>
        <n v="909225"/>
        <n v="123796"/>
        <n v="301348"/>
        <n v="422570"/>
        <n v="584710"/>
        <n v="359784"/>
        <n v="532182"/>
        <n v="954518"/>
        <n v="879915"/>
        <n v="796801"/>
        <n v="597365"/>
        <n v="252726"/>
        <n v="855059"/>
        <n v="905356"/>
        <n v="473581"/>
        <n v="903052"/>
        <n v="709381"/>
        <n v="645430"/>
        <n v="924893"/>
        <n v="470080"/>
        <n v="555673"/>
        <n v="468800"/>
        <n v="348047"/>
        <n v="138108"/>
        <n v="300035"/>
        <n v="762610"/>
        <n v="692107"/>
        <n v="533718"/>
        <n v="982986"/>
        <n v="771567"/>
        <n v="759650"/>
        <n v="849497"/>
        <n v="926954"/>
        <n v="466334"/>
        <n v="385150"/>
        <n v="190493"/>
        <n v="798288"/>
        <n v="312964"/>
        <n v="298313"/>
        <n v="390602"/>
        <n v="840328"/>
        <n v="110582"/>
        <n v="139932"/>
        <n v="431786"/>
        <n v="493158"/>
        <n v="904468"/>
        <n v="962890"/>
        <n v="163723"/>
        <n v="437022"/>
        <n v="625804"/>
        <n v="467159"/>
        <n v="497641"/>
        <n v="419869"/>
        <n v="220456"/>
        <n v="199153"/>
        <n v="178732"/>
        <n v="336928"/>
        <n v="177017"/>
        <n v="297015"/>
        <n v="689515"/>
        <n v="226997"/>
        <n v="665803"/>
        <n v="582553"/>
        <n v="961097"/>
        <n v="897404"/>
        <n v="456255"/>
        <n v="695661"/>
        <n v="628858"/>
        <n v="403498"/>
        <n v="429081"/>
        <n v="948610"/>
        <n v="588080"/>
        <n v="428061"/>
        <n v="677851"/>
        <n v="897047"/>
        <n v="520594"/>
        <n v="252579"/>
        <n v="591094"/>
        <n v="196390"/>
        <n v="850788"/>
        <n v="104255"/>
        <n v="121093"/>
        <n v="880952"/>
        <n v="135594"/>
        <n v="847578"/>
        <n v="209000"/>
      </sharedItems>
    </cacheField>
    <cacheField name="Customer ID" numFmtId="0">
      <sharedItems containsSemiMixedTypes="0" containsString="0" containsNumber="1" containsInteger="1" minValue="103" maxValue="511805" count="516">
        <n v="9442"/>
        <n v="54276"/>
        <n v="244012"/>
        <n v="300346"/>
        <n v="436689"/>
        <n v="467435"/>
        <n v="477500"/>
        <n v="39778"/>
        <n v="164181"/>
        <n v="340949"/>
        <n v="467734"/>
        <n v="471777"/>
        <n v="477988"/>
        <n v="42576"/>
        <n v="407878"/>
        <n v="454945"/>
        <n v="466652"/>
        <n v="469656"/>
        <n v="282618"/>
        <n v="435383"/>
        <n v="442057"/>
        <n v="467286"/>
        <n v="468356"/>
        <n v="470281"/>
        <n v="478410"/>
        <n v="402"/>
        <n v="5787"/>
        <n v="200082"/>
        <n v="272240"/>
        <n v="406216"/>
        <n v="448474"/>
        <n v="470669"/>
        <n v="11463"/>
        <n v="142162"/>
        <n v="448188"/>
        <n v="22871"/>
        <n v="306747"/>
        <n v="479060"/>
        <n v="5160"/>
        <n v="259108"/>
        <n v="478912"/>
        <n v="17379"/>
        <n v="198843"/>
        <n v="346263"/>
        <n v="396075"/>
        <n v="424128"/>
        <n v="315804"/>
        <n v="335445"/>
        <n v="440582"/>
        <n v="464465"/>
        <n v="480139"/>
        <n v="480164"/>
        <n v="310307"/>
        <n v="378688"/>
        <n v="456705"/>
        <n v="462993"/>
        <n v="477201"/>
        <n v="69654"/>
        <n v="304735"/>
        <n v="479472"/>
        <n v="480715"/>
        <n v="372549"/>
        <n v="424033"/>
        <n v="445921"/>
        <n v="17184"/>
        <n v="265324"/>
        <n v="14333"/>
        <n v="228977"/>
        <n v="232051"/>
        <n v="445774"/>
        <n v="476320"/>
        <n v="93487"/>
        <n v="192014"/>
        <n v="457781"/>
        <n v="105560"/>
        <n v="126660"/>
        <n v="175781"/>
        <n v="462064"/>
        <n v="481973"/>
        <n v="52079"/>
        <n v="482109"/>
        <n v="104934"/>
        <n v="156193"/>
        <n v="379399"/>
        <n v="398467"/>
        <n v="428999"/>
        <n v="480116"/>
        <n v="371377"/>
        <n v="452966"/>
        <n v="483171"/>
        <n v="46356"/>
        <n v="82052"/>
        <n v="434104"/>
        <n v="48576"/>
        <n v="162162"/>
        <n v="404733"/>
        <n v="453607"/>
        <n v="465261"/>
        <n v="473811"/>
        <n v="483790"/>
        <n v="12434"/>
        <n v="133064"/>
        <n v="395660"/>
        <n v="456992"/>
        <n v="476815"/>
        <n v="483505"/>
        <n v="484075"/>
        <n v="268038"/>
        <n v="378228"/>
        <n v="483255"/>
        <n v="59949"/>
        <n v="225823"/>
        <n v="363669"/>
        <n v="434214"/>
        <n v="441080"/>
        <n v="481972"/>
        <n v="484557"/>
        <n v="147715"/>
        <n v="453881"/>
        <n v="82105"/>
        <n v="375276"/>
        <n v="482625"/>
        <n v="1749"/>
        <n v="31521"/>
        <n v="381654"/>
        <n v="426120"/>
        <n v="466478"/>
        <n v="485292"/>
        <n v="421863"/>
        <n v="75331"/>
        <n v="78499"/>
        <n v="114192"/>
        <n v="132388"/>
        <n v="430455"/>
        <n v="486345"/>
        <n v="38671"/>
        <n v="375485"/>
        <n v="442442"/>
        <n v="474458"/>
        <n v="361847"/>
        <n v="163959"/>
        <n v="485504"/>
        <n v="487208"/>
        <n v="179760"/>
        <n v="355406"/>
        <n v="371613"/>
        <n v="484994"/>
        <n v="485516"/>
        <n v="475131"/>
        <n v="483569"/>
        <n v="487666"/>
        <n v="173536"/>
        <n v="344492"/>
        <n v="347126"/>
        <n v="469617"/>
        <n v="482481"/>
        <n v="97879"/>
        <n v="265869"/>
        <n v="487516"/>
        <n v="20269"/>
        <n v="428180"/>
        <n v="455859"/>
        <n v="474984"/>
        <n v="486037"/>
        <n v="488481"/>
        <n v="5910"/>
        <n v="51558"/>
        <n v="283353"/>
        <n v="482787"/>
        <n v="483344"/>
        <n v="21416"/>
        <n v="42755"/>
        <n v="231889"/>
        <n v="326377"/>
        <n v="236929"/>
        <n v="365618"/>
        <n v="116697"/>
        <n v="443844"/>
        <n v="489292"/>
        <n v="67670"/>
        <n v="143578"/>
        <n v="191646"/>
        <n v="349062"/>
        <n v="299780"/>
        <n v="93724"/>
        <n v="220433"/>
        <n v="377222"/>
        <n v="448385"/>
        <n v="482156"/>
        <n v="489670"/>
        <n v="172934"/>
        <n v="464802"/>
        <n v="484086"/>
        <n v="488707"/>
        <n v="8416"/>
        <n v="474406"/>
        <n v="481670"/>
        <n v="487131"/>
        <n v="489669"/>
        <n v="2461"/>
        <n v="484651"/>
        <n v="486855"/>
        <n v="490612"/>
        <n v="69643"/>
        <n v="205412"/>
        <n v="449543"/>
        <n v="108088"/>
        <n v="339930"/>
        <n v="39111"/>
        <n v="489559"/>
        <n v="489634"/>
        <n v="491486"/>
        <n v="441590"/>
        <n v="14971"/>
        <n v="139168"/>
        <n v="84148"/>
        <n v="150818"/>
        <n v="492782"/>
        <n v="180878"/>
        <n v="368433"/>
        <n v="466365"/>
        <n v="493291"/>
        <n v="47809"/>
        <n v="315375"/>
        <n v="141161"/>
        <n v="483959"/>
        <n v="12044"/>
        <n v="486564"/>
        <n v="490030"/>
        <n v="492148"/>
        <n v="493715"/>
        <n v="427894"/>
        <n v="103"/>
        <n v="110138"/>
        <n v="192332"/>
        <n v="304350"/>
        <n v="175595"/>
        <n v="467720"/>
        <n v="492110"/>
        <n v="493328"/>
        <n v="494778"/>
        <n v="76399"/>
        <n v="57311"/>
        <n v="102121"/>
        <n v="463872"/>
        <n v="492975"/>
        <n v="25019"/>
        <n v="234082"/>
        <n v="468093"/>
        <n v="495347"/>
        <n v="474945"/>
        <n v="481395"/>
        <n v="495576"/>
        <n v="64983"/>
        <n v="349578"/>
        <n v="415103"/>
        <n v="481459"/>
        <n v="490595"/>
        <n v="281673"/>
        <n v="441429"/>
        <n v="495829"/>
        <n v="271944"/>
        <n v="366394"/>
        <n v="470640"/>
        <n v="495974"/>
        <n v="85491"/>
        <n v="141679"/>
        <n v="496272"/>
        <n v="124027"/>
        <n v="496021"/>
        <n v="496290"/>
        <n v="496754"/>
        <n v="484014"/>
        <n v="490923"/>
        <n v="27022"/>
        <n v="163380"/>
        <n v="416668"/>
        <n v="497112"/>
        <n v="86693"/>
        <n v="444862"/>
        <n v="492215"/>
        <n v="495024"/>
        <n v="577"/>
        <n v="78249"/>
        <n v="497773"/>
        <n v="17630"/>
        <n v="81514"/>
        <n v="282138"/>
        <n v="462074"/>
        <n v="334754"/>
        <n v="477499"/>
        <n v="295590"/>
        <n v="465802"/>
        <n v="494853"/>
        <n v="421384"/>
        <n v="263523"/>
        <n v="463876"/>
        <n v="469812"/>
        <n v="492981"/>
        <n v="495069"/>
        <n v="90855"/>
        <n v="99021"/>
        <n v="261297"/>
        <n v="498108"/>
        <n v="498593"/>
        <n v="487985"/>
        <n v="497941"/>
        <n v="498581"/>
        <n v="91023"/>
        <n v="402349"/>
        <n v="491028"/>
        <n v="498939"/>
        <n v="225584"/>
        <n v="495318"/>
        <n v="7203"/>
        <n v="48118"/>
        <n v="499592"/>
        <n v="159533"/>
        <n v="499945"/>
        <n v="77561"/>
        <n v="446220"/>
        <n v="497312"/>
        <n v="497472"/>
        <n v="499684"/>
        <n v="153284"/>
        <n v="433777"/>
        <n v="500264"/>
        <n v="22454"/>
        <n v="138972"/>
        <n v="481131"/>
        <n v="465442"/>
        <n v="500575"/>
        <n v="500682"/>
        <n v="500772"/>
        <n v="5668"/>
        <n v="280012"/>
        <n v="485522"/>
        <n v="127301"/>
        <n v="442927"/>
        <n v="77583"/>
        <n v="89736"/>
        <n v="128005"/>
        <n v="347116"/>
        <n v="501548"/>
        <n v="486770"/>
        <n v="48663"/>
        <n v="140833"/>
        <n v="93733"/>
        <n v="658"/>
        <n v="233267"/>
        <n v="351372"/>
        <n v="128246"/>
        <n v="453084"/>
        <n v="499658"/>
        <n v="502753"/>
        <n v="353629"/>
        <n v="460465"/>
        <n v="499930"/>
        <n v="458247"/>
        <n v="19545"/>
        <n v="420381"/>
        <n v="490838"/>
        <n v="503430"/>
        <n v="116363"/>
        <n v="261307"/>
        <n v="504083"/>
        <n v="38039"/>
        <n v="45678"/>
        <n v="504202"/>
        <n v="2949"/>
        <n v="265820"/>
        <n v="453694"/>
        <n v="500242"/>
        <n v="418"/>
        <n v="22104"/>
        <n v="504649"/>
        <n v="32908"/>
        <n v="61197"/>
        <n v="504395"/>
        <n v="504800"/>
        <n v="504889"/>
        <n v="44212"/>
        <n v="206158"/>
        <n v="93600"/>
        <n v="471347"/>
        <n v="501105"/>
        <n v="505127"/>
        <n v="504101"/>
        <n v="239109"/>
        <n v="259985"/>
        <n v="21692"/>
        <n v="287448"/>
        <n v="289368"/>
        <n v="493660"/>
        <n v="504864"/>
        <n v="504888"/>
        <n v="505744"/>
        <n v="505789"/>
        <n v="5057"/>
        <n v="212633"/>
        <n v="48307"/>
        <n v="468394"/>
        <n v="502635"/>
        <n v="168550"/>
        <n v="506499"/>
        <n v="504665"/>
        <n v="250438"/>
        <n v="499559"/>
        <n v="503342"/>
        <n v="150073"/>
        <n v="506003"/>
        <n v="1921"/>
        <n v="103776"/>
        <n v="11851"/>
        <n v="428593"/>
        <n v="506940"/>
        <n v="2016"/>
        <n v="401423"/>
        <n v="465339"/>
        <n v="483722"/>
        <n v="496554"/>
        <n v="501730"/>
        <n v="507006"/>
        <n v="507808"/>
        <n v="291825"/>
        <n v="493913"/>
        <n v="503447"/>
        <n v="508313"/>
        <n v="39022"/>
        <n v="507640"/>
        <n v="502491"/>
        <n v="507374"/>
        <n v="11021"/>
        <n v="262871"/>
        <n v="503012"/>
        <n v="211936"/>
        <n v="509423"/>
        <n v="100843"/>
        <n v="508584"/>
        <n v="160206"/>
        <n v="217412"/>
        <n v="7964"/>
        <n v="151786"/>
        <n v="296154"/>
        <n v="417935"/>
        <n v="479754"/>
        <n v="504386"/>
        <n v="507677"/>
        <n v="279932"/>
        <n v="473000"/>
        <n v="510195"/>
        <n v="151078"/>
        <n v="259845"/>
        <n v="146289"/>
        <n v="510522"/>
        <n v="42183"/>
        <n v="46517"/>
        <n v="205594"/>
        <n v="216177"/>
        <n v="238708"/>
        <n v="240783"/>
        <n v="250223"/>
        <n v="268133"/>
        <n v="376131"/>
        <n v="461991"/>
        <n v="470233"/>
        <n v="475745"/>
        <n v="489849"/>
        <n v="492146"/>
        <n v="501338"/>
        <n v="505784"/>
        <n v="510623"/>
        <n v="510683"/>
        <n v="510684"/>
        <n v="510697"/>
        <n v="4022"/>
        <n v="4536"/>
        <n v="42533"/>
        <n v="95122"/>
        <n v="99367"/>
        <n v="247016"/>
        <n v="249977"/>
        <n v="250175"/>
        <n v="489808"/>
        <n v="491372"/>
        <n v="505195"/>
        <n v="510308"/>
        <n v="510790"/>
        <n v="510791"/>
        <n v="510838"/>
        <n v="233311"/>
        <n v="467854"/>
        <n v="494818"/>
        <n v="507540"/>
        <n v="511053"/>
        <n v="1942"/>
        <n v="72990"/>
        <n v="224240"/>
        <n v="244972"/>
        <n v="367596"/>
        <n v="445251"/>
        <n v="488558"/>
        <n v="503084"/>
        <n v="202180"/>
        <n v="233422"/>
        <n v="246394"/>
        <n v="508524"/>
        <n v="511095"/>
        <n v="511378"/>
        <n v="511413"/>
        <n v="511561"/>
        <n v="88035"/>
        <n v="232757"/>
        <n v="482452"/>
        <n v="504972"/>
        <n v="511805"/>
      </sharedItems>
    </cacheField>
    <cacheField name="Order ID" numFmtId="0">
      <sharedItems count="999">
        <s v="R1234623"/>
        <s v="R1235251"/>
        <s v="R1235150"/>
        <s v="R1235378"/>
        <s v="R1234583"/>
        <s v="R1234890"/>
        <s v="R1234928"/>
        <s v="R1235554"/>
        <s v="R1235994"/>
        <s v="R1235443"/>
        <s v="R1235683"/>
        <s v="R1235735"/>
        <s v="R1235837"/>
        <s v="R1236581"/>
        <s v="R1236348"/>
        <s v="R1236477"/>
        <s v="R1236090"/>
        <s v="R1236151"/>
        <s v="R1236791"/>
        <s v="R1236897"/>
        <s v="R1236966"/>
        <s v="R1237156"/>
        <s v="R1237081"/>
        <s v="R1237390"/>
        <s v="R1237258"/>
        <s v="R1237552"/>
        <s v="R1237684"/>
        <s v="R1238082"/>
        <s v="R1238188"/>
        <s v="R1237826"/>
        <s v="R1238223"/>
        <s v="R1237993"/>
        <s v="R1237798"/>
        <s v="R1238344"/>
        <s v="R1238678"/>
        <s v="R1238447"/>
        <s v="R1238598"/>
        <s v="R1238814"/>
        <s v="R1238955"/>
        <s v="R1238728"/>
        <s v="R1239144"/>
        <s v="R1239822"/>
        <s v="R1239270"/>
        <s v="R1239469"/>
        <s v="R1239358"/>
        <s v="R1239538"/>
        <s v="R1239611"/>
        <s v="R1240385"/>
        <s v="R1240011"/>
        <s v="R1240186"/>
        <s v="R1240452"/>
        <s v="R1240246"/>
        <s v="R1239978"/>
        <s v="R1241125"/>
        <s v="R1240720"/>
        <s v="R1241215"/>
        <s v="R1240864"/>
        <s v="R1240523"/>
        <s v="R1240679"/>
        <s v="R1241085"/>
        <s v="R1241334"/>
        <s v="R1241732"/>
        <s v="R1241429"/>
        <s v="R1241573"/>
        <s v="R1241695"/>
        <s v="R1242266"/>
        <s v="R1242154"/>
        <s v="R1241970"/>
        <s v="R1242399"/>
        <s v="R1241849"/>
        <s v="R1242563"/>
        <s v="R1242663"/>
        <s v="R1242733"/>
        <s v="R1242823"/>
        <s v="R1242957"/>
        <s v="R1243186"/>
        <s v="R1243271"/>
        <s v="R1243389"/>
        <s v="R1243518"/>
        <s v="R1243773"/>
        <s v="R1243879"/>
        <s v="R1243991"/>
        <s v="R1244099"/>
        <s v="R1244514"/>
        <s v="R1244180"/>
        <s v="R1244348"/>
        <s v="R1245297"/>
        <s v="R1245129"/>
        <s v="R1244686"/>
        <s v="R1245352"/>
        <s v="R1245080"/>
        <s v="R1245479"/>
        <s v="R1245535"/>
        <s v="R1245657"/>
        <s v="R1245731"/>
        <s v="R1245849"/>
        <s v="R1246178"/>
        <s v="R1245991"/>
        <s v="R1246093"/>
        <s v="R1246298"/>
        <s v="R1246571"/>
        <s v="R1246360"/>
        <s v="R1246691"/>
        <s v="R1246799"/>
        <s v="R1246473"/>
        <s v="R1246878"/>
        <s v="R1247125"/>
        <s v="R1247022"/>
        <s v="R1246939"/>
        <s v="R1247311"/>
        <s v="R1247478"/>
        <s v="R1247546"/>
        <s v="R1247214"/>
        <s v="R1247747"/>
        <s v="R1248012"/>
        <s v="R1248171"/>
        <s v="R1247883"/>
        <s v="R1248255"/>
        <s v="R1247920"/>
        <s v="R1248353"/>
        <s v="R1249092"/>
        <s v="R1248688"/>
        <s v="R1248756"/>
        <s v="R1249187"/>
        <s v="R1249296"/>
        <s v="R1249360"/>
        <s v="R1248936"/>
        <s v="R1248825"/>
        <s v="R1248444"/>
        <s v="R1248536"/>
        <s v="R1249738"/>
        <s v="R1249493"/>
        <s v="R1250039"/>
        <s v="R1249535"/>
        <s v="R1250178"/>
        <s v="R1249629"/>
        <s v="R1250249"/>
        <s v="R1250345"/>
        <s v="R1249818"/>
        <s v="R1249918"/>
        <s v="R1250787"/>
        <s v="R1250487"/>
        <s v="R1250571"/>
        <s v="R1250678"/>
        <s v="R1250970"/>
        <s v="R1251044"/>
        <s v="R1251553"/>
        <s v="R1251170"/>
        <s v="R1251286"/>
        <s v="R1251618"/>
        <s v="R1251338"/>
        <s v="R1251468"/>
        <s v="R1251726"/>
        <s v="R1251927"/>
        <s v="R1252342"/>
        <s v="R1252487"/>
        <s v="R1252125"/>
        <s v="R1252254"/>
        <s v="R1252657"/>
        <s v="R1252550"/>
        <s v="R1252744"/>
        <s v="R1253290"/>
        <s v="R1253398"/>
        <s v="R1253161"/>
        <s v="R1252896"/>
        <s v="R1252947"/>
        <s v="R1253076"/>
        <s v="R1253416"/>
        <s v="R1253817"/>
        <s v="R1254136"/>
        <s v="R1254039"/>
        <s v="R1253963"/>
        <s v="R1253630"/>
        <s v="R1253761"/>
        <s v="R1254295"/>
        <s v="R1254545"/>
        <s v="R1254392"/>
        <s v="R1254622"/>
        <s v="R1254716"/>
        <s v="R1255117"/>
        <s v="R1254863"/>
        <s v="R1255226"/>
        <s v="R1254934"/>
        <s v="R1255072"/>
        <s v="R1255328"/>
        <s v="R1255546"/>
        <s v="R1255740"/>
        <s v="R1255447"/>
        <s v="R1255664"/>
        <s v="R1255899"/>
        <s v="R1255979"/>
        <s v="R1256435"/>
        <s v="R1256375"/>
        <s v="R1256644"/>
        <s v="R1256022"/>
        <s v="R1256537"/>
        <s v="R1256114"/>
        <s v="R1256275"/>
        <s v="R1256714"/>
        <s v="R1257173"/>
        <s v="R1256834"/>
        <s v="R1256972"/>
        <s v="R1257093"/>
        <s v="R1257260"/>
        <s v="R1257585"/>
        <s v="R1257482"/>
        <s v="R1257614"/>
        <s v="R1257383"/>
        <s v="R1258050"/>
        <s v="R1257760"/>
        <s v="R1257854"/>
        <s v="R1258262"/>
        <s v="R1257981"/>
        <s v="R1258144"/>
        <s v="R1258584"/>
        <s v="R1258493"/>
        <s v="R1258650"/>
        <s v="R1259610"/>
        <s v="R1259037"/>
        <s v="R1259153"/>
        <s v="R1259512"/>
        <s v="R1259290"/>
        <s v="R1259364"/>
        <s v="R1259426"/>
        <s v="R1260119"/>
        <s v="R1260298"/>
        <s v="R1259715"/>
        <s v="R1260348"/>
        <s v="R1260081"/>
        <s v="R1259892"/>
        <s v="R1260646"/>
        <s v="R1260491"/>
        <s v="R1260790"/>
        <s v="R1260896"/>
        <s v="R1260570"/>
        <s v="R1261095"/>
        <s v="R1261154"/>
        <s v="R1261316"/>
        <s v="R1261769"/>
        <s v="R1261883"/>
        <s v="R1261661"/>
        <s v="R1261920"/>
        <s v="R1262010"/>
        <s v="R1262268"/>
        <s v="R1262520"/>
        <s v="R1262357"/>
        <s v="R1262616"/>
        <s v="R1262784"/>
        <s v="R1262923"/>
        <s v="R1263167"/>
        <s v="R1263262"/>
        <s v="R1263348"/>
        <s v="R1262881"/>
        <s v="R1263079"/>
        <s v="R1263613"/>
        <s v="R1263427"/>
        <s v="R1263771"/>
        <s v="R1263816"/>
        <s v="R1264052"/>
        <s v="R1264360"/>
        <s v="R1264110"/>
        <s v="R1263944"/>
        <s v="R1264216"/>
        <s v="R1264424"/>
        <s v="R1264569"/>
        <s v="R1264640"/>
        <s v="R1265125"/>
        <s v="R1264723"/>
        <s v="R1264818"/>
        <s v="R1264951"/>
        <s v="R1265222"/>
        <s v="R1265625"/>
        <s v="R1265442"/>
        <s v="R1265744"/>
        <s v="R1265527"/>
        <s v="R1265812"/>
        <s v="R1265958"/>
        <s v="R1266328"/>
        <s v="R1266167"/>
        <s v="R1266492"/>
        <s v="R1266822"/>
        <s v="R1266677"/>
        <s v="R1266960"/>
        <s v="R1267594"/>
        <s v="R1267647"/>
        <s v="R1267089"/>
        <s v="R1267779"/>
        <s v="R1267412"/>
        <s v="R1267295"/>
        <s v="R1267327"/>
        <s v="R1267898"/>
        <s v="R1267941"/>
        <s v="R1267147"/>
        <s v="R1268085"/>
        <s v="R1268284"/>
        <s v="R1268313"/>
        <s v="R1268531"/>
        <s v="R1268695"/>
        <s v="R1268785"/>
        <s v="R1268419"/>
        <s v="R1268885"/>
        <s v="R1268974"/>
        <s v="R1269028"/>
        <s v="R1269132"/>
        <s v="R1269276"/>
        <s v="R1269551"/>
        <s v="R1269473"/>
        <s v="R1269767"/>
        <s v="R1270175"/>
        <s v="R1269881"/>
        <s v="R1269991"/>
        <s v="R1270076"/>
        <s v="R1270243"/>
        <s v="R1270577"/>
        <s v="R1270749"/>
        <s v="R1270361"/>
        <s v="R1270463"/>
        <s v="R1270686"/>
        <s v="R1270927"/>
        <s v="R1270866"/>
        <s v="R1271150"/>
        <s v="R1271293"/>
        <s v="R1271345"/>
        <s v="R1271664"/>
        <s v="R1271460"/>
        <s v="R1271770"/>
        <s v="R1271873"/>
        <s v="R1271917"/>
        <s v="R1272023"/>
        <s v="R1272136"/>
        <s v="R1272223"/>
        <s v="R1272386"/>
        <s v="R1272465"/>
        <s v="R1272960"/>
        <s v="R1272524"/>
        <s v="R1272661"/>
        <s v="R1273244"/>
        <s v="R1273380"/>
        <s v="R1272758"/>
        <s v="R1273088"/>
        <s v="R1273450"/>
        <s v="R1273579"/>
        <s v="R1273939"/>
        <s v="R1274216"/>
        <s v="R1274025"/>
        <s v="R1273742"/>
        <s v="R1274165"/>
        <s v="R1273891"/>
        <s v="R1274699"/>
        <s v="R1274848"/>
        <s v="R1274345"/>
        <s v="R1274710"/>
        <s v="R1274588"/>
        <s v="R1275130"/>
        <s v="R1274938"/>
        <s v="R1275087"/>
        <s v="R1275295"/>
        <s v="R1275320"/>
        <s v="R1275419"/>
        <s v="R1275920"/>
        <s v="R1275670"/>
        <s v="R1275732"/>
        <s v="R1275884"/>
        <s v="R1275541"/>
        <s v="R1276095"/>
        <s v="R1276224"/>
        <s v="R1276190"/>
        <s v="R1276486"/>
        <s v="R1277093"/>
        <s v="R1276513"/>
        <s v="R1276936"/>
        <s v="R1277141"/>
        <s v="R1276731"/>
        <s v="R1276868"/>
        <s v="R1276643"/>
        <s v="R1277244"/>
        <s v="R1277362"/>
        <s v="R1277463"/>
        <s v="R1277631"/>
        <s v="R1277742"/>
        <s v="R1277895"/>
        <s v="R1278127"/>
        <s v="R1277989"/>
        <s v="R1278082"/>
        <s v="R1278367"/>
        <s v="R1278445"/>
        <s v="R1278585"/>
        <s v="R1278626"/>
        <s v="R1278775"/>
        <s v="R1278215"/>
        <s v="R1278863"/>
        <s v="R1278970"/>
        <s v="R1279066"/>
        <s v="R1279183"/>
        <s v="R1279286"/>
        <s v="R1279322"/>
        <s v="R1279433"/>
        <s v="R1279568"/>
        <s v="R1279765"/>
        <s v="R1279647"/>
        <s v="R1280562"/>
        <s v="R1279890"/>
        <s v="R1279971"/>
        <s v="R1280011"/>
        <s v="R1280148"/>
        <s v="R1280348"/>
        <s v="R1280437"/>
        <s v="R1280264"/>
        <s v="R1281055"/>
        <s v="R1280674"/>
        <s v="R1280711"/>
        <s v="R1280888"/>
        <s v="R1280956"/>
        <s v="R1281151"/>
        <s v="R1281261"/>
        <s v="R1281420"/>
        <s v="R1281773"/>
        <s v="R1281561"/>
        <s v="R1281385"/>
        <s v="R1281663"/>
        <s v="R1281838"/>
        <s v="R1282075"/>
        <s v="R1282580"/>
        <s v="R1282446"/>
        <s v="R1282142"/>
        <s v="R1282687"/>
        <s v="R1282226"/>
        <s v="R1282396"/>
        <s v="R1282768"/>
        <s v="R1282890"/>
        <s v="R1283061"/>
        <s v="R1282910"/>
        <s v="R1283269"/>
        <s v="R1283340"/>
        <s v="R1283466"/>
        <s v="R1283173"/>
        <s v="R1283558"/>
        <s v="R1283950"/>
        <s v="R1283718"/>
        <s v="R1283880"/>
        <s v="R1283693"/>
        <s v="R1284413"/>
        <s v="R1284099"/>
        <s v="R1284145"/>
        <s v="R1284566"/>
        <s v="R1284697"/>
        <s v="R1284242"/>
        <s v="R1284397"/>
        <s v="R1285026"/>
        <s v="R1284779"/>
        <s v="R1285159"/>
        <s v="R1284978"/>
        <s v="R1285296"/>
        <s v="R1285782"/>
        <s v="R1285394"/>
        <s v="R1285457"/>
        <s v="R1285634"/>
        <s v="R1285991"/>
        <s v="R1285880"/>
        <s v="R1285585"/>
        <s v="R1286011"/>
        <s v="R1286872"/>
        <s v="R1286987"/>
        <s v="R1286143"/>
        <s v="R1286293"/>
        <s v="R1286413"/>
        <s v="R1286596"/>
        <s v="R1286357"/>
        <s v="R1286635"/>
        <s v="R1287356"/>
        <s v="R1287117"/>
        <s v="R1287418"/>
        <s v="R1287571"/>
        <s v="R1287897"/>
        <s v="R1287938"/>
        <s v="R1288068"/>
        <s v="R1288154"/>
        <s v="R1288221"/>
        <s v="R1287690"/>
        <s v="R1288469"/>
        <s v="R1288534"/>
        <s v="R1288635"/>
        <s v="R1288728"/>
        <s v="R1289075"/>
        <s v="R1289180"/>
        <s v="R1289271"/>
        <s v="R1289316"/>
        <s v="R1288934"/>
        <s v="R1289553"/>
        <s v="R1289414"/>
        <s v="R1289828"/>
        <s v="R1289981"/>
        <s v="R1290058"/>
        <s v="R1290198"/>
        <s v="R1290262"/>
        <s v="R1290316"/>
        <s v="R1289752"/>
        <s v="R1290487"/>
        <s v="R1290521"/>
        <s v="R1290652"/>
        <s v="R1290932"/>
        <s v="R1290784"/>
        <s v="R1291167"/>
        <s v="R1291259"/>
        <s v="R1291536"/>
        <s v="R1291625"/>
        <s v="R1291369"/>
        <s v="R1291772"/>
        <s v="R1291461"/>
        <s v="R1291953"/>
        <s v="R1292019"/>
        <s v="R1292410"/>
        <s v="R1291860"/>
        <s v="R1292137"/>
        <s v="R1292249"/>
        <s v="R1292335"/>
        <s v="R1292640"/>
        <s v="R1293045"/>
        <s v="R1292728"/>
        <s v="R1292845"/>
        <s v="R1292972"/>
        <s v="R1293124"/>
        <s v="R1293559"/>
        <s v="R1293643"/>
        <s v="R1293435"/>
        <s v="R1293712"/>
        <s v="R1293899"/>
        <s v="R1294159"/>
        <s v="R1293980"/>
        <s v="R1294292"/>
        <s v="R1294043"/>
        <s v="R1294379"/>
        <s v="R1294623"/>
        <s v="R1294523"/>
        <s v="R1294483"/>
        <s v="R1294721"/>
        <s v="R1294822"/>
        <s v="R1295131"/>
        <s v="R1295550"/>
        <s v="R1295397"/>
        <s v="R1295656"/>
        <s v="R1295810"/>
        <s v="R1295717"/>
        <s v="R1295988"/>
        <s v="R1296259"/>
        <s v="R1296117"/>
        <s v="R1296381"/>
        <s v="R1296025"/>
        <s v="R1296515"/>
        <s v="R1296450"/>
        <s v="R1296770"/>
        <s v="R1296819"/>
        <s v="R1297077"/>
        <s v="R1296920"/>
        <s v="R1297630"/>
        <s v="R1297112"/>
        <s v="R1297566"/>
        <s v="R1297778"/>
        <s v="R1297369"/>
        <s v="R1297872"/>
        <s v="R1297476"/>
        <s v="R1297998"/>
        <s v="R1298098"/>
        <s v="R1298210"/>
        <s v="R1298424"/>
        <s v="R1298571"/>
        <s v="R1299150"/>
        <s v="R1299284"/>
        <s v="R1299082"/>
        <s v="R1298828"/>
        <s v="R1299352"/>
        <s v="R1299462"/>
        <s v="R1299637"/>
        <s v="R1299740"/>
        <s v="R1300174"/>
        <s v="R1299929"/>
        <s v="R1299872"/>
        <s v="R1300245"/>
        <s v="R1300352"/>
        <s v="R1300471"/>
        <s v="R1300519"/>
        <s v="R1300672"/>
        <s v="R1300751"/>
        <s v="R1300964"/>
        <s v="R1301048"/>
        <s v="R1301481"/>
        <s v="R1301121"/>
        <s v="R1301342"/>
        <s v="R1300836"/>
        <s v="R1301285"/>
        <s v="R1301925"/>
        <s v="R1301651"/>
        <s v="R1301785"/>
        <s v="R1302034"/>
        <s v="R1302179"/>
        <s v="R1302377"/>
        <s v="R1302273"/>
        <s v="R1302443"/>
        <s v="R1302711"/>
        <s v="R1302882"/>
        <s v="R1302514"/>
        <s v="R1302689"/>
        <s v="R1302956"/>
        <s v="R1303057"/>
        <s v="R1303159"/>
        <s v="R1303451"/>
        <s v="R1303542"/>
        <s v="R1303779"/>
        <s v="R1303876"/>
        <s v="R1304268"/>
        <s v="R1304022"/>
        <s v="R1304369"/>
        <s v="R1304157"/>
        <s v="R1304467"/>
        <s v="R1304696"/>
        <s v="R1304751"/>
        <s v="R1304857"/>
        <s v="R1304959"/>
        <s v="R1305718"/>
        <s v="R1305370"/>
        <s v="R1305493"/>
        <s v="R1305517"/>
        <s v="R1305642"/>
        <s v="R1305195"/>
        <s v="R1306298"/>
        <s v="R1305928"/>
        <s v="R1306622"/>
        <s v="R1306019"/>
        <s v="R1306125"/>
        <s v="R1306490"/>
        <s v="R1306896"/>
        <s v="R1307025"/>
        <s v="R1306923"/>
        <s v="R1307160"/>
        <s v="R1307371"/>
        <s v="R1307639"/>
        <s v="R1307456"/>
        <s v="R1307293"/>
        <s v="R1308045"/>
        <s v="R1307886"/>
        <s v="R1307958"/>
        <s v="R1308291"/>
        <s v="R1308873"/>
        <s v="R1308518"/>
        <s v="R1308977"/>
        <s v="R1308357"/>
        <s v="R1308725"/>
        <s v="R1308488"/>
        <s v="R1308674"/>
        <s v="R1309246"/>
        <s v="R1309314"/>
        <s v="R1309456"/>
        <s v="R1309040"/>
        <s v="R1309181"/>
        <s v="R1309576"/>
        <s v="R1309975"/>
        <s v="R1310098"/>
        <s v="R1310194"/>
        <s v="R1310389"/>
        <s v="R1310516"/>
        <s v="R1310691"/>
        <s v="R1311010"/>
        <s v="R1310775"/>
        <s v="R1310488"/>
        <s v="R1311145"/>
        <s v="R1311234"/>
        <s v="R1310829"/>
        <s v="R1311559"/>
        <s v="R1311347"/>
        <s v="R1312249"/>
        <s v="R1312345"/>
        <s v="R1311478"/>
        <s v="R1311759"/>
        <s v="R1311877"/>
        <s v="R1312117"/>
        <s v="R1311936"/>
        <s v="R1312016"/>
        <s v="R1313033"/>
        <s v="R1312499"/>
        <s v="R1313169"/>
        <s v="R1313242"/>
        <s v="R1312836"/>
        <s v="R1312915"/>
        <s v="R1313467"/>
        <s v="R1312535"/>
        <s v="R1313543"/>
        <s v="R1312615"/>
        <s v="R1313731"/>
        <s v="R1314160"/>
        <s v="R1314259"/>
        <s v="R1313832"/>
        <s v="R1314345"/>
        <s v="R1314087"/>
        <s v="R1314612"/>
        <s v="R1314748"/>
        <s v="R1314852"/>
        <s v="R1314566"/>
        <s v="R1314989"/>
        <s v="R1315033"/>
        <s v="R1315573"/>
        <s v="R1315127"/>
        <s v="R1315228"/>
        <s v="R1315366"/>
        <s v="R1315458"/>
        <s v="R1315679"/>
        <s v="R1316330"/>
        <s v="R1316417"/>
        <s v="R1316182"/>
        <s v="R1315778"/>
        <s v="R1315841"/>
        <s v="R1316823"/>
        <s v="R1316597"/>
        <s v="R1316793"/>
        <s v="R1317170"/>
        <s v="R1317382"/>
        <s v="R1317439"/>
        <s v="R1317674"/>
        <s v="R1317725"/>
        <s v="R1317060"/>
        <s v="R1317286"/>
        <s v="R1317858"/>
        <s v="R1319182"/>
        <s v="R1318350"/>
        <s v="R1318487"/>
        <s v="R1318560"/>
        <s v="R1318160"/>
        <s v="R1319295"/>
        <s v="R1318613"/>
        <s v="R1319323"/>
        <s v="R1318260"/>
        <s v="R1318756"/>
        <s v="R1318993"/>
        <s v="R1319075"/>
        <s v="R1319854"/>
        <s v="R1319584"/>
        <s v="R1320056"/>
        <s v="R1319929"/>
        <s v="R1320165"/>
        <s v="R1319772"/>
        <s v="R1320449"/>
        <s v="R1320535"/>
        <s v="R1320261"/>
        <s v="R1320610"/>
        <s v="R1320727"/>
        <s v="R1320837"/>
        <s v="R1320937"/>
        <s v="R1321067"/>
        <s v="R1321428"/>
        <s v="R1321353"/>
        <s v="R1321250"/>
        <s v="R1321663"/>
        <s v="R1321574"/>
        <s v="R1321991"/>
        <s v="R1321742"/>
        <s v="R1321822"/>
        <s v="R1322263"/>
        <s v="R1322010"/>
        <s v="R1323015"/>
        <s v="R1322884"/>
        <s v="R1322688"/>
        <s v="R1323177"/>
        <s v="R1322988"/>
        <s v="R1323234"/>
        <s v="R1323520"/>
        <s v="R1323624"/>
        <s v="R1323396"/>
        <s v="R1323474"/>
        <s v="R1323822"/>
        <s v="R1324021"/>
        <s v="R1324132"/>
        <s v="R1324219"/>
        <s v="R1323979"/>
        <s v="R1324745"/>
        <s v="R1324387"/>
        <s v="R1324847"/>
        <s v="R1324569"/>
        <s v="R1324652"/>
        <s v="R1324937"/>
        <s v="R1325057"/>
        <s v="R1324489"/>
        <s v="R1325188"/>
        <s v="R1325241"/>
        <s v="R1325366"/>
        <s v="R1325465"/>
        <s v="R1325587"/>
        <s v="R1325641"/>
        <s v="R1326086"/>
        <s v="R1325720"/>
        <s v="R1325827"/>
        <s v="R1326155"/>
        <s v="R1325930"/>
        <s v="R1326933"/>
        <s v="R1326735"/>
        <s v="R1327077"/>
        <s v="R1326889"/>
        <s v="R1326590"/>
        <s v="R1326382"/>
        <s v="R1327619"/>
        <s v="R1327168"/>
        <s v="R1327316"/>
        <s v="R1328081"/>
        <s v="R1327761"/>
        <s v="R1328155"/>
        <s v="R1328236"/>
        <s v="R1328390"/>
        <s v="R1327881"/>
        <s v="R1327918"/>
        <s v="R1328476"/>
        <s v="R1328577"/>
        <s v="R1328872"/>
        <s v="R1328658"/>
        <s v="R1328738"/>
        <s v="R1329077"/>
        <s v="R1329136"/>
        <s v="R1329520"/>
        <s v="R1329320"/>
        <s v="R1329715"/>
        <s v="R1329279"/>
        <s v="R1329488"/>
        <s v="R1330165"/>
        <s v="R1329844"/>
        <s v="R1330278"/>
        <s v="R1330357"/>
        <s v="R1330636"/>
        <s v="R1330714"/>
        <s v="R1331427"/>
        <s v="R1331667"/>
        <s v="R1331049"/>
        <s v="R1331129"/>
        <s v="R1331214"/>
        <s v="R1331713"/>
        <s v="R1331932"/>
        <s v="R1332068"/>
        <s v="R1332136"/>
        <s v="R1332229"/>
        <s v="R1332858"/>
        <s v="R1333057"/>
        <s v="R1332448"/>
        <s v="R1332548"/>
        <s v="R1332921"/>
        <s v="R1333279"/>
        <s v="R1332698"/>
        <s v="R1333329"/>
        <s v="R1333532"/>
        <s v="R1333474"/>
        <s v="R1333635"/>
        <s v="R1333777"/>
        <s v="R1334249"/>
        <s v="R1334368"/>
        <s v="R1333848"/>
        <s v="R1333947"/>
        <s v="R1334024"/>
        <s v="R1334444"/>
        <s v="R1334660"/>
        <s v="R1334169"/>
        <s v="R1335112"/>
        <s v="R1334846"/>
        <s v="R1334992"/>
        <s v="R1335055"/>
        <s v="R1334790"/>
        <s v="R1335366"/>
        <s v="R1335751"/>
        <s v="R1335842"/>
        <s v="R1335957"/>
        <s v="R1335436"/>
        <s v="R1335521"/>
        <s v="R1336036"/>
        <s v="R1335678"/>
        <s v="R1336324"/>
        <s v="R1336462"/>
        <s v="R1336525"/>
        <s v="R1336657"/>
        <s v="R1337054"/>
        <s v="R1337119"/>
        <s v="R1337221"/>
        <s v="R1337342"/>
        <s v="R1336851"/>
        <s v="R1336115"/>
        <s v="R1336237"/>
        <s v="R1338073"/>
        <s v="R1337555"/>
        <s v="R1338115"/>
        <s v="R1338224"/>
        <s v="R1337622"/>
        <s v="R1337761"/>
        <s v="R1337866"/>
        <s v="R1337987"/>
        <s v="R1338314"/>
        <s v="R1338569"/>
        <s v="R1339369"/>
        <s v="R1339461"/>
        <s v="R1338748"/>
        <s v="R1338898"/>
        <s v="R1339098"/>
        <s v="R1339556"/>
        <s v="R1340490"/>
        <s v="R1340368"/>
        <s v="R1340010"/>
        <s v="R1340180"/>
        <s v="R1340555"/>
        <s v="R1339789"/>
        <s v="R1340256"/>
        <s v="R1340758"/>
        <s v="R1342515"/>
        <s v="R1342174"/>
        <s v="R1342627"/>
        <s v="R1341010"/>
        <s v="R1342274"/>
        <s v="R1342777"/>
        <s v="R1341174"/>
        <s v="R1341285"/>
        <s v="R1341383"/>
        <s v="R1340859"/>
        <s v="R1342341"/>
        <s v="R1342867"/>
        <s v="R1340966"/>
        <s v="R1343032"/>
        <s v="R1341450"/>
        <s v="R1343172"/>
        <s v="R1343262"/>
        <s v="R1343356"/>
        <s v="R1343446"/>
        <s v="R1341533"/>
        <s v="R1341692"/>
        <s v="R1342456"/>
        <s v="R1341768"/>
        <s v="R1341849"/>
        <s v="R1341979"/>
        <s v="R1344967"/>
        <s v="R1345040"/>
        <s v="R1343644"/>
        <s v="R1345135"/>
        <s v="R1343914"/>
        <s v="R1344034"/>
        <s v="R1343786"/>
        <s v="R1345238"/>
        <s v="R1344125"/>
        <s v="R1345425"/>
        <s v="R1344216"/>
        <s v="R1344713"/>
        <s v="R1344861"/>
        <s v="R1345516"/>
        <s v="R1344395"/>
        <s v="R1344429"/>
        <s v="R1344574"/>
        <s v="R1343888"/>
        <s v="R1345833"/>
        <s v="R1345939"/>
        <s v="R1346087"/>
        <s v="R1346195"/>
        <s v="R1346259"/>
        <s v="R1347347"/>
        <s v="R1346337"/>
        <s v="R1346897"/>
        <s v="R1346414"/>
        <s v="R1346995"/>
        <s v="R1347552"/>
        <s v="R1347658"/>
        <s v="R1346521"/>
        <s v="R1347798"/>
        <s v="R1347068"/>
        <s v="R1347180"/>
        <s v="R1347254"/>
        <s v="R1348423"/>
        <s v="R1347816"/>
        <s v="R1348513"/>
        <s v="R1348631"/>
        <s v="R1347941"/>
        <s v="R1348023"/>
        <s v="R1349277"/>
        <s v="R1348111"/>
        <s v="R1348972"/>
        <s v="R1349484"/>
        <s v="R1349560"/>
        <s v="R1349671"/>
        <s v="R1348744"/>
        <s v="R1349729"/>
        <s v="R1348294"/>
        <s v="R1349874"/>
        <s v="R1348385"/>
        <s v="R1349067"/>
        <s v="R1350912"/>
        <s v="R1349950"/>
        <s v="R1350039"/>
        <s v="R1350641"/>
        <s v="R1350154"/>
        <s v="R1350719"/>
        <s v="R1350367"/>
        <s v="R1350411"/>
        <s v="R1351057"/>
        <s v="R1350519"/>
        <s v="R1350886"/>
        <s v="R1351380"/>
        <s v="R1351541"/>
        <s v="R1351139"/>
        <s v="R1351865"/>
        <s v="R1351741"/>
        <s v="R1351662"/>
        <s v="R1351248"/>
      </sharedItems>
    </cacheField>
    <cacheField name="Supermarket purchased from" numFmtId="0">
      <sharedItems count="7">
        <s v="Supermarket South"/>
        <s v="Supermarket West"/>
        <s v="Supermarket North-East"/>
        <s v="Supermarket North"/>
        <s v="Supermarket East"/>
        <s v="Supermarket South-West"/>
        <s v="Supermarket North-West"/>
      </sharedItems>
    </cacheField>
    <cacheField name="Sales Volume" numFmtId="0">
      <sharedItems containsSemiMixedTypes="0" containsString="0" containsNumber="1" containsInteger="1" minValue="1" maxValue="6" count="6">
        <n v="1"/>
        <n v="3"/>
        <n v="2"/>
        <n v="6"/>
        <n v="5"/>
        <n v="4"/>
      </sharedItems>
    </cacheField>
    <cacheField name="Sales Value ($)" numFmtId="44">
      <sharedItems containsSemiMixedTypes="0" containsString="0" containsNumber="1" minValue="3.4" maxValue="218" count="245">
        <n v="34.5"/>
        <n v="34.200000000000003"/>
        <n v="61.3"/>
        <n v="39.799999999999997"/>
        <n v="37.200000000000003"/>
        <n v="31.9"/>
        <n v="7.7"/>
        <n v="11.9"/>
        <n v="22.8"/>
        <n v="29.9"/>
        <n v="104.4"/>
        <n v="31.8"/>
        <n v="36.9"/>
        <n v="28"/>
        <n v="130"/>
        <n v="34.700000000000003"/>
        <n v="53.8"/>
        <n v="49.8"/>
        <n v="122.6"/>
        <n v="34.1"/>
        <n v="116.7"/>
        <n v="37"/>
        <n v="35.9"/>
        <n v="31.5"/>
        <n v="40.9"/>
        <n v="24.9"/>
        <n v="78.599999999999994"/>
        <n v="57"/>
        <n v="55"/>
        <n v="65"/>
        <n v="26.9"/>
        <n v="33.6"/>
        <n v="80.7"/>
        <n v="51.7"/>
        <n v="11.4"/>
        <n v="83.7"/>
        <n v="23.6"/>
        <n v="55.8"/>
        <n v="74"/>
        <n v="67.599999999999994"/>
        <n v="74.7"/>
        <n v="148"/>
        <n v="31.4"/>
        <n v="40.6"/>
        <n v="43.2"/>
        <n v="37.9"/>
        <n v="27.8"/>
        <n v="33.799999999999997"/>
        <n v="43"/>
        <n v="41.7"/>
        <n v="31.3"/>
        <n v="40.4"/>
        <n v="59.8"/>
        <n v="103.4"/>
        <n v="114.6"/>
        <n v="76.8"/>
        <n v="7.5"/>
        <n v="44.6"/>
        <n v="144.9"/>
        <n v="43.9"/>
        <n v="99.3"/>
        <n v="59.9"/>
        <n v="14.5"/>
        <n v="32.9"/>
        <n v="28.5"/>
        <n v="35.1"/>
        <n v="34.6"/>
        <n v="86"/>
        <n v="79.599999999999994"/>
        <n v="120"/>
        <n v="44"/>
        <n v="71.5"/>
        <n v="40"/>
        <n v="38.4"/>
        <n v="55.5"/>
        <n v="38.200000000000003"/>
        <n v="41.9"/>
        <n v="55.9"/>
        <n v="14"/>
        <n v="134.4"/>
        <n v="65.3"/>
        <n v="21.5"/>
        <n v="67.2"/>
        <n v="41.3"/>
        <n v="32.299999999999997"/>
        <n v="39.9"/>
        <n v="3.4"/>
        <n v="46.9"/>
        <n v="36"/>
        <n v="110"/>
        <n v="42.9"/>
        <n v="88"/>
        <n v="52.8"/>
        <n v="33.700000000000003"/>
        <n v="119.8"/>
        <n v="67.8"/>
        <n v="98.7"/>
        <n v="67.400000000000006"/>
        <n v="135.6"/>
        <n v="68.2"/>
        <n v="44.2"/>
        <n v="71.8"/>
        <n v="41.8"/>
        <n v="119.4"/>
        <n v="63.8"/>
        <n v="52.3"/>
        <n v="39.5"/>
        <n v="6.2"/>
        <n v="49.7"/>
        <n v="30"/>
        <n v="6.8"/>
        <n v="30.9"/>
        <n v="43.8"/>
        <n v="152.4"/>
        <n v="32"/>
        <n v="80.8"/>
        <n v="15"/>
        <n v="132"/>
        <n v="111"/>
        <n v="75.8"/>
        <n v="87.6"/>
        <n v="38"/>
        <n v="32.5"/>
        <n v="64"/>
        <n v="55.6"/>
        <n v="76.2"/>
        <n v="130.6"/>
        <n v="44.8"/>
        <n v="27.9"/>
        <n v="113.7"/>
        <n v="176"/>
        <n v="64.2"/>
        <n v="52.4"/>
        <n v="89.6"/>
        <n v="73.8"/>
        <n v="125.2"/>
        <n v="87.8"/>
        <n v="52.2"/>
        <n v="26.1"/>
        <n v="114"/>
        <n v="42"/>
        <n v="10.199999999999999"/>
        <n v="25.9"/>
        <n v="103.8"/>
        <n v="35.799999999999997"/>
        <n v="86.4"/>
        <n v="69.400000000000006"/>
        <n v="24"/>
        <n v="93.4"/>
        <n v="45.9"/>
        <n v="5.5"/>
        <n v="12"/>
        <n v="33.9"/>
        <n v="39.700000000000003"/>
        <n v="39"/>
        <n v="46.7"/>
        <n v="71"/>
        <n v="111.8"/>
        <n v="127.4"/>
        <n v="29.5"/>
        <n v="35.700000000000003"/>
        <n v="40.799999999999997"/>
        <n v="13.6"/>
        <n v="29"/>
        <n v="34"/>
        <n v="116"/>
        <n v="11.5"/>
        <n v="119.6"/>
        <n v="84"/>
        <n v="195"/>
        <n v="39.299999999999997"/>
        <n v="69.8"/>
        <n v="31"/>
        <n v="35"/>
        <n v="167.6"/>
        <n v="34.9"/>
        <n v="125.7"/>
        <n v="45.8"/>
        <n v="18.600000000000001"/>
        <n v="61.8"/>
        <n v="33.4"/>
        <n v="7.1"/>
        <n v="81.2"/>
        <n v="16"/>
        <n v="85.8"/>
        <n v="105.4"/>
        <n v="125.8"/>
        <n v="134.80000000000001"/>
        <n v="159.19999999999999"/>
        <n v="11.8"/>
        <n v="72"/>
        <n v="62.6"/>
        <n v="43.6"/>
        <n v="102.6"/>
        <n v="203.4"/>
        <n v="167.7"/>
        <n v="35.5"/>
        <n v="21.1"/>
        <n v="9.9"/>
        <n v="80.099999999999994"/>
        <n v="26.7"/>
        <n v="33"/>
        <n v="38.1"/>
        <n v="51.9"/>
        <n v="8.6"/>
        <n v="78"/>
        <n v="6"/>
        <n v="79.8"/>
        <n v="67.7"/>
        <n v="156"/>
        <n v="131.69999999999999"/>
        <n v="58"/>
        <n v="171.6"/>
        <n v="89.2"/>
        <n v="89.7"/>
        <n v="81.599999999999994"/>
        <n v="96"/>
        <n v="57.2"/>
        <n v="28.6"/>
        <n v="62"/>
        <n v="179.2"/>
        <n v="114.4"/>
        <n v="38.9"/>
        <n v="50"/>
        <n v="4.3"/>
        <n v="25.5"/>
        <n v="172"/>
        <n v="129"/>
        <n v="179.7"/>
        <n v="29.8"/>
        <n v="60"/>
        <n v="92.7"/>
        <n v="9.1999999999999993"/>
        <n v="126"/>
        <n v="128"/>
        <n v="149.5"/>
        <n v="37.6"/>
        <n v="11"/>
        <n v="218"/>
        <n v="168"/>
        <n v="179.4"/>
        <n v="81.8"/>
        <n v="128.69999999999999"/>
        <n v="108"/>
        <n v="104.6"/>
      </sharedItems>
    </cacheField>
    <cacheField name="Years" numFmtId="0" databaseField="0">
      <fieldGroup base="0">
        <rangePr groupBy="years" startDate="2016-09-01T00:00:00" endDate="2017-03-01T00:00:00"/>
        <groupItems count="4">
          <s v="&lt;9/1/2016"/>
          <s v="2016"/>
          <s v="2017"/>
          <s v="&gt;3/1/2017"/>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Start" refreshedDate="44568.997101388886" createdVersion="4" refreshedVersion="4" minRefreshableVersion="3" recordCount="1226">
  <cacheSource type="worksheet">
    <worksheetSource name="Table24"/>
  </cacheSource>
  <cacheFields count="10">
    <cacheField name="Order date" numFmtId="14">
      <sharedItems containsSemiMixedTypes="0" containsNonDate="0" containsDate="1" containsString="0" minDate="2016-09-01T00:00:00" maxDate="2017-03-01T00:00:00" count="181">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sharedItems>
      <fieldGroup par="9" base="0">
        <rangePr groupBy="days" startDate="2016-09-01T00:00:00" endDate="2017-03-01T00:00:00"/>
        <groupItems count="368">
          <s v="&lt;9/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2017"/>
        </groupItems>
      </fieldGroup>
    </cacheField>
    <cacheField name="Product Brand" numFmtId="0">
      <sharedItems count="3">
        <s v="Competitor A"/>
        <s v="Competitor B"/>
        <s v="Colgate-Palmolive"/>
      </sharedItems>
    </cacheField>
    <cacheField name="Product number" numFmtId="0">
      <sharedItems containsSemiMixedTypes="0" containsString="0" containsNumber="1" containsInteger="1" minValue="104255" maxValue="993974" count="135">
        <n v="701139"/>
        <n v="198485"/>
        <n v="768644"/>
        <n v="369239"/>
        <n v="899488"/>
        <n v="993974"/>
        <n v="161747"/>
        <n v="812610"/>
        <n v="269713"/>
        <n v="604757"/>
        <n v="113733"/>
        <n v="256348"/>
        <n v="978820"/>
        <n v="620967"/>
        <n v="105573"/>
        <n v="477783"/>
        <n v="115927"/>
        <n v="732190"/>
        <n v="776126"/>
        <n v="588995"/>
        <n v="330691"/>
        <n v="315236"/>
        <n v="700442"/>
        <n v="863562"/>
        <n v="249666"/>
        <n v="720906"/>
        <n v="137087"/>
        <n v="669118"/>
        <n v="786865"/>
        <n v="227633"/>
        <n v="422968"/>
        <n v="166761"/>
        <n v="419762"/>
        <n v="397127"/>
        <n v="322245"/>
        <n v="915953"/>
        <n v="714468"/>
        <n v="936450"/>
        <n v="164377"/>
        <n v="388827"/>
        <n v="770544"/>
        <n v="789157"/>
        <n v="583164"/>
        <n v="640845"/>
        <n v="506459"/>
        <n v="248817"/>
        <n v="199788"/>
        <n v="653241"/>
        <n v="537012"/>
        <n v="909225"/>
        <n v="123796"/>
        <n v="301348"/>
        <n v="422570"/>
        <n v="584710"/>
        <n v="359784"/>
        <n v="532182"/>
        <n v="954518"/>
        <n v="879915"/>
        <n v="796801"/>
        <n v="597365"/>
        <n v="252726"/>
        <n v="855059"/>
        <n v="905356"/>
        <n v="473581"/>
        <n v="903052"/>
        <n v="709381"/>
        <n v="645430"/>
        <n v="924893"/>
        <n v="470080"/>
        <n v="555673"/>
        <n v="468800"/>
        <n v="348047"/>
        <n v="138108"/>
        <n v="300035"/>
        <n v="762610"/>
        <n v="692107"/>
        <n v="533718"/>
        <n v="982986"/>
        <n v="771567"/>
        <n v="759650"/>
        <n v="849497"/>
        <n v="926954"/>
        <n v="466334"/>
        <n v="385150"/>
        <n v="190493"/>
        <n v="798288"/>
        <n v="312964"/>
        <n v="298313"/>
        <n v="390602"/>
        <n v="840328"/>
        <n v="110582"/>
        <n v="139932"/>
        <n v="431786"/>
        <n v="493158"/>
        <n v="904468"/>
        <n v="962890"/>
        <n v="163723"/>
        <n v="437022"/>
        <n v="625804"/>
        <n v="467159"/>
        <n v="497641"/>
        <n v="419869"/>
        <n v="220456"/>
        <n v="199153"/>
        <n v="178732"/>
        <n v="336928"/>
        <n v="177017"/>
        <n v="297015"/>
        <n v="689515"/>
        <n v="226997"/>
        <n v="665803"/>
        <n v="582553"/>
        <n v="961097"/>
        <n v="897404"/>
        <n v="456255"/>
        <n v="695661"/>
        <n v="628858"/>
        <n v="403498"/>
        <n v="429081"/>
        <n v="948610"/>
        <n v="588080"/>
        <n v="428061"/>
        <n v="677851"/>
        <n v="897047"/>
        <n v="520594"/>
        <n v="252579"/>
        <n v="591094"/>
        <n v="196390"/>
        <n v="850788"/>
        <n v="104255"/>
        <n v="121093"/>
        <n v="880952"/>
        <n v="135594"/>
        <n v="847578"/>
        <n v="209000"/>
      </sharedItems>
    </cacheField>
    <cacheField name="Customer ID" numFmtId="0">
      <sharedItems containsSemiMixedTypes="0" containsString="0" containsNumber="1" containsInteger="1" minValue="103" maxValue="511805" count="516">
        <n v="9442"/>
        <n v="54276"/>
        <n v="244012"/>
        <n v="300346"/>
        <n v="436689"/>
        <n v="467435"/>
        <n v="477500"/>
        <n v="39778"/>
        <n v="164181"/>
        <n v="340949"/>
        <n v="467734"/>
        <n v="471777"/>
        <n v="477988"/>
        <n v="42576"/>
        <n v="407878"/>
        <n v="454945"/>
        <n v="466652"/>
        <n v="469656"/>
        <n v="282618"/>
        <n v="435383"/>
        <n v="442057"/>
        <n v="467286"/>
        <n v="468356"/>
        <n v="470281"/>
        <n v="478410"/>
        <n v="402"/>
        <n v="5787"/>
        <n v="200082"/>
        <n v="272240"/>
        <n v="406216"/>
        <n v="448474"/>
        <n v="470669"/>
        <n v="11463"/>
        <n v="142162"/>
        <n v="448188"/>
        <n v="22871"/>
        <n v="306747"/>
        <n v="479060"/>
        <n v="5160"/>
        <n v="259108"/>
        <n v="478912"/>
        <n v="17379"/>
        <n v="198843"/>
        <n v="346263"/>
        <n v="396075"/>
        <n v="424128"/>
        <n v="315804"/>
        <n v="335445"/>
        <n v="440582"/>
        <n v="464465"/>
        <n v="480139"/>
        <n v="480164"/>
        <n v="310307"/>
        <n v="378688"/>
        <n v="456705"/>
        <n v="462993"/>
        <n v="477201"/>
        <n v="69654"/>
        <n v="304735"/>
        <n v="479472"/>
        <n v="480715"/>
        <n v="372549"/>
        <n v="424033"/>
        <n v="445921"/>
        <n v="17184"/>
        <n v="265324"/>
        <n v="14333"/>
        <n v="228977"/>
        <n v="232051"/>
        <n v="445774"/>
        <n v="476320"/>
        <n v="93487"/>
        <n v="192014"/>
        <n v="457781"/>
        <n v="105560"/>
        <n v="126660"/>
        <n v="175781"/>
        <n v="462064"/>
        <n v="481973"/>
        <n v="52079"/>
        <n v="482109"/>
        <n v="104934"/>
        <n v="156193"/>
        <n v="379399"/>
        <n v="398467"/>
        <n v="428999"/>
        <n v="480116"/>
        <n v="371377"/>
        <n v="452966"/>
        <n v="483171"/>
        <n v="46356"/>
        <n v="82052"/>
        <n v="434104"/>
        <n v="48576"/>
        <n v="162162"/>
        <n v="404733"/>
        <n v="453607"/>
        <n v="465261"/>
        <n v="473811"/>
        <n v="483790"/>
        <n v="12434"/>
        <n v="133064"/>
        <n v="395660"/>
        <n v="456992"/>
        <n v="476815"/>
        <n v="483505"/>
        <n v="484075"/>
        <n v="268038"/>
        <n v="378228"/>
        <n v="483255"/>
        <n v="59949"/>
        <n v="225823"/>
        <n v="363669"/>
        <n v="434214"/>
        <n v="441080"/>
        <n v="481972"/>
        <n v="484557"/>
        <n v="147715"/>
        <n v="453881"/>
        <n v="82105"/>
        <n v="375276"/>
        <n v="482625"/>
        <n v="1749"/>
        <n v="31521"/>
        <n v="381654"/>
        <n v="426120"/>
        <n v="466478"/>
        <n v="485292"/>
        <n v="421863"/>
        <n v="75331"/>
        <n v="78499"/>
        <n v="114192"/>
        <n v="132388"/>
        <n v="430455"/>
        <n v="486345"/>
        <n v="38671"/>
        <n v="375485"/>
        <n v="442442"/>
        <n v="474458"/>
        <n v="361847"/>
        <n v="163959"/>
        <n v="485504"/>
        <n v="487208"/>
        <n v="179760"/>
        <n v="355406"/>
        <n v="371613"/>
        <n v="484994"/>
        <n v="485516"/>
        <n v="475131"/>
        <n v="483569"/>
        <n v="487666"/>
        <n v="173536"/>
        <n v="344492"/>
        <n v="347126"/>
        <n v="469617"/>
        <n v="482481"/>
        <n v="97879"/>
        <n v="265869"/>
        <n v="487516"/>
        <n v="20269"/>
        <n v="428180"/>
        <n v="455859"/>
        <n v="474984"/>
        <n v="486037"/>
        <n v="488481"/>
        <n v="5910"/>
        <n v="51558"/>
        <n v="283353"/>
        <n v="482787"/>
        <n v="483344"/>
        <n v="21416"/>
        <n v="42755"/>
        <n v="231889"/>
        <n v="326377"/>
        <n v="236929"/>
        <n v="365618"/>
        <n v="116697"/>
        <n v="443844"/>
        <n v="489292"/>
        <n v="67670"/>
        <n v="143578"/>
        <n v="191646"/>
        <n v="349062"/>
        <n v="299780"/>
        <n v="93724"/>
        <n v="220433"/>
        <n v="377222"/>
        <n v="448385"/>
        <n v="482156"/>
        <n v="489670"/>
        <n v="172934"/>
        <n v="464802"/>
        <n v="484086"/>
        <n v="488707"/>
        <n v="8416"/>
        <n v="474406"/>
        <n v="481670"/>
        <n v="487131"/>
        <n v="489669"/>
        <n v="2461"/>
        <n v="484651"/>
        <n v="486855"/>
        <n v="490612"/>
        <n v="69643"/>
        <n v="205412"/>
        <n v="449543"/>
        <n v="108088"/>
        <n v="339930"/>
        <n v="39111"/>
        <n v="489559"/>
        <n v="489634"/>
        <n v="491486"/>
        <n v="441590"/>
        <n v="14971"/>
        <n v="139168"/>
        <n v="84148"/>
        <n v="150818"/>
        <n v="492782"/>
        <n v="180878"/>
        <n v="368433"/>
        <n v="466365"/>
        <n v="493291"/>
        <n v="47809"/>
        <n v="315375"/>
        <n v="141161"/>
        <n v="483959"/>
        <n v="12044"/>
        <n v="486564"/>
        <n v="490030"/>
        <n v="492148"/>
        <n v="493715"/>
        <n v="427894"/>
        <n v="103"/>
        <n v="110138"/>
        <n v="192332"/>
        <n v="304350"/>
        <n v="175595"/>
        <n v="467720"/>
        <n v="492110"/>
        <n v="493328"/>
        <n v="494778"/>
        <n v="76399"/>
        <n v="57311"/>
        <n v="102121"/>
        <n v="463872"/>
        <n v="492975"/>
        <n v="25019"/>
        <n v="234082"/>
        <n v="468093"/>
        <n v="495347"/>
        <n v="474945"/>
        <n v="481395"/>
        <n v="495576"/>
        <n v="64983"/>
        <n v="349578"/>
        <n v="415103"/>
        <n v="481459"/>
        <n v="490595"/>
        <n v="281673"/>
        <n v="441429"/>
        <n v="495829"/>
        <n v="271944"/>
        <n v="366394"/>
        <n v="470640"/>
        <n v="495974"/>
        <n v="85491"/>
        <n v="141679"/>
        <n v="496272"/>
        <n v="124027"/>
        <n v="496021"/>
        <n v="496290"/>
        <n v="496754"/>
        <n v="484014"/>
        <n v="490923"/>
        <n v="27022"/>
        <n v="163380"/>
        <n v="416668"/>
        <n v="497112"/>
        <n v="86693"/>
        <n v="444862"/>
        <n v="492215"/>
        <n v="495024"/>
        <n v="577"/>
        <n v="78249"/>
        <n v="497773"/>
        <n v="17630"/>
        <n v="81514"/>
        <n v="282138"/>
        <n v="462074"/>
        <n v="334754"/>
        <n v="477499"/>
        <n v="295590"/>
        <n v="465802"/>
        <n v="494853"/>
        <n v="421384"/>
        <n v="263523"/>
        <n v="463876"/>
        <n v="469812"/>
        <n v="492981"/>
        <n v="495069"/>
        <n v="90855"/>
        <n v="99021"/>
        <n v="261297"/>
        <n v="498108"/>
        <n v="498593"/>
        <n v="487985"/>
        <n v="497941"/>
        <n v="498581"/>
        <n v="91023"/>
        <n v="402349"/>
        <n v="491028"/>
        <n v="498939"/>
        <n v="225584"/>
        <n v="495318"/>
        <n v="7203"/>
        <n v="48118"/>
        <n v="499592"/>
        <n v="159533"/>
        <n v="499945"/>
        <n v="77561"/>
        <n v="446220"/>
        <n v="497312"/>
        <n v="497472"/>
        <n v="499684"/>
        <n v="153284"/>
        <n v="433777"/>
        <n v="500264"/>
        <n v="22454"/>
        <n v="138972"/>
        <n v="481131"/>
        <n v="465442"/>
        <n v="500575"/>
        <n v="500682"/>
        <n v="500772"/>
        <n v="5668"/>
        <n v="280012"/>
        <n v="485522"/>
        <n v="127301"/>
        <n v="442927"/>
        <n v="77583"/>
        <n v="89736"/>
        <n v="128005"/>
        <n v="347116"/>
        <n v="501548"/>
        <n v="486770"/>
        <n v="48663"/>
        <n v="140833"/>
        <n v="93733"/>
        <n v="658"/>
        <n v="233267"/>
        <n v="351372"/>
        <n v="128246"/>
        <n v="453084"/>
        <n v="499658"/>
        <n v="502753"/>
        <n v="353629"/>
        <n v="460465"/>
        <n v="499930"/>
        <n v="458247"/>
        <n v="19545"/>
        <n v="420381"/>
        <n v="490838"/>
        <n v="503430"/>
        <n v="116363"/>
        <n v="261307"/>
        <n v="504083"/>
        <n v="38039"/>
        <n v="45678"/>
        <n v="504202"/>
        <n v="2949"/>
        <n v="265820"/>
        <n v="453694"/>
        <n v="500242"/>
        <n v="418"/>
        <n v="22104"/>
        <n v="504649"/>
        <n v="32908"/>
        <n v="61197"/>
        <n v="504395"/>
        <n v="504800"/>
        <n v="504889"/>
        <n v="44212"/>
        <n v="206158"/>
        <n v="93600"/>
        <n v="471347"/>
        <n v="501105"/>
        <n v="505127"/>
        <n v="504101"/>
        <n v="239109"/>
        <n v="259985"/>
        <n v="21692"/>
        <n v="287448"/>
        <n v="289368"/>
        <n v="493660"/>
        <n v="504864"/>
        <n v="504888"/>
        <n v="505744"/>
        <n v="505789"/>
        <n v="5057"/>
        <n v="212633"/>
        <n v="48307"/>
        <n v="468394"/>
        <n v="502635"/>
        <n v="168550"/>
        <n v="506499"/>
        <n v="504665"/>
        <n v="250438"/>
        <n v="499559"/>
        <n v="503342"/>
        <n v="150073"/>
        <n v="506003"/>
        <n v="1921"/>
        <n v="103776"/>
        <n v="11851"/>
        <n v="428593"/>
        <n v="506940"/>
        <n v="2016"/>
        <n v="401423"/>
        <n v="465339"/>
        <n v="483722"/>
        <n v="496554"/>
        <n v="501730"/>
        <n v="507006"/>
        <n v="507808"/>
        <n v="291825"/>
        <n v="493913"/>
        <n v="503447"/>
        <n v="508313"/>
        <n v="39022"/>
        <n v="507640"/>
        <n v="502491"/>
        <n v="507374"/>
        <n v="11021"/>
        <n v="262871"/>
        <n v="503012"/>
        <n v="211936"/>
        <n v="509423"/>
        <n v="100843"/>
        <n v="508584"/>
        <n v="160206"/>
        <n v="217412"/>
        <n v="7964"/>
        <n v="151786"/>
        <n v="296154"/>
        <n v="417935"/>
        <n v="479754"/>
        <n v="504386"/>
        <n v="507677"/>
        <n v="279932"/>
        <n v="473000"/>
        <n v="510195"/>
        <n v="151078"/>
        <n v="259845"/>
        <n v="146289"/>
        <n v="510522"/>
        <n v="42183"/>
        <n v="46517"/>
        <n v="205594"/>
        <n v="216177"/>
        <n v="238708"/>
        <n v="240783"/>
        <n v="250223"/>
        <n v="268133"/>
        <n v="376131"/>
        <n v="461991"/>
        <n v="470233"/>
        <n v="475745"/>
        <n v="489849"/>
        <n v="492146"/>
        <n v="501338"/>
        <n v="505784"/>
        <n v="510623"/>
        <n v="510683"/>
        <n v="510684"/>
        <n v="510697"/>
        <n v="4022"/>
        <n v="4536"/>
        <n v="42533"/>
        <n v="95122"/>
        <n v="99367"/>
        <n v="247016"/>
        <n v="249977"/>
        <n v="250175"/>
        <n v="489808"/>
        <n v="491372"/>
        <n v="505195"/>
        <n v="510308"/>
        <n v="510790"/>
        <n v="510791"/>
        <n v="510838"/>
        <n v="233311"/>
        <n v="467854"/>
        <n v="494818"/>
        <n v="507540"/>
        <n v="511053"/>
        <n v="1942"/>
        <n v="72990"/>
        <n v="224240"/>
        <n v="244972"/>
        <n v="367596"/>
        <n v="445251"/>
        <n v="488558"/>
        <n v="503084"/>
        <n v="202180"/>
        <n v="233422"/>
        <n v="246394"/>
        <n v="508524"/>
        <n v="511095"/>
        <n v="511378"/>
        <n v="511413"/>
        <n v="511561"/>
        <n v="88035"/>
        <n v="232757"/>
        <n v="482452"/>
        <n v="504972"/>
        <n v="511805"/>
      </sharedItems>
    </cacheField>
    <cacheField name="Order ID" numFmtId="0">
      <sharedItems/>
    </cacheField>
    <cacheField name="Supermarket purchased from" numFmtId="0">
      <sharedItems count="7">
        <s v="Supermarket South"/>
        <s v="Supermarket West"/>
        <s v="Supermarket North-East"/>
        <s v="Supermarket North"/>
        <s v="Supermarket East"/>
        <s v="Supermarket South-West"/>
        <s v="Supermarket North-West"/>
      </sharedItems>
    </cacheField>
    <cacheField name="Sales Volume" numFmtId="0">
      <sharedItems containsSemiMixedTypes="0" containsString="0" containsNumber="1" containsInteger="1" minValue="1" maxValue="6"/>
    </cacheField>
    <cacheField name="Sales Value ($)" numFmtId="44">
      <sharedItems containsSemiMixedTypes="0" containsString="0" containsNumber="1" minValue="3.4" maxValue="218"/>
    </cacheField>
    <cacheField name="Months" numFmtId="0" databaseField="0">
      <fieldGroup base="0">
        <rangePr groupBy="months" startDate="2016-09-01T00:00:00" endDate="2017-03-01T00:00:00"/>
        <groupItems count="14">
          <s v="&lt;9/1/2016"/>
          <s v="Jan"/>
          <s v="Feb"/>
          <s v="Mar"/>
          <s v="Apr"/>
          <s v="May"/>
          <s v="Jun"/>
          <s v="Jul"/>
          <s v="Aug"/>
          <s v="Sep"/>
          <s v="Oct"/>
          <s v="Nov"/>
          <s v="Dec"/>
          <s v="&gt;3/1/2017"/>
        </groupItems>
      </fieldGroup>
    </cacheField>
    <cacheField name="Years" numFmtId="0" databaseField="0">
      <fieldGroup base="0">
        <rangePr groupBy="years" startDate="2016-09-01T00:00:00" endDate="2017-03-01T00:00:00"/>
        <groupItems count="4">
          <s v="&lt;9/1/2016"/>
          <s v="2016"/>
          <s v="2017"/>
          <s v="&gt;3/1/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4">
  <r>
    <x v="0"/>
    <x v="0"/>
    <x v="0"/>
    <x v="0"/>
    <x v="0"/>
    <x v="0"/>
    <n v="1"/>
    <n v="37.200000000000003"/>
  </r>
  <r>
    <x v="1"/>
    <x v="0"/>
    <x v="1"/>
    <x v="1"/>
    <x v="1"/>
    <x v="1"/>
    <n v="2"/>
    <n v="104.4"/>
  </r>
  <r>
    <x v="2"/>
    <x v="0"/>
    <x v="2"/>
    <x v="2"/>
    <x v="2"/>
    <x v="0"/>
    <n v="1"/>
    <n v="34.1"/>
  </r>
  <r>
    <x v="2"/>
    <x v="0"/>
    <x v="1"/>
    <x v="3"/>
    <x v="3"/>
    <x v="2"/>
    <n v="3"/>
    <n v="116.7"/>
  </r>
  <r>
    <x v="3"/>
    <x v="0"/>
    <x v="3"/>
    <x v="4"/>
    <x v="4"/>
    <x v="0"/>
    <n v="1"/>
    <n v="37.200000000000003"/>
  </r>
  <r>
    <x v="3"/>
    <x v="0"/>
    <x v="4"/>
    <x v="5"/>
    <x v="5"/>
    <x v="3"/>
    <n v="1"/>
    <n v="35.9"/>
  </r>
  <r>
    <x v="3"/>
    <x v="0"/>
    <x v="5"/>
    <x v="6"/>
    <x v="6"/>
    <x v="0"/>
    <n v="1"/>
    <n v="34.700000000000003"/>
  </r>
  <r>
    <x v="3"/>
    <x v="0"/>
    <x v="5"/>
    <x v="7"/>
    <x v="7"/>
    <x v="4"/>
    <n v="1"/>
    <n v="31.5"/>
  </r>
  <r>
    <x v="4"/>
    <x v="0"/>
    <x v="6"/>
    <x v="8"/>
    <x v="8"/>
    <x v="0"/>
    <n v="2"/>
    <n v="78.599999999999994"/>
  </r>
  <r>
    <x v="4"/>
    <x v="0"/>
    <x v="7"/>
    <x v="9"/>
    <x v="9"/>
    <x v="0"/>
    <n v="1"/>
    <n v="57"/>
  </r>
  <r>
    <x v="4"/>
    <x v="0"/>
    <x v="8"/>
    <x v="9"/>
    <x v="9"/>
    <x v="0"/>
    <n v="1"/>
    <n v="55"/>
  </r>
  <r>
    <x v="4"/>
    <x v="0"/>
    <x v="9"/>
    <x v="10"/>
    <x v="10"/>
    <x v="0"/>
    <n v="1"/>
    <n v="51.7"/>
  </r>
  <r>
    <x v="5"/>
    <x v="0"/>
    <x v="7"/>
    <x v="11"/>
    <x v="11"/>
    <x v="0"/>
    <n v="1"/>
    <n v="51.7"/>
  </r>
  <r>
    <x v="5"/>
    <x v="0"/>
    <x v="3"/>
    <x v="12"/>
    <x v="12"/>
    <x v="0"/>
    <n v="1"/>
    <n v="37.200000000000003"/>
  </r>
  <r>
    <x v="6"/>
    <x v="0"/>
    <x v="10"/>
    <x v="13"/>
    <x v="13"/>
    <x v="3"/>
    <n v="1"/>
    <n v="43.2"/>
  </r>
  <r>
    <x v="7"/>
    <x v="0"/>
    <x v="11"/>
    <x v="14"/>
    <x v="14"/>
    <x v="3"/>
    <n v="1"/>
    <n v="31.3"/>
  </r>
  <r>
    <x v="7"/>
    <x v="0"/>
    <x v="12"/>
    <x v="14"/>
    <x v="14"/>
    <x v="3"/>
    <n v="1"/>
    <n v="43.2"/>
  </r>
  <r>
    <x v="8"/>
    <x v="0"/>
    <x v="9"/>
    <x v="15"/>
    <x v="15"/>
    <x v="0"/>
    <n v="2"/>
    <n v="103.4"/>
  </r>
  <r>
    <x v="8"/>
    <x v="0"/>
    <x v="11"/>
    <x v="16"/>
    <x v="16"/>
    <x v="3"/>
    <n v="1"/>
    <n v="31.3"/>
  </r>
  <r>
    <x v="9"/>
    <x v="0"/>
    <x v="13"/>
    <x v="17"/>
    <x v="17"/>
    <x v="5"/>
    <n v="3"/>
    <n v="144.9"/>
  </r>
  <r>
    <x v="10"/>
    <x v="0"/>
    <x v="9"/>
    <x v="18"/>
    <x v="18"/>
    <x v="0"/>
    <n v="1"/>
    <n v="51.7"/>
  </r>
  <r>
    <x v="10"/>
    <x v="0"/>
    <x v="2"/>
    <x v="19"/>
    <x v="19"/>
    <x v="1"/>
    <n v="1"/>
    <n v="43.9"/>
  </r>
  <r>
    <x v="11"/>
    <x v="0"/>
    <x v="7"/>
    <x v="11"/>
    <x v="20"/>
    <x v="0"/>
    <n v="1"/>
    <n v="51.7"/>
  </r>
  <r>
    <x v="11"/>
    <x v="0"/>
    <x v="9"/>
    <x v="20"/>
    <x v="21"/>
    <x v="0"/>
    <n v="1"/>
    <n v="51.7"/>
  </r>
  <r>
    <x v="11"/>
    <x v="0"/>
    <x v="14"/>
    <x v="21"/>
    <x v="22"/>
    <x v="0"/>
    <n v="1"/>
    <n v="32.9"/>
  </r>
  <r>
    <x v="12"/>
    <x v="0"/>
    <x v="14"/>
    <x v="22"/>
    <x v="23"/>
    <x v="4"/>
    <n v="1"/>
    <n v="31.5"/>
  </r>
  <r>
    <x v="12"/>
    <x v="0"/>
    <x v="14"/>
    <x v="23"/>
    <x v="24"/>
    <x v="0"/>
    <n v="1"/>
    <n v="34.1"/>
  </r>
  <r>
    <x v="13"/>
    <x v="0"/>
    <x v="15"/>
    <x v="24"/>
    <x v="25"/>
    <x v="3"/>
    <n v="3"/>
    <n v="120"/>
  </r>
  <r>
    <x v="14"/>
    <x v="0"/>
    <x v="3"/>
    <x v="12"/>
    <x v="26"/>
    <x v="0"/>
    <n v="1"/>
    <n v="37.200000000000003"/>
  </r>
  <r>
    <x v="14"/>
    <x v="0"/>
    <x v="9"/>
    <x v="12"/>
    <x v="26"/>
    <x v="0"/>
    <n v="1"/>
    <n v="51.7"/>
  </r>
  <r>
    <x v="15"/>
    <x v="0"/>
    <x v="7"/>
    <x v="9"/>
    <x v="27"/>
    <x v="0"/>
    <n v="1"/>
    <n v="57"/>
  </r>
  <r>
    <x v="15"/>
    <x v="0"/>
    <x v="8"/>
    <x v="9"/>
    <x v="27"/>
    <x v="0"/>
    <n v="1"/>
    <n v="55"/>
  </r>
  <r>
    <x v="15"/>
    <x v="0"/>
    <x v="7"/>
    <x v="25"/>
    <x v="28"/>
    <x v="3"/>
    <n v="1"/>
    <n v="40"/>
  </r>
  <r>
    <x v="15"/>
    <x v="0"/>
    <x v="7"/>
    <x v="26"/>
    <x v="29"/>
    <x v="0"/>
    <n v="1"/>
    <n v="57"/>
  </r>
  <r>
    <x v="16"/>
    <x v="0"/>
    <x v="5"/>
    <x v="7"/>
    <x v="30"/>
    <x v="4"/>
    <n v="1"/>
    <n v="31.5"/>
  </r>
  <r>
    <x v="17"/>
    <x v="0"/>
    <x v="16"/>
    <x v="10"/>
    <x v="31"/>
    <x v="0"/>
    <n v="1"/>
    <n v="37.200000000000003"/>
  </r>
  <r>
    <x v="17"/>
    <x v="0"/>
    <x v="9"/>
    <x v="10"/>
    <x v="31"/>
    <x v="0"/>
    <n v="1"/>
    <n v="51.7"/>
  </r>
  <r>
    <x v="18"/>
    <x v="0"/>
    <x v="9"/>
    <x v="11"/>
    <x v="32"/>
    <x v="0"/>
    <n v="1"/>
    <n v="51.7"/>
  </r>
  <r>
    <x v="18"/>
    <x v="0"/>
    <x v="2"/>
    <x v="27"/>
    <x v="33"/>
    <x v="6"/>
    <n v="1"/>
    <n v="32.299999999999997"/>
  </r>
  <r>
    <x v="18"/>
    <x v="0"/>
    <x v="14"/>
    <x v="28"/>
    <x v="34"/>
    <x v="3"/>
    <n v="1"/>
    <n v="39.9"/>
  </r>
  <r>
    <x v="19"/>
    <x v="0"/>
    <x v="17"/>
    <x v="29"/>
    <x v="35"/>
    <x v="3"/>
    <n v="1"/>
    <n v="40"/>
  </r>
  <r>
    <x v="19"/>
    <x v="0"/>
    <x v="5"/>
    <x v="30"/>
    <x v="36"/>
    <x v="3"/>
    <n v="1"/>
    <n v="39.9"/>
  </r>
  <r>
    <x v="19"/>
    <x v="0"/>
    <x v="18"/>
    <x v="31"/>
    <x v="37"/>
    <x v="3"/>
    <n v="1"/>
    <n v="57"/>
  </r>
  <r>
    <x v="20"/>
    <x v="0"/>
    <x v="19"/>
    <x v="32"/>
    <x v="38"/>
    <x v="1"/>
    <n v="1"/>
    <n v="46.9"/>
  </r>
  <r>
    <x v="21"/>
    <x v="0"/>
    <x v="13"/>
    <x v="33"/>
    <x v="39"/>
    <x v="1"/>
    <n v="2"/>
    <n v="110"/>
  </r>
  <r>
    <x v="21"/>
    <x v="0"/>
    <x v="3"/>
    <x v="34"/>
    <x v="40"/>
    <x v="0"/>
    <n v="1"/>
    <n v="37.200000000000003"/>
  </r>
  <r>
    <x v="21"/>
    <x v="0"/>
    <x v="9"/>
    <x v="35"/>
    <x v="41"/>
    <x v="0"/>
    <n v="1"/>
    <n v="51.7"/>
  </r>
  <r>
    <x v="21"/>
    <x v="0"/>
    <x v="14"/>
    <x v="36"/>
    <x v="42"/>
    <x v="3"/>
    <n v="1"/>
    <n v="39.9"/>
  </r>
  <r>
    <x v="21"/>
    <x v="0"/>
    <x v="9"/>
    <x v="37"/>
    <x v="43"/>
    <x v="0"/>
    <n v="2"/>
    <n v="103.4"/>
  </r>
  <r>
    <x v="22"/>
    <x v="0"/>
    <x v="0"/>
    <x v="38"/>
    <x v="44"/>
    <x v="0"/>
    <n v="1"/>
    <n v="37.200000000000003"/>
  </r>
  <r>
    <x v="22"/>
    <x v="0"/>
    <x v="20"/>
    <x v="0"/>
    <x v="45"/>
    <x v="3"/>
    <n v="1"/>
    <n v="39.9"/>
  </r>
  <r>
    <x v="23"/>
    <x v="0"/>
    <x v="21"/>
    <x v="39"/>
    <x v="46"/>
    <x v="2"/>
    <n v="1"/>
    <n v="32.9"/>
  </r>
  <r>
    <x v="23"/>
    <x v="0"/>
    <x v="13"/>
    <x v="40"/>
    <x v="47"/>
    <x v="3"/>
    <n v="1"/>
    <n v="57"/>
  </r>
  <r>
    <x v="24"/>
    <x v="0"/>
    <x v="7"/>
    <x v="26"/>
    <x v="48"/>
    <x v="3"/>
    <n v="1"/>
    <n v="67.8"/>
  </r>
  <r>
    <x v="25"/>
    <x v="0"/>
    <x v="11"/>
    <x v="41"/>
    <x v="49"/>
    <x v="3"/>
    <n v="1"/>
    <n v="31.3"/>
  </r>
  <r>
    <x v="25"/>
    <x v="0"/>
    <x v="12"/>
    <x v="14"/>
    <x v="50"/>
    <x v="3"/>
    <n v="1"/>
    <n v="43.2"/>
  </r>
  <r>
    <x v="25"/>
    <x v="0"/>
    <x v="5"/>
    <x v="42"/>
    <x v="51"/>
    <x v="0"/>
    <n v="1"/>
    <n v="34.1"/>
  </r>
  <r>
    <x v="25"/>
    <x v="0"/>
    <x v="9"/>
    <x v="43"/>
    <x v="52"/>
    <x v="3"/>
    <n v="2"/>
    <n v="135.6"/>
  </r>
  <r>
    <x v="26"/>
    <x v="0"/>
    <x v="20"/>
    <x v="44"/>
    <x v="53"/>
    <x v="0"/>
    <n v="2"/>
    <n v="68.2"/>
  </r>
  <r>
    <x v="26"/>
    <x v="0"/>
    <x v="22"/>
    <x v="45"/>
    <x v="54"/>
    <x v="3"/>
    <n v="2"/>
    <n v="71.8"/>
  </r>
  <r>
    <x v="27"/>
    <x v="0"/>
    <x v="9"/>
    <x v="11"/>
    <x v="55"/>
    <x v="0"/>
    <n v="1"/>
    <n v="51.7"/>
  </r>
  <r>
    <x v="27"/>
    <x v="0"/>
    <x v="7"/>
    <x v="38"/>
    <x v="56"/>
    <x v="0"/>
    <n v="1"/>
    <n v="51.7"/>
  </r>
  <r>
    <x v="27"/>
    <x v="0"/>
    <x v="17"/>
    <x v="38"/>
    <x v="56"/>
    <x v="0"/>
    <n v="1"/>
    <n v="52.3"/>
  </r>
  <r>
    <x v="27"/>
    <x v="0"/>
    <x v="7"/>
    <x v="46"/>
    <x v="57"/>
    <x v="3"/>
    <n v="1"/>
    <n v="67.8"/>
  </r>
  <r>
    <x v="27"/>
    <x v="0"/>
    <x v="17"/>
    <x v="46"/>
    <x v="57"/>
    <x v="3"/>
    <n v="1"/>
    <n v="67.8"/>
  </r>
  <r>
    <x v="27"/>
    <x v="0"/>
    <x v="7"/>
    <x v="47"/>
    <x v="58"/>
    <x v="0"/>
    <n v="2"/>
    <n v="103.4"/>
  </r>
  <r>
    <x v="28"/>
    <x v="0"/>
    <x v="7"/>
    <x v="48"/>
    <x v="59"/>
    <x v="0"/>
    <n v="1"/>
    <n v="51.7"/>
  </r>
  <r>
    <x v="28"/>
    <x v="0"/>
    <x v="22"/>
    <x v="49"/>
    <x v="60"/>
    <x v="3"/>
    <n v="2"/>
    <n v="71.8"/>
  </r>
  <r>
    <x v="28"/>
    <x v="0"/>
    <x v="23"/>
    <x v="49"/>
    <x v="60"/>
    <x v="3"/>
    <n v="1"/>
    <n v="49.7"/>
  </r>
  <r>
    <x v="28"/>
    <x v="0"/>
    <x v="20"/>
    <x v="50"/>
    <x v="61"/>
    <x v="0"/>
    <n v="1"/>
    <n v="34.1"/>
  </r>
  <r>
    <x v="28"/>
    <x v="0"/>
    <x v="18"/>
    <x v="51"/>
    <x v="62"/>
    <x v="3"/>
    <n v="1"/>
    <n v="57"/>
  </r>
  <r>
    <x v="29"/>
    <x v="0"/>
    <x v="5"/>
    <x v="22"/>
    <x v="63"/>
    <x v="4"/>
    <n v="1"/>
    <n v="30"/>
  </r>
  <r>
    <x v="29"/>
    <x v="0"/>
    <x v="7"/>
    <x v="52"/>
    <x v="64"/>
    <x v="3"/>
    <n v="1"/>
    <n v="67.8"/>
  </r>
  <r>
    <x v="30"/>
    <x v="0"/>
    <x v="9"/>
    <x v="53"/>
    <x v="65"/>
    <x v="0"/>
    <n v="1"/>
    <n v="51.7"/>
  </r>
  <r>
    <x v="30"/>
    <x v="0"/>
    <x v="20"/>
    <x v="54"/>
    <x v="66"/>
    <x v="0"/>
    <n v="1"/>
    <n v="34.1"/>
  </r>
  <r>
    <x v="30"/>
    <x v="0"/>
    <x v="13"/>
    <x v="55"/>
    <x v="67"/>
    <x v="3"/>
    <n v="1"/>
    <n v="57"/>
  </r>
  <r>
    <x v="31"/>
    <x v="0"/>
    <x v="13"/>
    <x v="56"/>
    <x v="68"/>
    <x v="1"/>
    <n v="1"/>
    <n v="55"/>
  </r>
  <r>
    <x v="32"/>
    <x v="0"/>
    <x v="0"/>
    <x v="57"/>
    <x v="69"/>
    <x v="0"/>
    <n v="1"/>
    <n v="37.200000000000003"/>
  </r>
  <r>
    <x v="32"/>
    <x v="0"/>
    <x v="7"/>
    <x v="57"/>
    <x v="69"/>
    <x v="0"/>
    <n v="1"/>
    <n v="57"/>
  </r>
  <r>
    <x v="33"/>
    <x v="0"/>
    <x v="2"/>
    <x v="19"/>
    <x v="70"/>
    <x v="1"/>
    <n v="1"/>
    <n v="43.9"/>
  </r>
  <r>
    <x v="33"/>
    <x v="0"/>
    <x v="19"/>
    <x v="58"/>
    <x v="71"/>
    <x v="3"/>
    <n v="2"/>
    <n v="71.8"/>
  </r>
  <r>
    <x v="34"/>
    <x v="0"/>
    <x v="22"/>
    <x v="59"/>
    <x v="72"/>
    <x v="3"/>
    <n v="1"/>
    <n v="35.9"/>
  </r>
  <r>
    <x v="34"/>
    <x v="0"/>
    <x v="24"/>
    <x v="60"/>
    <x v="73"/>
    <x v="0"/>
    <n v="1"/>
    <n v="33.799999999999997"/>
  </r>
  <r>
    <x v="35"/>
    <x v="0"/>
    <x v="7"/>
    <x v="61"/>
    <x v="74"/>
    <x v="3"/>
    <n v="1"/>
    <n v="67.8"/>
  </r>
  <r>
    <x v="36"/>
    <x v="0"/>
    <x v="9"/>
    <x v="62"/>
    <x v="75"/>
    <x v="0"/>
    <n v="1"/>
    <n v="51.7"/>
  </r>
  <r>
    <x v="37"/>
    <x v="0"/>
    <x v="5"/>
    <x v="63"/>
    <x v="76"/>
    <x v="0"/>
    <n v="1"/>
    <n v="34.1"/>
  </r>
  <r>
    <x v="37"/>
    <x v="0"/>
    <x v="14"/>
    <x v="64"/>
    <x v="77"/>
    <x v="0"/>
    <n v="2"/>
    <n v="68.2"/>
  </r>
  <r>
    <x v="38"/>
    <x v="0"/>
    <x v="7"/>
    <x v="61"/>
    <x v="78"/>
    <x v="3"/>
    <n v="2"/>
    <n v="135.6"/>
  </r>
  <r>
    <x v="39"/>
    <x v="0"/>
    <x v="14"/>
    <x v="2"/>
    <x v="79"/>
    <x v="0"/>
    <n v="1"/>
    <n v="34.1"/>
  </r>
  <r>
    <x v="40"/>
    <x v="0"/>
    <x v="7"/>
    <x v="61"/>
    <x v="80"/>
    <x v="0"/>
    <n v="1"/>
    <n v="51.7"/>
  </r>
  <r>
    <x v="40"/>
    <x v="0"/>
    <x v="16"/>
    <x v="65"/>
    <x v="81"/>
    <x v="0"/>
    <n v="1"/>
    <n v="37.200000000000003"/>
  </r>
  <r>
    <x v="41"/>
    <x v="0"/>
    <x v="14"/>
    <x v="66"/>
    <x v="82"/>
    <x v="3"/>
    <n v="1"/>
    <n v="27.9"/>
  </r>
  <r>
    <x v="41"/>
    <x v="0"/>
    <x v="9"/>
    <x v="0"/>
    <x v="83"/>
    <x v="0"/>
    <n v="1"/>
    <n v="51.7"/>
  </r>
  <r>
    <x v="41"/>
    <x v="0"/>
    <x v="5"/>
    <x v="67"/>
    <x v="84"/>
    <x v="3"/>
    <n v="1"/>
    <n v="27.9"/>
  </r>
  <r>
    <x v="42"/>
    <x v="0"/>
    <x v="2"/>
    <x v="19"/>
    <x v="85"/>
    <x v="0"/>
    <n v="1"/>
    <n v="34.1"/>
  </r>
  <r>
    <x v="43"/>
    <x v="0"/>
    <x v="15"/>
    <x v="68"/>
    <x v="86"/>
    <x v="3"/>
    <n v="1"/>
    <n v="64.2"/>
  </r>
  <r>
    <x v="43"/>
    <x v="0"/>
    <x v="18"/>
    <x v="58"/>
    <x v="87"/>
    <x v="3"/>
    <n v="1"/>
    <n v="57"/>
  </r>
  <r>
    <x v="43"/>
    <x v="0"/>
    <x v="0"/>
    <x v="69"/>
    <x v="88"/>
    <x v="0"/>
    <n v="1"/>
    <n v="37.200000000000003"/>
  </r>
  <r>
    <x v="44"/>
    <x v="0"/>
    <x v="7"/>
    <x v="47"/>
    <x v="89"/>
    <x v="0"/>
    <n v="1"/>
    <n v="57"/>
  </r>
  <r>
    <x v="45"/>
    <x v="0"/>
    <x v="0"/>
    <x v="70"/>
    <x v="90"/>
    <x v="0"/>
    <n v="1"/>
    <n v="37.200000000000003"/>
  </r>
  <r>
    <x v="46"/>
    <x v="0"/>
    <x v="10"/>
    <x v="71"/>
    <x v="91"/>
    <x v="3"/>
    <n v="1"/>
    <n v="43.2"/>
  </r>
  <r>
    <x v="46"/>
    <x v="0"/>
    <x v="5"/>
    <x v="72"/>
    <x v="92"/>
    <x v="0"/>
    <n v="1"/>
    <n v="34.1"/>
  </r>
  <r>
    <x v="46"/>
    <x v="0"/>
    <x v="25"/>
    <x v="73"/>
    <x v="93"/>
    <x v="0"/>
    <n v="1"/>
    <n v="80.8"/>
  </r>
  <r>
    <x v="47"/>
    <x v="0"/>
    <x v="6"/>
    <x v="74"/>
    <x v="94"/>
    <x v="1"/>
    <n v="1"/>
    <n v="52.2"/>
  </r>
  <r>
    <x v="48"/>
    <x v="0"/>
    <x v="5"/>
    <x v="22"/>
    <x v="95"/>
    <x v="4"/>
    <n v="1"/>
    <n v="30"/>
  </r>
  <r>
    <x v="48"/>
    <x v="0"/>
    <x v="7"/>
    <x v="47"/>
    <x v="96"/>
    <x v="0"/>
    <n v="2"/>
    <n v="114"/>
  </r>
  <r>
    <x v="49"/>
    <x v="0"/>
    <x v="9"/>
    <x v="9"/>
    <x v="97"/>
    <x v="0"/>
    <n v="1"/>
    <n v="51.7"/>
  </r>
  <r>
    <x v="49"/>
    <x v="0"/>
    <x v="17"/>
    <x v="29"/>
    <x v="98"/>
    <x v="3"/>
    <n v="1"/>
    <n v="42"/>
  </r>
  <r>
    <x v="49"/>
    <x v="0"/>
    <x v="8"/>
    <x v="5"/>
    <x v="99"/>
    <x v="3"/>
    <n v="1"/>
    <n v="57"/>
  </r>
  <r>
    <x v="50"/>
    <x v="0"/>
    <x v="13"/>
    <x v="11"/>
    <x v="100"/>
    <x v="3"/>
    <n v="1"/>
    <n v="57"/>
  </r>
  <r>
    <x v="50"/>
    <x v="0"/>
    <x v="3"/>
    <x v="75"/>
    <x v="101"/>
    <x v="0"/>
    <n v="1"/>
    <n v="37.200000000000003"/>
  </r>
  <r>
    <x v="51"/>
    <x v="0"/>
    <x v="14"/>
    <x v="76"/>
    <x v="102"/>
    <x v="4"/>
    <n v="1"/>
    <n v="30"/>
  </r>
  <r>
    <x v="51"/>
    <x v="0"/>
    <x v="14"/>
    <x v="40"/>
    <x v="103"/>
    <x v="0"/>
    <n v="1"/>
    <n v="35.799999999999997"/>
  </r>
  <r>
    <x v="51"/>
    <x v="0"/>
    <x v="20"/>
    <x v="50"/>
    <x v="104"/>
    <x v="0"/>
    <n v="1"/>
    <n v="34.1"/>
  </r>
  <r>
    <x v="52"/>
    <x v="0"/>
    <x v="10"/>
    <x v="71"/>
    <x v="105"/>
    <x v="3"/>
    <n v="2"/>
    <n v="86.4"/>
  </r>
  <r>
    <x v="52"/>
    <x v="0"/>
    <x v="5"/>
    <x v="64"/>
    <x v="106"/>
    <x v="0"/>
    <n v="2"/>
    <n v="69.400000000000006"/>
  </r>
  <r>
    <x v="53"/>
    <x v="0"/>
    <x v="5"/>
    <x v="77"/>
    <x v="107"/>
    <x v="1"/>
    <n v="1"/>
    <n v="43.9"/>
  </r>
  <r>
    <x v="53"/>
    <x v="0"/>
    <x v="26"/>
    <x v="78"/>
    <x v="108"/>
    <x v="1"/>
    <n v="2"/>
    <n v="55"/>
  </r>
  <r>
    <x v="54"/>
    <x v="0"/>
    <x v="8"/>
    <x v="79"/>
    <x v="109"/>
    <x v="0"/>
    <n v="1"/>
    <n v="55"/>
  </r>
  <r>
    <x v="54"/>
    <x v="0"/>
    <x v="9"/>
    <x v="10"/>
    <x v="110"/>
    <x v="0"/>
    <n v="1"/>
    <n v="51.7"/>
  </r>
  <r>
    <x v="55"/>
    <x v="0"/>
    <x v="17"/>
    <x v="58"/>
    <x v="111"/>
    <x v="3"/>
    <n v="2"/>
    <n v="93.4"/>
  </r>
  <r>
    <x v="56"/>
    <x v="0"/>
    <x v="14"/>
    <x v="80"/>
    <x v="112"/>
    <x v="3"/>
    <n v="2"/>
    <n v="67.8"/>
  </r>
  <r>
    <x v="56"/>
    <x v="0"/>
    <x v="7"/>
    <x v="61"/>
    <x v="113"/>
    <x v="3"/>
    <n v="3"/>
    <n v="93.4"/>
  </r>
  <r>
    <x v="56"/>
    <x v="0"/>
    <x v="5"/>
    <x v="81"/>
    <x v="114"/>
    <x v="3"/>
    <n v="1"/>
    <n v="33.9"/>
  </r>
  <r>
    <x v="57"/>
    <x v="0"/>
    <x v="8"/>
    <x v="82"/>
    <x v="115"/>
    <x v="1"/>
    <n v="1"/>
    <n v="55"/>
  </r>
  <r>
    <x v="58"/>
    <x v="0"/>
    <x v="0"/>
    <x v="70"/>
    <x v="116"/>
    <x v="0"/>
    <n v="1"/>
    <n v="37.200000000000003"/>
  </r>
  <r>
    <x v="58"/>
    <x v="0"/>
    <x v="5"/>
    <x v="83"/>
    <x v="117"/>
    <x v="1"/>
    <n v="1"/>
    <n v="43.9"/>
  </r>
  <r>
    <x v="59"/>
    <x v="0"/>
    <x v="2"/>
    <x v="84"/>
    <x v="118"/>
    <x v="3"/>
    <n v="1"/>
    <n v="33.9"/>
  </r>
  <r>
    <x v="60"/>
    <x v="0"/>
    <x v="16"/>
    <x v="85"/>
    <x v="119"/>
    <x v="0"/>
    <n v="1"/>
    <n v="37.200000000000003"/>
  </r>
  <r>
    <x v="60"/>
    <x v="0"/>
    <x v="15"/>
    <x v="86"/>
    <x v="120"/>
    <x v="3"/>
    <n v="1"/>
    <n v="46.7"/>
  </r>
  <r>
    <x v="60"/>
    <x v="0"/>
    <x v="7"/>
    <x v="87"/>
    <x v="121"/>
    <x v="3"/>
    <n v="1"/>
    <n v="46.7"/>
  </r>
  <r>
    <x v="61"/>
    <x v="0"/>
    <x v="20"/>
    <x v="88"/>
    <x v="122"/>
    <x v="0"/>
    <n v="1"/>
    <n v="35.799999999999997"/>
  </r>
  <r>
    <x v="62"/>
    <x v="0"/>
    <x v="3"/>
    <x v="89"/>
    <x v="123"/>
    <x v="0"/>
    <n v="1"/>
    <n v="37.200000000000003"/>
  </r>
  <r>
    <x v="62"/>
    <x v="0"/>
    <x v="7"/>
    <x v="24"/>
    <x v="124"/>
    <x v="3"/>
    <n v="2"/>
    <n v="93.4"/>
  </r>
  <r>
    <x v="62"/>
    <x v="0"/>
    <x v="7"/>
    <x v="90"/>
    <x v="125"/>
    <x v="3"/>
    <n v="1"/>
    <n v="46.7"/>
  </r>
  <r>
    <x v="62"/>
    <x v="0"/>
    <x v="18"/>
    <x v="90"/>
    <x v="125"/>
    <x v="3"/>
    <n v="1"/>
    <n v="41.9"/>
  </r>
  <r>
    <x v="62"/>
    <x v="0"/>
    <x v="16"/>
    <x v="91"/>
    <x v="126"/>
    <x v="0"/>
    <n v="1"/>
    <n v="37.200000000000003"/>
  </r>
  <r>
    <x v="63"/>
    <x v="0"/>
    <x v="3"/>
    <x v="74"/>
    <x v="127"/>
    <x v="6"/>
    <n v="1"/>
    <n v="30.9"/>
  </r>
  <r>
    <x v="63"/>
    <x v="0"/>
    <x v="11"/>
    <x v="92"/>
    <x v="128"/>
    <x v="3"/>
    <n v="1"/>
    <n v="31.3"/>
  </r>
  <r>
    <x v="63"/>
    <x v="0"/>
    <x v="17"/>
    <x v="92"/>
    <x v="128"/>
    <x v="3"/>
    <n v="1"/>
    <n v="46.7"/>
  </r>
  <r>
    <x v="63"/>
    <x v="0"/>
    <x v="17"/>
    <x v="40"/>
    <x v="129"/>
    <x v="0"/>
    <n v="1"/>
    <n v="52.3"/>
  </r>
  <r>
    <x v="63"/>
    <x v="0"/>
    <x v="24"/>
    <x v="93"/>
    <x v="130"/>
    <x v="6"/>
    <n v="1"/>
    <n v="29.5"/>
  </r>
  <r>
    <x v="64"/>
    <x v="0"/>
    <x v="7"/>
    <x v="87"/>
    <x v="131"/>
    <x v="3"/>
    <n v="1"/>
    <n v="46.7"/>
  </r>
  <r>
    <x v="64"/>
    <x v="0"/>
    <x v="5"/>
    <x v="64"/>
    <x v="132"/>
    <x v="0"/>
    <n v="1"/>
    <n v="34.700000000000003"/>
  </r>
  <r>
    <x v="64"/>
    <x v="0"/>
    <x v="3"/>
    <x v="64"/>
    <x v="132"/>
    <x v="0"/>
    <n v="1"/>
    <n v="35.700000000000003"/>
  </r>
  <r>
    <x v="65"/>
    <x v="0"/>
    <x v="9"/>
    <x v="29"/>
    <x v="133"/>
    <x v="3"/>
    <n v="1"/>
    <n v="46.7"/>
  </r>
  <r>
    <x v="65"/>
    <x v="0"/>
    <x v="17"/>
    <x v="29"/>
    <x v="133"/>
    <x v="3"/>
    <n v="1"/>
    <n v="46.7"/>
  </r>
  <r>
    <x v="65"/>
    <x v="0"/>
    <x v="22"/>
    <x v="94"/>
    <x v="134"/>
    <x v="3"/>
    <n v="1"/>
    <n v="37.9"/>
  </r>
  <r>
    <x v="66"/>
    <x v="0"/>
    <x v="12"/>
    <x v="95"/>
    <x v="135"/>
    <x v="0"/>
    <n v="1"/>
    <n v="34"/>
  </r>
  <r>
    <x v="67"/>
    <x v="0"/>
    <x v="0"/>
    <x v="71"/>
    <x v="136"/>
    <x v="0"/>
    <n v="1"/>
    <n v="37.200000000000003"/>
  </r>
  <r>
    <x v="67"/>
    <x v="0"/>
    <x v="27"/>
    <x v="96"/>
    <x v="137"/>
    <x v="0"/>
    <n v="2"/>
    <n v="78.599999999999994"/>
  </r>
  <r>
    <x v="67"/>
    <x v="0"/>
    <x v="14"/>
    <x v="96"/>
    <x v="137"/>
    <x v="0"/>
    <n v="2"/>
    <n v="68.2"/>
  </r>
  <r>
    <x v="68"/>
    <x v="0"/>
    <x v="22"/>
    <x v="97"/>
    <x v="138"/>
    <x v="3"/>
    <n v="1"/>
    <n v="37.9"/>
  </r>
  <r>
    <x v="68"/>
    <x v="0"/>
    <x v="7"/>
    <x v="87"/>
    <x v="139"/>
    <x v="3"/>
    <n v="2"/>
    <n v="93.4"/>
  </r>
  <r>
    <x v="69"/>
    <x v="0"/>
    <x v="2"/>
    <x v="19"/>
    <x v="140"/>
    <x v="0"/>
    <n v="1"/>
    <n v="34.1"/>
  </r>
  <r>
    <x v="70"/>
    <x v="0"/>
    <x v="9"/>
    <x v="11"/>
    <x v="141"/>
    <x v="0"/>
    <n v="1"/>
    <n v="51.7"/>
  </r>
  <r>
    <x v="70"/>
    <x v="0"/>
    <x v="9"/>
    <x v="98"/>
    <x v="142"/>
    <x v="3"/>
    <n v="2"/>
    <n v="93.4"/>
  </r>
  <r>
    <x v="71"/>
    <x v="0"/>
    <x v="20"/>
    <x v="99"/>
    <x v="143"/>
    <x v="3"/>
    <n v="1"/>
    <n v="33.9"/>
  </r>
  <r>
    <x v="71"/>
    <x v="0"/>
    <x v="2"/>
    <x v="100"/>
    <x v="144"/>
    <x v="0"/>
    <n v="1"/>
    <n v="35.799999999999997"/>
  </r>
  <r>
    <x v="71"/>
    <x v="0"/>
    <x v="7"/>
    <x v="47"/>
    <x v="145"/>
    <x v="0"/>
    <n v="1"/>
    <n v="51.7"/>
  </r>
  <r>
    <x v="72"/>
    <x v="0"/>
    <x v="17"/>
    <x v="58"/>
    <x v="146"/>
    <x v="3"/>
    <n v="2"/>
    <n v="93.4"/>
  </r>
  <r>
    <x v="73"/>
    <x v="0"/>
    <x v="6"/>
    <x v="101"/>
    <x v="147"/>
    <x v="0"/>
    <n v="1"/>
    <n v="39.299999999999997"/>
  </r>
  <r>
    <x v="73"/>
    <x v="0"/>
    <x v="11"/>
    <x v="92"/>
    <x v="148"/>
    <x v="3"/>
    <n v="1"/>
    <n v="31.3"/>
  </r>
  <r>
    <x v="73"/>
    <x v="0"/>
    <x v="17"/>
    <x v="92"/>
    <x v="148"/>
    <x v="3"/>
    <n v="1"/>
    <n v="46.7"/>
  </r>
  <r>
    <x v="73"/>
    <x v="0"/>
    <x v="19"/>
    <x v="102"/>
    <x v="149"/>
    <x v="3"/>
    <n v="2"/>
    <n v="69.8"/>
  </r>
  <r>
    <x v="74"/>
    <x v="0"/>
    <x v="14"/>
    <x v="103"/>
    <x v="150"/>
    <x v="1"/>
    <n v="1"/>
    <n v="43.9"/>
  </r>
  <r>
    <x v="74"/>
    <x v="0"/>
    <x v="13"/>
    <x v="103"/>
    <x v="150"/>
    <x v="1"/>
    <n v="1"/>
    <n v="55"/>
  </r>
  <r>
    <x v="75"/>
    <x v="0"/>
    <x v="8"/>
    <x v="47"/>
    <x v="151"/>
    <x v="1"/>
    <n v="1"/>
    <n v="55"/>
  </r>
  <r>
    <x v="76"/>
    <x v="0"/>
    <x v="18"/>
    <x v="11"/>
    <x v="152"/>
    <x v="3"/>
    <n v="1"/>
    <n v="57"/>
  </r>
  <r>
    <x v="76"/>
    <x v="0"/>
    <x v="12"/>
    <x v="95"/>
    <x v="153"/>
    <x v="0"/>
    <n v="1"/>
    <n v="34"/>
  </r>
  <r>
    <x v="76"/>
    <x v="0"/>
    <x v="16"/>
    <x v="104"/>
    <x v="154"/>
    <x v="0"/>
    <n v="1"/>
    <n v="37.200000000000003"/>
  </r>
  <r>
    <x v="77"/>
    <x v="0"/>
    <x v="7"/>
    <x v="90"/>
    <x v="155"/>
    <x v="3"/>
    <n v="1"/>
    <n v="46.7"/>
  </r>
  <r>
    <x v="77"/>
    <x v="0"/>
    <x v="18"/>
    <x v="90"/>
    <x v="155"/>
    <x v="3"/>
    <n v="1"/>
    <n v="57"/>
  </r>
  <r>
    <x v="77"/>
    <x v="0"/>
    <x v="13"/>
    <x v="105"/>
    <x v="156"/>
    <x v="1"/>
    <n v="1"/>
    <n v="55"/>
  </r>
  <r>
    <x v="77"/>
    <x v="0"/>
    <x v="8"/>
    <x v="106"/>
    <x v="157"/>
    <x v="1"/>
    <n v="1"/>
    <n v="55"/>
  </r>
  <r>
    <x v="78"/>
    <x v="0"/>
    <x v="22"/>
    <x v="107"/>
    <x v="158"/>
    <x v="3"/>
    <n v="1"/>
    <n v="34.9"/>
  </r>
  <r>
    <x v="79"/>
    <x v="0"/>
    <x v="19"/>
    <x v="64"/>
    <x v="159"/>
    <x v="3"/>
    <n v="1"/>
    <n v="34.9"/>
  </r>
  <r>
    <x v="80"/>
    <x v="0"/>
    <x v="5"/>
    <x v="74"/>
    <x v="160"/>
    <x v="1"/>
    <n v="2"/>
    <n v="43.9"/>
  </r>
  <r>
    <x v="80"/>
    <x v="0"/>
    <x v="9"/>
    <x v="98"/>
    <x v="161"/>
    <x v="3"/>
    <n v="1"/>
    <n v="46.7"/>
  </r>
  <r>
    <x v="80"/>
    <x v="0"/>
    <x v="19"/>
    <x v="108"/>
    <x v="162"/>
    <x v="3"/>
    <n v="1"/>
    <n v="34.9"/>
  </r>
  <r>
    <x v="81"/>
    <x v="0"/>
    <x v="9"/>
    <x v="29"/>
    <x v="163"/>
    <x v="3"/>
    <n v="1"/>
    <n v="46.7"/>
  </r>
  <r>
    <x v="82"/>
    <x v="0"/>
    <x v="17"/>
    <x v="109"/>
    <x v="164"/>
    <x v="0"/>
    <n v="1"/>
    <n v="52.3"/>
  </r>
  <r>
    <x v="82"/>
    <x v="0"/>
    <x v="12"/>
    <x v="95"/>
    <x v="165"/>
    <x v="0"/>
    <n v="1"/>
    <n v="34"/>
  </r>
  <r>
    <x v="83"/>
    <x v="0"/>
    <x v="13"/>
    <x v="55"/>
    <x v="166"/>
    <x v="3"/>
    <n v="1"/>
    <n v="57"/>
  </r>
  <r>
    <x v="84"/>
    <x v="0"/>
    <x v="9"/>
    <x v="11"/>
    <x v="167"/>
    <x v="0"/>
    <n v="1"/>
    <n v="51.7"/>
  </r>
  <r>
    <x v="84"/>
    <x v="0"/>
    <x v="22"/>
    <x v="110"/>
    <x v="168"/>
    <x v="3"/>
    <n v="1"/>
    <n v="37.9"/>
  </r>
  <r>
    <x v="85"/>
    <x v="0"/>
    <x v="15"/>
    <x v="111"/>
    <x v="169"/>
    <x v="3"/>
    <n v="1"/>
    <n v="46.7"/>
  </r>
  <r>
    <x v="86"/>
    <x v="0"/>
    <x v="20"/>
    <x v="99"/>
    <x v="170"/>
    <x v="3"/>
    <n v="1"/>
    <n v="33.9"/>
  </r>
  <r>
    <x v="86"/>
    <x v="0"/>
    <x v="14"/>
    <x v="112"/>
    <x v="171"/>
    <x v="3"/>
    <n v="1"/>
    <n v="33.9"/>
  </r>
  <r>
    <x v="87"/>
    <x v="0"/>
    <x v="9"/>
    <x v="0"/>
    <x v="172"/>
    <x v="0"/>
    <n v="1"/>
    <n v="51.7"/>
  </r>
  <r>
    <x v="88"/>
    <x v="0"/>
    <x v="23"/>
    <x v="74"/>
    <x v="173"/>
    <x v="1"/>
    <n v="1"/>
    <n v="46.9"/>
  </r>
  <r>
    <x v="88"/>
    <x v="0"/>
    <x v="9"/>
    <x v="29"/>
    <x v="174"/>
    <x v="3"/>
    <n v="1"/>
    <n v="46.7"/>
  </r>
  <r>
    <x v="88"/>
    <x v="0"/>
    <x v="17"/>
    <x v="29"/>
    <x v="174"/>
    <x v="3"/>
    <n v="1"/>
    <n v="46.7"/>
  </r>
  <r>
    <x v="88"/>
    <x v="0"/>
    <x v="5"/>
    <x v="113"/>
    <x v="175"/>
    <x v="3"/>
    <n v="1"/>
    <n v="33.9"/>
  </r>
  <r>
    <x v="88"/>
    <x v="0"/>
    <x v="9"/>
    <x v="113"/>
    <x v="175"/>
    <x v="3"/>
    <n v="5"/>
    <n v="93.4"/>
  </r>
  <r>
    <x v="89"/>
    <x v="0"/>
    <x v="19"/>
    <x v="64"/>
    <x v="176"/>
    <x v="3"/>
    <n v="2"/>
    <n v="75.8"/>
  </r>
  <r>
    <x v="90"/>
    <x v="0"/>
    <x v="24"/>
    <x v="114"/>
    <x v="177"/>
    <x v="0"/>
    <n v="1"/>
    <n v="33.4"/>
  </r>
  <r>
    <x v="90"/>
    <x v="0"/>
    <x v="14"/>
    <x v="115"/>
    <x v="178"/>
    <x v="3"/>
    <n v="1"/>
    <n v="33.9"/>
  </r>
  <r>
    <x v="91"/>
    <x v="0"/>
    <x v="8"/>
    <x v="106"/>
    <x v="179"/>
    <x v="1"/>
    <n v="1"/>
    <n v="55"/>
  </r>
  <r>
    <x v="92"/>
    <x v="0"/>
    <x v="22"/>
    <x v="116"/>
    <x v="180"/>
    <x v="3"/>
    <n v="1"/>
    <n v="37.9"/>
  </r>
  <r>
    <x v="92"/>
    <x v="0"/>
    <x v="19"/>
    <x v="117"/>
    <x v="181"/>
    <x v="3"/>
    <n v="1"/>
    <n v="37.9"/>
  </r>
  <r>
    <x v="93"/>
    <x v="0"/>
    <x v="9"/>
    <x v="29"/>
    <x v="182"/>
    <x v="3"/>
    <n v="1"/>
    <n v="46.7"/>
  </r>
  <r>
    <x v="93"/>
    <x v="0"/>
    <x v="17"/>
    <x v="29"/>
    <x v="182"/>
    <x v="3"/>
    <n v="1"/>
    <n v="46.7"/>
  </r>
  <r>
    <x v="94"/>
    <x v="0"/>
    <x v="17"/>
    <x v="118"/>
    <x v="183"/>
    <x v="3"/>
    <n v="1"/>
    <n v="46.7"/>
  </r>
  <r>
    <x v="95"/>
    <x v="0"/>
    <x v="14"/>
    <x v="11"/>
    <x v="184"/>
    <x v="0"/>
    <n v="1"/>
    <n v="32.9"/>
  </r>
  <r>
    <x v="96"/>
    <x v="0"/>
    <x v="14"/>
    <x v="36"/>
    <x v="185"/>
    <x v="3"/>
    <n v="1"/>
    <n v="33.9"/>
  </r>
  <r>
    <x v="97"/>
    <x v="0"/>
    <x v="5"/>
    <x v="119"/>
    <x v="186"/>
    <x v="3"/>
    <n v="1"/>
    <n v="39.9"/>
  </r>
  <r>
    <x v="97"/>
    <x v="0"/>
    <x v="13"/>
    <x v="103"/>
    <x v="187"/>
    <x v="0"/>
    <n v="1"/>
    <n v="55"/>
  </r>
  <r>
    <x v="97"/>
    <x v="0"/>
    <x v="3"/>
    <x v="120"/>
    <x v="188"/>
    <x v="0"/>
    <n v="1"/>
    <n v="37.200000000000003"/>
  </r>
  <r>
    <x v="98"/>
    <x v="0"/>
    <x v="7"/>
    <x v="68"/>
    <x v="189"/>
    <x v="0"/>
    <n v="1"/>
    <n v="51.7"/>
  </r>
  <r>
    <x v="98"/>
    <x v="0"/>
    <x v="13"/>
    <x v="121"/>
    <x v="190"/>
    <x v="0"/>
    <n v="1"/>
    <n v="55"/>
  </r>
  <r>
    <x v="99"/>
    <x v="0"/>
    <x v="15"/>
    <x v="122"/>
    <x v="191"/>
    <x v="3"/>
    <n v="1"/>
    <n v="64.2"/>
  </r>
  <r>
    <x v="100"/>
    <x v="0"/>
    <x v="5"/>
    <x v="64"/>
    <x v="192"/>
    <x v="3"/>
    <n v="2"/>
    <n v="67.8"/>
  </r>
  <r>
    <x v="101"/>
    <x v="0"/>
    <x v="9"/>
    <x v="47"/>
    <x v="193"/>
    <x v="0"/>
    <n v="1"/>
    <n v="51.7"/>
  </r>
  <r>
    <x v="101"/>
    <x v="0"/>
    <x v="8"/>
    <x v="106"/>
    <x v="194"/>
    <x v="1"/>
    <n v="1"/>
    <n v="55"/>
  </r>
  <r>
    <x v="102"/>
    <x v="0"/>
    <x v="9"/>
    <x v="0"/>
    <x v="195"/>
    <x v="0"/>
    <n v="1"/>
    <n v="51.7"/>
  </r>
  <r>
    <x v="102"/>
    <x v="0"/>
    <x v="14"/>
    <x v="2"/>
    <x v="196"/>
    <x v="0"/>
    <n v="1"/>
    <n v="34.1"/>
  </r>
  <r>
    <x v="103"/>
    <x v="0"/>
    <x v="6"/>
    <x v="123"/>
    <x v="197"/>
    <x v="3"/>
    <n v="2"/>
    <n v="105.4"/>
  </r>
  <r>
    <x v="104"/>
    <x v="0"/>
    <x v="12"/>
    <x v="122"/>
    <x v="198"/>
    <x v="1"/>
    <n v="1"/>
    <n v="42"/>
  </r>
  <r>
    <x v="105"/>
    <x v="0"/>
    <x v="22"/>
    <x v="66"/>
    <x v="199"/>
    <x v="3"/>
    <n v="1"/>
    <n v="37.9"/>
  </r>
  <r>
    <x v="105"/>
    <x v="0"/>
    <x v="18"/>
    <x v="124"/>
    <x v="200"/>
    <x v="3"/>
    <n v="1"/>
    <n v="43.6"/>
  </r>
  <r>
    <x v="106"/>
    <x v="0"/>
    <x v="9"/>
    <x v="61"/>
    <x v="201"/>
    <x v="3"/>
    <n v="3"/>
    <n v="203.4"/>
  </r>
  <r>
    <x v="107"/>
    <x v="0"/>
    <x v="23"/>
    <x v="125"/>
    <x v="202"/>
    <x v="3"/>
    <n v="1"/>
    <n v="37.9"/>
  </r>
  <r>
    <x v="107"/>
    <x v="0"/>
    <x v="10"/>
    <x v="126"/>
    <x v="203"/>
    <x v="1"/>
    <n v="1"/>
    <n v="42"/>
  </r>
  <r>
    <x v="107"/>
    <x v="0"/>
    <x v="5"/>
    <x v="64"/>
    <x v="204"/>
    <x v="3"/>
    <n v="2"/>
    <n v="33.9"/>
  </r>
  <r>
    <x v="107"/>
    <x v="0"/>
    <x v="9"/>
    <x v="47"/>
    <x v="205"/>
    <x v="0"/>
    <n v="2"/>
    <n v="103.4"/>
  </r>
  <r>
    <x v="108"/>
    <x v="0"/>
    <x v="19"/>
    <x v="127"/>
    <x v="206"/>
    <x v="3"/>
    <n v="1"/>
    <n v="37.9"/>
  </r>
  <r>
    <x v="108"/>
    <x v="0"/>
    <x v="14"/>
    <x v="128"/>
    <x v="207"/>
    <x v="3"/>
    <n v="2"/>
    <n v="67.8"/>
  </r>
  <r>
    <x v="109"/>
    <x v="0"/>
    <x v="14"/>
    <x v="129"/>
    <x v="208"/>
    <x v="3"/>
    <n v="1"/>
    <n v="33.9"/>
  </r>
  <r>
    <x v="110"/>
    <x v="0"/>
    <x v="16"/>
    <x v="65"/>
    <x v="209"/>
    <x v="0"/>
    <n v="1"/>
    <n v="37.200000000000003"/>
  </r>
  <r>
    <x v="111"/>
    <x v="0"/>
    <x v="9"/>
    <x v="0"/>
    <x v="210"/>
    <x v="0"/>
    <n v="1"/>
    <n v="51.7"/>
  </r>
  <r>
    <x v="111"/>
    <x v="0"/>
    <x v="28"/>
    <x v="130"/>
    <x v="211"/>
    <x v="2"/>
    <n v="2"/>
    <n v="71.8"/>
  </r>
  <r>
    <x v="111"/>
    <x v="0"/>
    <x v="29"/>
    <x v="130"/>
    <x v="211"/>
    <x v="2"/>
    <n v="1"/>
    <n v="33"/>
  </r>
  <r>
    <x v="112"/>
    <x v="0"/>
    <x v="14"/>
    <x v="131"/>
    <x v="212"/>
    <x v="0"/>
    <n v="1"/>
    <n v="34.1"/>
  </r>
  <r>
    <x v="112"/>
    <x v="0"/>
    <x v="18"/>
    <x v="131"/>
    <x v="212"/>
    <x v="0"/>
    <n v="1"/>
    <n v="55"/>
  </r>
  <r>
    <x v="113"/>
    <x v="0"/>
    <x v="22"/>
    <x v="132"/>
    <x v="213"/>
    <x v="3"/>
    <n v="1"/>
    <n v="37"/>
  </r>
  <r>
    <x v="113"/>
    <x v="0"/>
    <x v="13"/>
    <x v="132"/>
    <x v="213"/>
    <x v="3"/>
    <n v="1"/>
    <n v="43.6"/>
  </r>
  <r>
    <x v="113"/>
    <x v="0"/>
    <x v="16"/>
    <x v="65"/>
    <x v="214"/>
    <x v="0"/>
    <n v="1"/>
    <n v="37.200000000000003"/>
  </r>
  <r>
    <x v="114"/>
    <x v="0"/>
    <x v="29"/>
    <x v="70"/>
    <x v="215"/>
    <x v="1"/>
    <n v="1"/>
    <n v="52.2"/>
  </r>
  <r>
    <x v="115"/>
    <x v="0"/>
    <x v="14"/>
    <x v="36"/>
    <x v="216"/>
    <x v="3"/>
    <n v="1"/>
    <n v="39.9"/>
  </r>
  <r>
    <x v="116"/>
    <x v="0"/>
    <x v="9"/>
    <x v="29"/>
    <x v="217"/>
    <x v="3"/>
    <n v="2"/>
    <n v="78"/>
  </r>
  <r>
    <x v="116"/>
    <x v="0"/>
    <x v="17"/>
    <x v="29"/>
    <x v="217"/>
    <x v="3"/>
    <n v="1"/>
    <n v="39"/>
  </r>
  <r>
    <x v="116"/>
    <x v="0"/>
    <x v="5"/>
    <x v="64"/>
    <x v="218"/>
    <x v="3"/>
    <n v="1"/>
    <n v="33.9"/>
  </r>
  <r>
    <x v="117"/>
    <x v="0"/>
    <x v="20"/>
    <x v="99"/>
    <x v="219"/>
    <x v="3"/>
    <n v="2"/>
    <n v="79.8"/>
  </r>
  <r>
    <x v="117"/>
    <x v="0"/>
    <x v="7"/>
    <x v="133"/>
    <x v="220"/>
    <x v="3"/>
    <n v="1"/>
    <n v="39"/>
  </r>
  <r>
    <x v="118"/>
    <x v="0"/>
    <x v="18"/>
    <x v="134"/>
    <x v="221"/>
    <x v="3"/>
    <n v="1"/>
    <n v="43.6"/>
  </r>
  <r>
    <x v="118"/>
    <x v="0"/>
    <x v="30"/>
    <x v="3"/>
    <x v="222"/>
    <x v="3"/>
    <n v="2"/>
    <n v="105.4"/>
  </r>
  <r>
    <x v="119"/>
    <x v="0"/>
    <x v="5"/>
    <x v="135"/>
    <x v="223"/>
    <x v="2"/>
    <n v="2"/>
    <n v="63.8"/>
  </r>
  <r>
    <x v="119"/>
    <x v="0"/>
    <x v="9"/>
    <x v="97"/>
    <x v="224"/>
    <x v="3"/>
    <n v="2"/>
    <n v="78"/>
  </r>
  <r>
    <x v="119"/>
    <x v="0"/>
    <x v="9"/>
    <x v="136"/>
    <x v="225"/>
    <x v="3"/>
    <n v="1"/>
    <n v="39"/>
  </r>
  <r>
    <x v="120"/>
    <x v="0"/>
    <x v="14"/>
    <x v="137"/>
    <x v="226"/>
    <x v="4"/>
    <n v="1"/>
    <n v="30"/>
  </r>
  <r>
    <x v="121"/>
    <x v="0"/>
    <x v="7"/>
    <x v="126"/>
    <x v="227"/>
    <x v="3"/>
    <n v="2"/>
    <n v="78"/>
  </r>
  <r>
    <x v="122"/>
    <x v="0"/>
    <x v="9"/>
    <x v="61"/>
    <x v="228"/>
    <x v="3"/>
    <n v="4"/>
    <n v="156"/>
  </r>
  <r>
    <x v="123"/>
    <x v="0"/>
    <x v="18"/>
    <x v="134"/>
    <x v="229"/>
    <x v="3"/>
    <n v="1"/>
    <n v="43.6"/>
  </r>
  <r>
    <x v="123"/>
    <x v="0"/>
    <x v="20"/>
    <x v="74"/>
    <x v="230"/>
    <x v="1"/>
    <n v="3"/>
    <n v="131.69999999999999"/>
  </r>
  <r>
    <x v="123"/>
    <x v="0"/>
    <x v="23"/>
    <x v="74"/>
    <x v="230"/>
    <x v="1"/>
    <n v="1"/>
    <n v="46.9"/>
  </r>
  <r>
    <x v="123"/>
    <x v="0"/>
    <x v="12"/>
    <x v="138"/>
    <x v="231"/>
    <x v="3"/>
    <n v="1"/>
    <n v="29"/>
  </r>
  <r>
    <x v="123"/>
    <x v="0"/>
    <x v="12"/>
    <x v="3"/>
    <x v="232"/>
    <x v="3"/>
    <n v="2"/>
    <n v="58"/>
  </r>
  <r>
    <x v="124"/>
    <x v="0"/>
    <x v="13"/>
    <x v="121"/>
    <x v="233"/>
    <x v="3"/>
    <n v="1"/>
    <n v="43.6"/>
  </r>
  <r>
    <x v="125"/>
    <x v="0"/>
    <x v="0"/>
    <x v="139"/>
    <x v="234"/>
    <x v="0"/>
    <n v="1"/>
    <n v="37.200000000000003"/>
  </r>
  <r>
    <x v="126"/>
    <x v="0"/>
    <x v="5"/>
    <x v="140"/>
    <x v="235"/>
    <x v="3"/>
    <n v="1"/>
    <n v="33.9"/>
  </r>
  <r>
    <x v="126"/>
    <x v="0"/>
    <x v="13"/>
    <x v="129"/>
    <x v="236"/>
    <x v="3"/>
    <n v="1"/>
    <n v="43.6"/>
  </r>
  <r>
    <x v="126"/>
    <x v="0"/>
    <x v="20"/>
    <x v="58"/>
    <x v="237"/>
    <x v="3"/>
    <n v="1"/>
    <n v="39.9"/>
  </r>
  <r>
    <x v="126"/>
    <x v="0"/>
    <x v="16"/>
    <x v="23"/>
    <x v="238"/>
    <x v="0"/>
    <n v="1"/>
    <n v="37.200000000000003"/>
  </r>
  <r>
    <x v="126"/>
    <x v="0"/>
    <x v="5"/>
    <x v="141"/>
    <x v="239"/>
    <x v="3"/>
    <n v="1"/>
    <n v="33.9"/>
  </r>
  <r>
    <x v="127"/>
    <x v="0"/>
    <x v="11"/>
    <x v="142"/>
    <x v="240"/>
    <x v="3"/>
    <n v="1"/>
    <n v="31.3"/>
  </r>
  <r>
    <x v="127"/>
    <x v="0"/>
    <x v="9"/>
    <x v="61"/>
    <x v="241"/>
    <x v="3"/>
    <n v="2"/>
    <n v="93.4"/>
  </r>
  <r>
    <x v="127"/>
    <x v="0"/>
    <x v="16"/>
    <x v="143"/>
    <x v="242"/>
    <x v="6"/>
    <n v="1"/>
    <n v="30.9"/>
  </r>
  <r>
    <x v="128"/>
    <x v="0"/>
    <x v="17"/>
    <x v="29"/>
    <x v="243"/>
    <x v="3"/>
    <n v="1"/>
    <n v="46.7"/>
  </r>
  <r>
    <x v="128"/>
    <x v="0"/>
    <x v="14"/>
    <x v="103"/>
    <x v="244"/>
    <x v="3"/>
    <n v="1"/>
    <n v="39.9"/>
  </r>
  <r>
    <x v="128"/>
    <x v="0"/>
    <x v="13"/>
    <x v="103"/>
    <x v="244"/>
    <x v="3"/>
    <n v="1"/>
    <n v="43.6"/>
  </r>
  <r>
    <x v="129"/>
    <x v="0"/>
    <x v="17"/>
    <x v="144"/>
    <x v="245"/>
    <x v="3"/>
    <n v="1"/>
    <n v="46.7"/>
  </r>
  <r>
    <x v="129"/>
    <x v="0"/>
    <x v="15"/>
    <x v="145"/>
    <x v="246"/>
    <x v="3"/>
    <n v="1"/>
    <n v="46.7"/>
  </r>
  <r>
    <x v="129"/>
    <x v="0"/>
    <x v="7"/>
    <x v="95"/>
    <x v="247"/>
    <x v="0"/>
    <n v="1"/>
    <n v="51.7"/>
  </r>
  <r>
    <x v="130"/>
    <x v="0"/>
    <x v="12"/>
    <x v="3"/>
    <x v="248"/>
    <x v="3"/>
    <n v="1"/>
    <n v="43.2"/>
  </r>
  <r>
    <x v="131"/>
    <x v="0"/>
    <x v="17"/>
    <x v="146"/>
    <x v="249"/>
    <x v="3"/>
    <n v="2"/>
    <n v="93.4"/>
  </r>
  <r>
    <x v="131"/>
    <x v="0"/>
    <x v="14"/>
    <x v="147"/>
    <x v="250"/>
    <x v="3"/>
    <n v="1"/>
    <n v="39.9"/>
  </r>
  <r>
    <x v="131"/>
    <x v="0"/>
    <x v="8"/>
    <x v="106"/>
    <x v="251"/>
    <x v="1"/>
    <n v="1"/>
    <n v="55"/>
  </r>
  <r>
    <x v="132"/>
    <x v="0"/>
    <x v="31"/>
    <x v="148"/>
    <x v="252"/>
    <x v="3"/>
    <n v="1"/>
    <n v="38.9"/>
  </r>
  <r>
    <x v="132"/>
    <x v="0"/>
    <x v="7"/>
    <x v="149"/>
    <x v="253"/>
    <x v="0"/>
    <n v="1"/>
    <n v="51.7"/>
  </r>
  <r>
    <x v="132"/>
    <x v="0"/>
    <x v="17"/>
    <x v="149"/>
    <x v="253"/>
    <x v="0"/>
    <n v="1"/>
    <n v="52.3"/>
  </r>
  <r>
    <x v="133"/>
    <x v="0"/>
    <x v="17"/>
    <x v="22"/>
    <x v="254"/>
    <x v="4"/>
    <n v="1"/>
    <n v="50"/>
  </r>
  <r>
    <x v="133"/>
    <x v="0"/>
    <x v="9"/>
    <x v="104"/>
    <x v="255"/>
    <x v="3"/>
    <n v="1"/>
    <n v="46.7"/>
  </r>
  <r>
    <x v="134"/>
    <x v="0"/>
    <x v="23"/>
    <x v="92"/>
    <x v="256"/>
    <x v="3"/>
    <n v="1"/>
    <n v="37.9"/>
  </r>
  <r>
    <x v="134"/>
    <x v="0"/>
    <x v="9"/>
    <x v="150"/>
    <x v="257"/>
    <x v="0"/>
    <n v="1"/>
    <n v="51.7"/>
  </r>
  <r>
    <x v="134"/>
    <x v="0"/>
    <x v="12"/>
    <x v="151"/>
    <x v="258"/>
    <x v="3"/>
    <n v="1"/>
    <n v="43.2"/>
  </r>
  <r>
    <x v="135"/>
    <x v="0"/>
    <x v="29"/>
    <x v="70"/>
    <x v="259"/>
    <x v="1"/>
    <n v="1"/>
    <n v="52.2"/>
  </r>
  <r>
    <x v="136"/>
    <x v="0"/>
    <x v="18"/>
    <x v="134"/>
    <x v="260"/>
    <x v="3"/>
    <n v="1"/>
    <n v="43.6"/>
  </r>
  <r>
    <x v="136"/>
    <x v="0"/>
    <x v="9"/>
    <x v="29"/>
    <x v="261"/>
    <x v="3"/>
    <n v="1"/>
    <n v="60"/>
  </r>
  <r>
    <x v="136"/>
    <x v="0"/>
    <x v="16"/>
    <x v="152"/>
    <x v="262"/>
    <x v="0"/>
    <n v="1"/>
    <n v="37.200000000000003"/>
  </r>
  <r>
    <x v="137"/>
    <x v="0"/>
    <x v="14"/>
    <x v="129"/>
    <x v="263"/>
    <x v="1"/>
    <n v="1"/>
    <n v="43.9"/>
  </r>
  <r>
    <x v="137"/>
    <x v="0"/>
    <x v="17"/>
    <x v="118"/>
    <x v="264"/>
    <x v="3"/>
    <n v="2"/>
    <n v="120"/>
  </r>
  <r>
    <x v="137"/>
    <x v="0"/>
    <x v="14"/>
    <x v="153"/>
    <x v="265"/>
    <x v="0"/>
    <n v="1"/>
    <n v="35.799999999999997"/>
  </r>
  <r>
    <x v="137"/>
    <x v="0"/>
    <x v="20"/>
    <x v="154"/>
    <x v="266"/>
    <x v="5"/>
    <n v="1"/>
    <n v="43.8"/>
  </r>
  <r>
    <x v="138"/>
    <x v="0"/>
    <x v="17"/>
    <x v="11"/>
    <x v="267"/>
    <x v="0"/>
    <n v="1"/>
    <n v="52.3"/>
  </r>
  <r>
    <x v="138"/>
    <x v="0"/>
    <x v="32"/>
    <x v="155"/>
    <x v="268"/>
    <x v="1"/>
    <n v="1"/>
    <n v="55"/>
  </r>
  <r>
    <x v="138"/>
    <x v="0"/>
    <x v="8"/>
    <x v="156"/>
    <x v="269"/>
    <x v="3"/>
    <n v="5"/>
    <n v="218"/>
  </r>
  <r>
    <x v="138"/>
    <x v="0"/>
    <x v="8"/>
    <x v="157"/>
    <x v="270"/>
    <x v="3"/>
    <n v="1"/>
    <n v="43.6"/>
  </r>
  <r>
    <x v="138"/>
    <x v="0"/>
    <x v="8"/>
    <x v="158"/>
    <x v="271"/>
    <x v="3"/>
    <n v="4"/>
    <n v="43.6"/>
  </r>
  <r>
    <x v="138"/>
    <x v="0"/>
    <x v="14"/>
    <x v="128"/>
    <x v="272"/>
    <x v="3"/>
    <n v="2"/>
    <n v="78"/>
  </r>
  <r>
    <x v="139"/>
    <x v="0"/>
    <x v="9"/>
    <x v="70"/>
    <x v="273"/>
    <x v="0"/>
    <n v="1"/>
    <n v="51.7"/>
  </r>
  <r>
    <x v="139"/>
    <x v="0"/>
    <x v="18"/>
    <x v="159"/>
    <x v="274"/>
    <x v="0"/>
    <n v="2"/>
    <n v="110"/>
  </r>
  <r>
    <x v="140"/>
    <x v="0"/>
    <x v="17"/>
    <x v="160"/>
    <x v="275"/>
    <x v="0"/>
    <n v="2"/>
    <n v="104.6"/>
  </r>
  <r>
    <x v="140"/>
    <x v="0"/>
    <x v="5"/>
    <x v="161"/>
    <x v="276"/>
    <x v="4"/>
    <n v="1"/>
    <n v="32.5"/>
  </r>
</pivotCacheRecords>
</file>

<file path=xl/pivotCache/pivotCacheRecords2.xml><?xml version="1.0" encoding="utf-8"?>
<pivotCacheRecords xmlns="http://schemas.openxmlformats.org/spreadsheetml/2006/main" xmlns:r="http://schemas.openxmlformats.org/officeDocument/2006/relationships" count="1226">
  <r>
    <x v="0"/>
    <x v="0"/>
    <x v="0"/>
    <x v="0"/>
    <x v="0"/>
    <x v="0"/>
    <x v="0"/>
    <x v="0"/>
  </r>
  <r>
    <x v="0"/>
    <x v="1"/>
    <x v="1"/>
    <x v="1"/>
    <x v="1"/>
    <x v="1"/>
    <x v="1"/>
    <x v="1"/>
  </r>
  <r>
    <x v="0"/>
    <x v="1"/>
    <x v="2"/>
    <x v="2"/>
    <x v="2"/>
    <x v="1"/>
    <x v="0"/>
    <x v="2"/>
  </r>
  <r>
    <x v="0"/>
    <x v="1"/>
    <x v="3"/>
    <x v="3"/>
    <x v="3"/>
    <x v="2"/>
    <x v="0"/>
    <x v="3"/>
  </r>
  <r>
    <x v="0"/>
    <x v="2"/>
    <x v="4"/>
    <x v="4"/>
    <x v="4"/>
    <x v="3"/>
    <x v="0"/>
    <x v="4"/>
  </r>
  <r>
    <x v="0"/>
    <x v="0"/>
    <x v="5"/>
    <x v="5"/>
    <x v="5"/>
    <x v="1"/>
    <x v="0"/>
    <x v="5"/>
  </r>
  <r>
    <x v="0"/>
    <x v="0"/>
    <x v="6"/>
    <x v="6"/>
    <x v="6"/>
    <x v="4"/>
    <x v="0"/>
    <x v="6"/>
  </r>
  <r>
    <x v="1"/>
    <x v="0"/>
    <x v="7"/>
    <x v="7"/>
    <x v="7"/>
    <x v="1"/>
    <x v="0"/>
    <x v="7"/>
  </r>
  <r>
    <x v="1"/>
    <x v="1"/>
    <x v="1"/>
    <x v="7"/>
    <x v="7"/>
    <x v="1"/>
    <x v="2"/>
    <x v="8"/>
  </r>
  <r>
    <x v="1"/>
    <x v="1"/>
    <x v="8"/>
    <x v="8"/>
    <x v="8"/>
    <x v="5"/>
    <x v="0"/>
    <x v="9"/>
  </r>
  <r>
    <x v="1"/>
    <x v="2"/>
    <x v="9"/>
    <x v="9"/>
    <x v="9"/>
    <x v="0"/>
    <x v="2"/>
    <x v="10"/>
  </r>
  <r>
    <x v="1"/>
    <x v="0"/>
    <x v="10"/>
    <x v="10"/>
    <x v="10"/>
    <x v="4"/>
    <x v="0"/>
    <x v="11"/>
  </r>
  <r>
    <x v="1"/>
    <x v="0"/>
    <x v="11"/>
    <x v="11"/>
    <x v="11"/>
    <x v="1"/>
    <x v="0"/>
    <x v="5"/>
  </r>
  <r>
    <x v="1"/>
    <x v="0"/>
    <x v="12"/>
    <x v="12"/>
    <x v="12"/>
    <x v="1"/>
    <x v="0"/>
    <x v="12"/>
  </r>
  <r>
    <x v="2"/>
    <x v="1"/>
    <x v="1"/>
    <x v="13"/>
    <x v="13"/>
    <x v="0"/>
    <x v="2"/>
    <x v="13"/>
  </r>
  <r>
    <x v="2"/>
    <x v="1"/>
    <x v="13"/>
    <x v="13"/>
    <x v="13"/>
    <x v="0"/>
    <x v="2"/>
    <x v="14"/>
  </r>
  <r>
    <x v="2"/>
    <x v="0"/>
    <x v="14"/>
    <x v="14"/>
    <x v="14"/>
    <x v="0"/>
    <x v="0"/>
    <x v="15"/>
  </r>
  <r>
    <x v="2"/>
    <x v="0"/>
    <x v="15"/>
    <x v="15"/>
    <x v="15"/>
    <x v="1"/>
    <x v="2"/>
    <x v="16"/>
  </r>
  <r>
    <x v="2"/>
    <x v="1"/>
    <x v="16"/>
    <x v="15"/>
    <x v="15"/>
    <x v="1"/>
    <x v="2"/>
    <x v="17"/>
  </r>
  <r>
    <x v="2"/>
    <x v="1"/>
    <x v="17"/>
    <x v="15"/>
    <x v="15"/>
    <x v="1"/>
    <x v="0"/>
    <x v="2"/>
  </r>
  <r>
    <x v="2"/>
    <x v="1"/>
    <x v="18"/>
    <x v="15"/>
    <x v="15"/>
    <x v="1"/>
    <x v="2"/>
    <x v="18"/>
  </r>
  <r>
    <x v="2"/>
    <x v="2"/>
    <x v="19"/>
    <x v="16"/>
    <x v="16"/>
    <x v="3"/>
    <x v="0"/>
    <x v="19"/>
  </r>
  <r>
    <x v="2"/>
    <x v="2"/>
    <x v="9"/>
    <x v="17"/>
    <x v="17"/>
    <x v="5"/>
    <x v="1"/>
    <x v="20"/>
  </r>
  <r>
    <x v="3"/>
    <x v="2"/>
    <x v="20"/>
    <x v="18"/>
    <x v="18"/>
    <x v="3"/>
    <x v="0"/>
    <x v="4"/>
  </r>
  <r>
    <x v="3"/>
    <x v="1"/>
    <x v="21"/>
    <x v="18"/>
    <x v="18"/>
    <x v="3"/>
    <x v="0"/>
    <x v="21"/>
  </r>
  <r>
    <x v="3"/>
    <x v="2"/>
    <x v="22"/>
    <x v="19"/>
    <x v="19"/>
    <x v="1"/>
    <x v="0"/>
    <x v="22"/>
  </r>
  <r>
    <x v="3"/>
    <x v="2"/>
    <x v="23"/>
    <x v="20"/>
    <x v="20"/>
    <x v="3"/>
    <x v="0"/>
    <x v="15"/>
  </r>
  <r>
    <x v="3"/>
    <x v="0"/>
    <x v="24"/>
    <x v="21"/>
    <x v="21"/>
    <x v="1"/>
    <x v="0"/>
    <x v="21"/>
  </r>
  <r>
    <x v="3"/>
    <x v="2"/>
    <x v="23"/>
    <x v="22"/>
    <x v="22"/>
    <x v="2"/>
    <x v="0"/>
    <x v="23"/>
  </r>
  <r>
    <x v="3"/>
    <x v="1"/>
    <x v="25"/>
    <x v="23"/>
    <x v="23"/>
    <x v="4"/>
    <x v="0"/>
    <x v="24"/>
  </r>
  <r>
    <x v="3"/>
    <x v="0"/>
    <x v="26"/>
    <x v="24"/>
    <x v="24"/>
    <x v="1"/>
    <x v="0"/>
    <x v="25"/>
  </r>
  <r>
    <x v="4"/>
    <x v="2"/>
    <x v="27"/>
    <x v="25"/>
    <x v="25"/>
    <x v="3"/>
    <x v="2"/>
    <x v="26"/>
  </r>
  <r>
    <x v="4"/>
    <x v="2"/>
    <x v="28"/>
    <x v="26"/>
    <x v="26"/>
    <x v="3"/>
    <x v="0"/>
    <x v="27"/>
  </r>
  <r>
    <x v="4"/>
    <x v="2"/>
    <x v="29"/>
    <x v="26"/>
    <x v="26"/>
    <x v="3"/>
    <x v="0"/>
    <x v="28"/>
  </r>
  <r>
    <x v="4"/>
    <x v="1"/>
    <x v="17"/>
    <x v="27"/>
    <x v="27"/>
    <x v="0"/>
    <x v="0"/>
    <x v="29"/>
  </r>
  <r>
    <x v="4"/>
    <x v="1"/>
    <x v="30"/>
    <x v="28"/>
    <x v="28"/>
    <x v="3"/>
    <x v="0"/>
    <x v="21"/>
  </r>
  <r>
    <x v="4"/>
    <x v="0"/>
    <x v="31"/>
    <x v="29"/>
    <x v="29"/>
    <x v="1"/>
    <x v="0"/>
    <x v="30"/>
  </r>
  <r>
    <x v="4"/>
    <x v="1"/>
    <x v="32"/>
    <x v="30"/>
    <x v="30"/>
    <x v="2"/>
    <x v="0"/>
    <x v="31"/>
  </r>
  <r>
    <x v="4"/>
    <x v="0"/>
    <x v="33"/>
    <x v="15"/>
    <x v="31"/>
    <x v="1"/>
    <x v="3"/>
    <x v="21"/>
  </r>
  <r>
    <x v="4"/>
    <x v="0"/>
    <x v="34"/>
    <x v="15"/>
    <x v="31"/>
    <x v="1"/>
    <x v="1"/>
    <x v="32"/>
  </r>
  <r>
    <x v="4"/>
    <x v="2"/>
    <x v="35"/>
    <x v="31"/>
    <x v="32"/>
    <x v="3"/>
    <x v="0"/>
    <x v="33"/>
  </r>
  <r>
    <x v="5"/>
    <x v="2"/>
    <x v="28"/>
    <x v="32"/>
    <x v="33"/>
    <x v="3"/>
    <x v="0"/>
    <x v="33"/>
  </r>
  <r>
    <x v="5"/>
    <x v="1"/>
    <x v="36"/>
    <x v="33"/>
    <x v="34"/>
    <x v="1"/>
    <x v="0"/>
    <x v="34"/>
  </r>
  <r>
    <x v="5"/>
    <x v="2"/>
    <x v="20"/>
    <x v="34"/>
    <x v="35"/>
    <x v="3"/>
    <x v="0"/>
    <x v="4"/>
  </r>
  <r>
    <x v="5"/>
    <x v="0"/>
    <x v="37"/>
    <x v="15"/>
    <x v="36"/>
    <x v="1"/>
    <x v="1"/>
    <x v="35"/>
  </r>
  <r>
    <x v="5"/>
    <x v="0"/>
    <x v="38"/>
    <x v="15"/>
    <x v="36"/>
    <x v="1"/>
    <x v="0"/>
    <x v="36"/>
  </r>
  <r>
    <x v="5"/>
    <x v="0"/>
    <x v="39"/>
    <x v="15"/>
    <x v="36"/>
    <x v="1"/>
    <x v="2"/>
    <x v="37"/>
  </r>
  <r>
    <x v="5"/>
    <x v="0"/>
    <x v="40"/>
    <x v="15"/>
    <x v="36"/>
    <x v="1"/>
    <x v="0"/>
    <x v="25"/>
  </r>
  <r>
    <x v="5"/>
    <x v="0"/>
    <x v="24"/>
    <x v="15"/>
    <x v="36"/>
    <x v="1"/>
    <x v="2"/>
    <x v="38"/>
  </r>
  <r>
    <x v="5"/>
    <x v="0"/>
    <x v="31"/>
    <x v="15"/>
    <x v="36"/>
    <x v="5"/>
    <x v="4"/>
    <x v="39"/>
  </r>
  <r>
    <x v="5"/>
    <x v="0"/>
    <x v="31"/>
    <x v="15"/>
    <x v="36"/>
    <x v="1"/>
    <x v="1"/>
    <x v="32"/>
  </r>
  <r>
    <x v="6"/>
    <x v="0"/>
    <x v="0"/>
    <x v="35"/>
    <x v="37"/>
    <x v="0"/>
    <x v="0"/>
    <x v="0"/>
  </r>
  <r>
    <x v="6"/>
    <x v="0"/>
    <x v="0"/>
    <x v="36"/>
    <x v="38"/>
    <x v="0"/>
    <x v="0"/>
    <x v="0"/>
  </r>
  <r>
    <x v="6"/>
    <x v="0"/>
    <x v="41"/>
    <x v="15"/>
    <x v="39"/>
    <x v="1"/>
    <x v="1"/>
    <x v="40"/>
  </r>
  <r>
    <x v="6"/>
    <x v="0"/>
    <x v="24"/>
    <x v="15"/>
    <x v="39"/>
    <x v="1"/>
    <x v="0"/>
    <x v="21"/>
  </r>
  <r>
    <x v="6"/>
    <x v="0"/>
    <x v="33"/>
    <x v="15"/>
    <x v="39"/>
    <x v="1"/>
    <x v="4"/>
    <x v="41"/>
  </r>
  <r>
    <x v="6"/>
    <x v="1"/>
    <x v="42"/>
    <x v="37"/>
    <x v="40"/>
    <x v="2"/>
    <x v="0"/>
    <x v="42"/>
  </r>
  <r>
    <x v="7"/>
    <x v="1"/>
    <x v="43"/>
    <x v="38"/>
    <x v="41"/>
    <x v="3"/>
    <x v="0"/>
    <x v="43"/>
  </r>
  <r>
    <x v="7"/>
    <x v="2"/>
    <x v="44"/>
    <x v="39"/>
    <x v="42"/>
    <x v="1"/>
    <x v="0"/>
    <x v="44"/>
  </r>
  <r>
    <x v="7"/>
    <x v="0"/>
    <x v="45"/>
    <x v="3"/>
    <x v="43"/>
    <x v="0"/>
    <x v="0"/>
    <x v="45"/>
  </r>
  <r>
    <x v="7"/>
    <x v="0"/>
    <x v="15"/>
    <x v="15"/>
    <x v="44"/>
    <x v="1"/>
    <x v="0"/>
    <x v="30"/>
  </r>
  <r>
    <x v="7"/>
    <x v="0"/>
    <x v="46"/>
    <x v="15"/>
    <x v="44"/>
    <x v="1"/>
    <x v="0"/>
    <x v="30"/>
  </r>
  <r>
    <x v="7"/>
    <x v="1"/>
    <x v="47"/>
    <x v="15"/>
    <x v="44"/>
    <x v="1"/>
    <x v="0"/>
    <x v="25"/>
  </r>
  <r>
    <x v="7"/>
    <x v="0"/>
    <x v="26"/>
    <x v="5"/>
    <x v="45"/>
    <x v="1"/>
    <x v="0"/>
    <x v="25"/>
  </r>
  <r>
    <x v="7"/>
    <x v="0"/>
    <x v="15"/>
    <x v="40"/>
    <x v="46"/>
    <x v="1"/>
    <x v="0"/>
    <x v="46"/>
  </r>
  <r>
    <x v="8"/>
    <x v="1"/>
    <x v="32"/>
    <x v="41"/>
    <x v="47"/>
    <x v="1"/>
    <x v="0"/>
    <x v="47"/>
  </r>
  <r>
    <x v="8"/>
    <x v="1"/>
    <x v="48"/>
    <x v="41"/>
    <x v="47"/>
    <x v="1"/>
    <x v="0"/>
    <x v="48"/>
  </r>
  <r>
    <x v="8"/>
    <x v="0"/>
    <x v="49"/>
    <x v="42"/>
    <x v="48"/>
    <x v="3"/>
    <x v="0"/>
    <x v="49"/>
  </r>
  <r>
    <x v="8"/>
    <x v="0"/>
    <x v="0"/>
    <x v="43"/>
    <x v="49"/>
    <x v="1"/>
    <x v="0"/>
    <x v="5"/>
  </r>
  <r>
    <x v="8"/>
    <x v="0"/>
    <x v="49"/>
    <x v="43"/>
    <x v="49"/>
    <x v="1"/>
    <x v="0"/>
    <x v="12"/>
  </r>
  <r>
    <x v="8"/>
    <x v="1"/>
    <x v="36"/>
    <x v="44"/>
    <x v="50"/>
    <x v="1"/>
    <x v="0"/>
    <x v="34"/>
  </r>
  <r>
    <x v="8"/>
    <x v="0"/>
    <x v="49"/>
    <x v="14"/>
    <x v="51"/>
    <x v="3"/>
    <x v="0"/>
    <x v="49"/>
  </r>
  <r>
    <x v="8"/>
    <x v="2"/>
    <x v="50"/>
    <x v="45"/>
    <x v="52"/>
    <x v="1"/>
    <x v="0"/>
    <x v="50"/>
  </r>
  <r>
    <x v="8"/>
    <x v="2"/>
    <x v="51"/>
    <x v="45"/>
    <x v="52"/>
    <x v="1"/>
    <x v="0"/>
    <x v="44"/>
  </r>
  <r>
    <x v="9"/>
    <x v="1"/>
    <x v="17"/>
    <x v="46"/>
    <x v="53"/>
    <x v="0"/>
    <x v="0"/>
    <x v="29"/>
  </r>
  <r>
    <x v="9"/>
    <x v="0"/>
    <x v="52"/>
    <x v="47"/>
    <x v="54"/>
    <x v="3"/>
    <x v="0"/>
    <x v="51"/>
  </r>
  <r>
    <x v="9"/>
    <x v="1"/>
    <x v="53"/>
    <x v="48"/>
    <x v="55"/>
    <x v="2"/>
    <x v="0"/>
    <x v="3"/>
  </r>
  <r>
    <x v="9"/>
    <x v="1"/>
    <x v="25"/>
    <x v="48"/>
    <x v="55"/>
    <x v="2"/>
    <x v="0"/>
    <x v="3"/>
  </r>
  <r>
    <x v="9"/>
    <x v="1"/>
    <x v="54"/>
    <x v="48"/>
    <x v="55"/>
    <x v="2"/>
    <x v="0"/>
    <x v="3"/>
  </r>
  <r>
    <x v="9"/>
    <x v="0"/>
    <x v="24"/>
    <x v="15"/>
    <x v="56"/>
    <x v="1"/>
    <x v="5"/>
    <x v="41"/>
  </r>
  <r>
    <x v="9"/>
    <x v="0"/>
    <x v="15"/>
    <x v="15"/>
    <x v="56"/>
    <x v="1"/>
    <x v="0"/>
    <x v="46"/>
  </r>
  <r>
    <x v="9"/>
    <x v="1"/>
    <x v="43"/>
    <x v="15"/>
    <x v="56"/>
    <x v="1"/>
    <x v="0"/>
    <x v="3"/>
  </r>
  <r>
    <x v="9"/>
    <x v="1"/>
    <x v="55"/>
    <x v="15"/>
    <x v="56"/>
    <x v="1"/>
    <x v="2"/>
    <x v="52"/>
  </r>
  <r>
    <x v="9"/>
    <x v="2"/>
    <x v="35"/>
    <x v="49"/>
    <x v="57"/>
    <x v="3"/>
    <x v="2"/>
    <x v="53"/>
  </r>
  <r>
    <x v="9"/>
    <x v="2"/>
    <x v="50"/>
    <x v="50"/>
    <x v="58"/>
    <x v="1"/>
    <x v="0"/>
    <x v="50"/>
  </r>
  <r>
    <x v="9"/>
    <x v="0"/>
    <x v="5"/>
    <x v="51"/>
    <x v="59"/>
    <x v="3"/>
    <x v="0"/>
    <x v="51"/>
  </r>
  <r>
    <x v="10"/>
    <x v="0"/>
    <x v="52"/>
    <x v="52"/>
    <x v="60"/>
    <x v="0"/>
    <x v="0"/>
    <x v="0"/>
  </r>
  <r>
    <x v="10"/>
    <x v="1"/>
    <x v="32"/>
    <x v="53"/>
    <x v="61"/>
    <x v="0"/>
    <x v="1"/>
    <x v="54"/>
  </r>
  <r>
    <x v="10"/>
    <x v="0"/>
    <x v="45"/>
    <x v="54"/>
    <x v="62"/>
    <x v="1"/>
    <x v="0"/>
    <x v="12"/>
  </r>
  <r>
    <x v="10"/>
    <x v="1"/>
    <x v="56"/>
    <x v="55"/>
    <x v="63"/>
    <x v="4"/>
    <x v="2"/>
    <x v="55"/>
  </r>
  <r>
    <x v="10"/>
    <x v="1"/>
    <x v="43"/>
    <x v="55"/>
    <x v="63"/>
    <x v="4"/>
    <x v="0"/>
    <x v="24"/>
  </r>
  <r>
    <x v="10"/>
    <x v="1"/>
    <x v="25"/>
    <x v="56"/>
    <x v="64"/>
    <x v="4"/>
    <x v="0"/>
    <x v="24"/>
  </r>
  <r>
    <x v="11"/>
    <x v="1"/>
    <x v="21"/>
    <x v="57"/>
    <x v="65"/>
    <x v="1"/>
    <x v="0"/>
    <x v="47"/>
  </r>
  <r>
    <x v="11"/>
    <x v="1"/>
    <x v="43"/>
    <x v="58"/>
    <x v="66"/>
    <x v="2"/>
    <x v="0"/>
    <x v="3"/>
  </r>
  <r>
    <x v="11"/>
    <x v="0"/>
    <x v="15"/>
    <x v="4"/>
    <x v="67"/>
    <x v="1"/>
    <x v="0"/>
    <x v="46"/>
  </r>
  <r>
    <x v="11"/>
    <x v="1"/>
    <x v="57"/>
    <x v="59"/>
    <x v="68"/>
    <x v="3"/>
    <x v="0"/>
    <x v="56"/>
  </r>
  <r>
    <x v="11"/>
    <x v="1"/>
    <x v="58"/>
    <x v="59"/>
    <x v="68"/>
    <x v="3"/>
    <x v="0"/>
    <x v="57"/>
  </r>
  <r>
    <x v="11"/>
    <x v="2"/>
    <x v="59"/>
    <x v="60"/>
    <x v="69"/>
    <x v="4"/>
    <x v="1"/>
    <x v="58"/>
  </r>
  <r>
    <x v="12"/>
    <x v="0"/>
    <x v="26"/>
    <x v="61"/>
    <x v="70"/>
    <x v="1"/>
    <x v="0"/>
    <x v="25"/>
  </r>
  <r>
    <x v="12"/>
    <x v="0"/>
    <x v="40"/>
    <x v="61"/>
    <x v="70"/>
    <x v="1"/>
    <x v="0"/>
    <x v="25"/>
  </r>
  <r>
    <x v="12"/>
    <x v="0"/>
    <x v="15"/>
    <x v="61"/>
    <x v="70"/>
    <x v="1"/>
    <x v="0"/>
    <x v="46"/>
  </r>
  <r>
    <x v="12"/>
    <x v="1"/>
    <x v="32"/>
    <x v="62"/>
    <x v="71"/>
    <x v="1"/>
    <x v="0"/>
    <x v="47"/>
  </r>
  <r>
    <x v="12"/>
    <x v="1"/>
    <x v="1"/>
    <x v="62"/>
    <x v="71"/>
    <x v="1"/>
    <x v="0"/>
    <x v="34"/>
  </r>
  <r>
    <x v="12"/>
    <x v="1"/>
    <x v="21"/>
    <x v="63"/>
    <x v="72"/>
    <x v="3"/>
    <x v="0"/>
    <x v="21"/>
  </r>
  <r>
    <x v="13"/>
    <x v="2"/>
    <x v="35"/>
    <x v="64"/>
    <x v="73"/>
    <x v="3"/>
    <x v="0"/>
    <x v="33"/>
  </r>
  <r>
    <x v="13"/>
    <x v="2"/>
    <x v="19"/>
    <x v="65"/>
    <x v="74"/>
    <x v="0"/>
    <x v="0"/>
    <x v="59"/>
  </r>
  <r>
    <x v="13"/>
    <x v="0"/>
    <x v="60"/>
    <x v="15"/>
    <x v="75"/>
    <x v="1"/>
    <x v="1"/>
    <x v="60"/>
  </r>
  <r>
    <x v="13"/>
    <x v="1"/>
    <x v="61"/>
    <x v="15"/>
    <x v="75"/>
    <x v="1"/>
    <x v="0"/>
    <x v="61"/>
  </r>
  <r>
    <x v="14"/>
    <x v="2"/>
    <x v="28"/>
    <x v="32"/>
    <x v="76"/>
    <x v="3"/>
    <x v="0"/>
    <x v="33"/>
  </r>
  <r>
    <x v="14"/>
    <x v="1"/>
    <x v="36"/>
    <x v="32"/>
    <x v="76"/>
    <x v="3"/>
    <x v="0"/>
    <x v="62"/>
  </r>
  <r>
    <x v="14"/>
    <x v="2"/>
    <x v="35"/>
    <x v="66"/>
    <x v="77"/>
    <x v="3"/>
    <x v="0"/>
    <x v="33"/>
  </r>
  <r>
    <x v="14"/>
    <x v="2"/>
    <x v="62"/>
    <x v="67"/>
    <x v="78"/>
    <x v="3"/>
    <x v="0"/>
    <x v="63"/>
  </r>
  <r>
    <x v="14"/>
    <x v="0"/>
    <x v="41"/>
    <x v="68"/>
    <x v="79"/>
    <x v="1"/>
    <x v="0"/>
    <x v="64"/>
  </r>
  <r>
    <x v="14"/>
    <x v="0"/>
    <x v="63"/>
    <x v="68"/>
    <x v="79"/>
    <x v="1"/>
    <x v="0"/>
    <x v="5"/>
  </r>
  <r>
    <x v="14"/>
    <x v="1"/>
    <x v="18"/>
    <x v="69"/>
    <x v="80"/>
    <x v="0"/>
    <x v="0"/>
    <x v="29"/>
  </r>
  <r>
    <x v="14"/>
    <x v="1"/>
    <x v="56"/>
    <x v="70"/>
    <x v="81"/>
    <x v="3"/>
    <x v="0"/>
    <x v="65"/>
  </r>
  <r>
    <x v="14"/>
    <x v="1"/>
    <x v="64"/>
    <x v="59"/>
    <x v="82"/>
    <x v="3"/>
    <x v="0"/>
    <x v="66"/>
  </r>
  <r>
    <x v="15"/>
    <x v="1"/>
    <x v="17"/>
    <x v="71"/>
    <x v="83"/>
    <x v="1"/>
    <x v="0"/>
    <x v="61"/>
  </r>
  <r>
    <x v="15"/>
    <x v="2"/>
    <x v="62"/>
    <x v="72"/>
    <x v="84"/>
    <x v="2"/>
    <x v="0"/>
    <x v="23"/>
  </r>
  <r>
    <x v="15"/>
    <x v="2"/>
    <x v="62"/>
    <x v="73"/>
    <x v="85"/>
    <x v="3"/>
    <x v="0"/>
    <x v="19"/>
  </r>
  <r>
    <x v="16"/>
    <x v="1"/>
    <x v="48"/>
    <x v="74"/>
    <x v="86"/>
    <x v="1"/>
    <x v="2"/>
    <x v="67"/>
  </r>
  <r>
    <x v="16"/>
    <x v="1"/>
    <x v="65"/>
    <x v="74"/>
    <x v="86"/>
    <x v="1"/>
    <x v="2"/>
    <x v="67"/>
  </r>
  <r>
    <x v="16"/>
    <x v="1"/>
    <x v="25"/>
    <x v="75"/>
    <x v="87"/>
    <x v="2"/>
    <x v="2"/>
    <x v="68"/>
  </r>
  <r>
    <x v="16"/>
    <x v="2"/>
    <x v="66"/>
    <x v="76"/>
    <x v="88"/>
    <x v="1"/>
    <x v="1"/>
    <x v="69"/>
  </r>
  <r>
    <x v="16"/>
    <x v="1"/>
    <x v="32"/>
    <x v="42"/>
    <x v="89"/>
    <x v="2"/>
    <x v="0"/>
    <x v="31"/>
  </r>
  <r>
    <x v="16"/>
    <x v="0"/>
    <x v="67"/>
    <x v="36"/>
    <x v="90"/>
    <x v="0"/>
    <x v="0"/>
    <x v="12"/>
  </r>
  <r>
    <x v="17"/>
    <x v="2"/>
    <x v="20"/>
    <x v="34"/>
    <x v="91"/>
    <x v="3"/>
    <x v="0"/>
    <x v="4"/>
  </r>
  <r>
    <x v="17"/>
    <x v="2"/>
    <x v="35"/>
    <x v="34"/>
    <x v="91"/>
    <x v="3"/>
    <x v="0"/>
    <x v="33"/>
  </r>
  <r>
    <x v="17"/>
    <x v="1"/>
    <x v="36"/>
    <x v="34"/>
    <x v="91"/>
    <x v="3"/>
    <x v="0"/>
    <x v="62"/>
  </r>
  <r>
    <x v="17"/>
    <x v="1"/>
    <x v="68"/>
    <x v="77"/>
    <x v="92"/>
    <x v="4"/>
    <x v="0"/>
    <x v="24"/>
  </r>
  <r>
    <x v="17"/>
    <x v="1"/>
    <x v="54"/>
    <x v="78"/>
    <x v="93"/>
    <x v="3"/>
    <x v="0"/>
    <x v="70"/>
  </r>
  <r>
    <x v="18"/>
    <x v="2"/>
    <x v="28"/>
    <x v="26"/>
    <x v="94"/>
    <x v="3"/>
    <x v="0"/>
    <x v="27"/>
  </r>
  <r>
    <x v="18"/>
    <x v="2"/>
    <x v="29"/>
    <x v="26"/>
    <x v="94"/>
    <x v="3"/>
    <x v="0"/>
    <x v="28"/>
  </r>
  <r>
    <x v="18"/>
    <x v="0"/>
    <x v="0"/>
    <x v="79"/>
    <x v="95"/>
    <x v="1"/>
    <x v="2"/>
    <x v="5"/>
  </r>
  <r>
    <x v="18"/>
    <x v="1"/>
    <x v="25"/>
    <x v="18"/>
    <x v="96"/>
    <x v="3"/>
    <x v="0"/>
    <x v="70"/>
  </r>
  <r>
    <x v="18"/>
    <x v="1"/>
    <x v="13"/>
    <x v="18"/>
    <x v="96"/>
    <x v="3"/>
    <x v="0"/>
    <x v="71"/>
  </r>
  <r>
    <x v="18"/>
    <x v="2"/>
    <x v="28"/>
    <x v="3"/>
    <x v="97"/>
    <x v="1"/>
    <x v="0"/>
    <x v="72"/>
  </r>
  <r>
    <x v="18"/>
    <x v="2"/>
    <x v="28"/>
    <x v="58"/>
    <x v="98"/>
    <x v="3"/>
    <x v="0"/>
    <x v="27"/>
  </r>
  <r>
    <x v="18"/>
    <x v="1"/>
    <x v="30"/>
    <x v="80"/>
    <x v="99"/>
    <x v="6"/>
    <x v="0"/>
    <x v="73"/>
  </r>
  <r>
    <x v="19"/>
    <x v="1"/>
    <x v="64"/>
    <x v="81"/>
    <x v="100"/>
    <x v="1"/>
    <x v="0"/>
    <x v="9"/>
  </r>
  <r>
    <x v="19"/>
    <x v="1"/>
    <x v="1"/>
    <x v="81"/>
    <x v="100"/>
    <x v="1"/>
    <x v="0"/>
    <x v="34"/>
  </r>
  <r>
    <x v="19"/>
    <x v="0"/>
    <x v="0"/>
    <x v="82"/>
    <x v="101"/>
    <x v="1"/>
    <x v="0"/>
    <x v="5"/>
  </r>
  <r>
    <x v="19"/>
    <x v="1"/>
    <x v="2"/>
    <x v="2"/>
    <x v="102"/>
    <x v="1"/>
    <x v="0"/>
    <x v="61"/>
  </r>
  <r>
    <x v="19"/>
    <x v="1"/>
    <x v="69"/>
    <x v="83"/>
    <x v="103"/>
    <x v="0"/>
    <x v="0"/>
    <x v="74"/>
  </r>
  <r>
    <x v="19"/>
    <x v="0"/>
    <x v="39"/>
    <x v="84"/>
    <x v="104"/>
    <x v="4"/>
    <x v="0"/>
    <x v="11"/>
  </r>
  <r>
    <x v="19"/>
    <x v="1"/>
    <x v="21"/>
    <x v="63"/>
    <x v="105"/>
    <x v="0"/>
    <x v="0"/>
    <x v="75"/>
  </r>
  <r>
    <x v="20"/>
    <x v="1"/>
    <x v="48"/>
    <x v="74"/>
    <x v="106"/>
    <x v="1"/>
    <x v="2"/>
    <x v="67"/>
  </r>
  <r>
    <x v="20"/>
    <x v="1"/>
    <x v="53"/>
    <x v="85"/>
    <x v="107"/>
    <x v="3"/>
    <x v="0"/>
    <x v="43"/>
  </r>
  <r>
    <x v="20"/>
    <x v="0"/>
    <x v="70"/>
    <x v="86"/>
    <x v="108"/>
    <x v="1"/>
    <x v="0"/>
    <x v="76"/>
  </r>
  <r>
    <x v="21"/>
    <x v="0"/>
    <x v="67"/>
    <x v="36"/>
    <x v="109"/>
    <x v="0"/>
    <x v="0"/>
    <x v="12"/>
  </r>
  <r>
    <x v="21"/>
    <x v="0"/>
    <x v="70"/>
    <x v="87"/>
    <x v="110"/>
    <x v="1"/>
    <x v="0"/>
    <x v="77"/>
  </r>
  <r>
    <x v="21"/>
    <x v="0"/>
    <x v="41"/>
    <x v="88"/>
    <x v="111"/>
    <x v="1"/>
    <x v="0"/>
    <x v="64"/>
  </r>
  <r>
    <x v="21"/>
    <x v="0"/>
    <x v="24"/>
    <x v="88"/>
    <x v="111"/>
    <x v="1"/>
    <x v="0"/>
    <x v="21"/>
  </r>
  <r>
    <x v="21"/>
    <x v="2"/>
    <x v="23"/>
    <x v="22"/>
    <x v="112"/>
    <x v="2"/>
    <x v="0"/>
    <x v="23"/>
  </r>
  <r>
    <x v="21"/>
    <x v="1"/>
    <x v="48"/>
    <x v="89"/>
    <x v="113"/>
    <x v="1"/>
    <x v="0"/>
    <x v="48"/>
  </r>
  <r>
    <x v="22"/>
    <x v="1"/>
    <x v="25"/>
    <x v="90"/>
    <x v="114"/>
    <x v="3"/>
    <x v="0"/>
    <x v="70"/>
  </r>
  <r>
    <x v="22"/>
    <x v="1"/>
    <x v="21"/>
    <x v="91"/>
    <x v="115"/>
    <x v="3"/>
    <x v="0"/>
    <x v="21"/>
  </r>
  <r>
    <x v="22"/>
    <x v="1"/>
    <x v="54"/>
    <x v="91"/>
    <x v="115"/>
    <x v="3"/>
    <x v="0"/>
    <x v="70"/>
  </r>
  <r>
    <x v="22"/>
    <x v="1"/>
    <x v="36"/>
    <x v="28"/>
    <x v="116"/>
    <x v="0"/>
    <x v="0"/>
    <x v="78"/>
  </r>
  <r>
    <x v="22"/>
    <x v="1"/>
    <x v="48"/>
    <x v="92"/>
    <x v="117"/>
    <x v="1"/>
    <x v="1"/>
    <x v="79"/>
  </r>
  <r>
    <x v="22"/>
    <x v="1"/>
    <x v="36"/>
    <x v="92"/>
    <x v="117"/>
    <x v="1"/>
    <x v="2"/>
    <x v="8"/>
  </r>
  <r>
    <x v="22"/>
    <x v="2"/>
    <x v="71"/>
    <x v="31"/>
    <x v="118"/>
    <x v="3"/>
    <x v="0"/>
    <x v="4"/>
  </r>
  <r>
    <x v="22"/>
    <x v="2"/>
    <x v="35"/>
    <x v="31"/>
    <x v="118"/>
    <x v="3"/>
    <x v="0"/>
    <x v="33"/>
  </r>
  <r>
    <x v="23"/>
    <x v="2"/>
    <x v="35"/>
    <x v="32"/>
    <x v="119"/>
    <x v="3"/>
    <x v="0"/>
    <x v="33"/>
  </r>
  <r>
    <x v="23"/>
    <x v="1"/>
    <x v="72"/>
    <x v="93"/>
    <x v="120"/>
    <x v="1"/>
    <x v="0"/>
    <x v="80"/>
  </r>
  <r>
    <x v="23"/>
    <x v="0"/>
    <x v="15"/>
    <x v="57"/>
    <x v="121"/>
    <x v="1"/>
    <x v="0"/>
    <x v="81"/>
  </r>
  <r>
    <x v="23"/>
    <x v="0"/>
    <x v="24"/>
    <x v="94"/>
    <x v="122"/>
    <x v="2"/>
    <x v="0"/>
    <x v="15"/>
  </r>
  <r>
    <x v="23"/>
    <x v="1"/>
    <x v="36"/>
    <x v="95"/>
    <x v="123"/>
    <x v="0"/>
    <x v="0"/>
    <x v="78"/>
  </r>
  <r>
    <x v="23"/>
    <x v="1"/>
    <x v="32"/>
    <x v="30"/>
    <x v="124"/>
    <x v="2"/>
    <x v="2"/>
    <x v="82"/>
  </r>
  <r>
    <x v="23"/>
    <x v="1"/>
    <x v="55"/>
    <x v="96"/>
    <x v="125"/>
    <x v="4"/>
    <x v="0"/>
    <x v="83"/>
  </r>
  <r>
    <x v="23"/>
    <x v="1"/>
    <x v="56"/>
    <x v="55"/>
    <x v="126"/>
    <x v="4"/>
    <x v="2"/>
    <x v="55"/>
  </r>
  <r>
    <x v="23"/>
    <x v="0"/>
    <x v="52"/>
    <x v="97"/>
    <x v="127"/>
    <x v="0"/>
    <x v="0"/>
    <x v="0"/>
  </r>
  <r>
    <x v="23"/>
    <x v="2"/>
    <x v="19"/>
    <x v="98"/>
    <x v="128"/>
    <x v="6"/>
    <x v="0"/>
    <x v="84"/>
  </r>
  <r>
    <x v="23"/>
    <x v="2"/>
    <x v="62"/>
    <x v="99"/>
    <x v="129"/>
    <x v="1"/>
    <x v="0"/>
    <x v="85"/>
  </r>
  <r>
    <x v="23"/>
    <x v="0"/>
    <x v="24"/>
    <x v="99"/>
    <x v="129"/>
    <x v="1"/>
    <x v="0"/>
    <x v="63"/>
  </r>
  <r>
    <x v="24"/>
    <x v="0"/>
    <x v="63"/>
    <x v="100"/>
    <x v="130"/>
    <x v="1"/>
    <x v="0"/>
    <x v="5"/>
  </r>
  <r>
    <x v="24"/>
    <x v="2"/>
    <x v="73"/>
    <x v="101"/>
    <x v="131"/>
    <x v="1"/>
    <x v="0"/>
    <x v="72"/>
  </r>
  <r>
    <x v="24"/>
    <x v="0"/>
    <x v="41"/>
    <x v="101"/>
    <x v="131"/>
    <x v="1"/>
    <x v="0"/>
    <x v="64"/>
  </r>
  <r>
    <x v="24"/>
    <x v="0"/>
    <x v="26"/>
    <x v="101"/>
    <x v="131"/>
    <x v="1"/>
    <x v="0"/>
    <x v="64"/>
  </r>
  <r>
    <x v="24"/>
    <x v="1"/>
    <x v="21"/>
    <x v="42"/>
    <x v="132"/>
    <x v="0"/>
    <x v="0"/>
    <x v="75"/>
  </r>
  <r>
    <x v="24"/>
    <x v="2"/>
    <x v="23"/>
    <x v="102"/>
    <x v="133"/>
    <x v="1"/>
    <x v="0"/>
    <x v="85"/>
  </r>
  <r>
    <x v="24"/>
    <x v="1"/>
    <x v="21"/>
    <x v="63"/>
    <x v="134"/>
    <x v="0"/>
    <x v="0"/>
    <x v="75"/>
  </r>
  <r>
    <x v="24"/>
    <x v="2"/>
    <x v="74"/>
    <x v="103"/>
    <x v="135"/>
    <x v="1"/>
    <x v="0"/>
    <x v="27"/>
  </r>
  <r>
    <x v="24"/>
    <x v="1"/>
    <x v="75"/>
    <x v="104"/>
    <x v="136"/>
    <x v="3"/>
    <x v="0"/>
    <x v="86"/>
  </r>
  <r>
    <x v="24"/>
    <x v="1"/>
    <x v="30"/>
    <x v="80"/>
    <x v="137"/>
    <x v="6"/>
    <x v="0"/>
    <x v="73"/>
  </r>
  <r>
    <x v="24"/>
    <x v="0"/>
    <x v="26"/>
    <x v="105"/>
    <x v="138"/>
    <x v="1"/>
    <x v="2"/>
    <x v="27"/>
  </r>
  <r>
    <x v="24"/>
    <x v="0"/>
    <x v="76"/>
    <x v="106"/>
    <x v="139"/>
    <x v="1"/>
    <x v="0"/>
    <x v="64"/>
  </r>
  <r>
    <x v="25"/>
    <x v="1"/>
    <x v="77"/>
    <x v="107"/>
    <x v="140"/>
    <x v="2"/>
    <x v="0"/>
    <x v="3"/>
  </r>
  <r>
    <x v="25"/>
    <x v="2"/>
    <x v="78"/>
    <x v="108"/>
    <x v="141"/>
    <x v="0"/>
    <x v="0"/>
    <x v="87"/>
  </r>
  <r>
    <x v="25"/>
    <x v="0"/>
    <x v="0"/>
    <x v="15"/>
    <x v="142"/>
    <x v="1"/>
    <x v="0"/>
    <x v="5"/>
  </r>
  <r>
    <x v="25"/>
    <x v="0"/>
    <x v="31"/>
    <x v="109"/>
    <x v="143"/>
    <x v="5"/>
    <x v="0"/>
    <x v="88"/>
  </r>
  <r>
    <x v="25"/>
    <x v="0"/>
    <x v="46"/>
    <x v="109"/>
    <x v="143"/>
    <x v="5"/>
    <x v="0"/>
    <x v="88"/>
  </r>
  <r>
    <x v="26"/>
    <x v="2"/>
    <x v="59"/>
    <x v="110"/>
    <x v="144"/>
    <x v="0"/>
    <x v="2"/>
    <x v="89"/>
  </r>
  <r>
    <x v="26"/>
    <x v="2"/>
    <x v="20"/>
    <x v="111"/>
    <x v="145"/>
    <x v="3"/>
    <x v="0"/>
    <x v="4"/>
  </r>
  <r>
    <x v="26"/>
    <x v="1"/>
    <x v="79"/>
    <x v="112"/>
    <x v="146"/>
    <x v="0"/>
    <x v="0"/>
    <x v="61"/>
  </r>
  <r>
    <x v="26"/>
    <x v="2"/>
    <x v="35"/>
    <x v="113"/>
    <x v="147"/>
    <x v="3"/>
    <x v="0"/>
    <x v="33"/>
  </r>
  <r>
    <x v="26"/>
    <x v="2"/>
    <x v="62"/>
    <x v="114"/>
    <x v="148"/>
    <x v="1"/>
    <x v="0"/>
    <x v="85"/>
  </r>
  <r>
    <x v="26"/>
    <x v="1"/>
    <x v="56"/>
    <x v="70"/>
    <x v="149"/>
    <x v="3"/>
    <x v="0"/>
    <x v="65"/>
  </r>
  <r>
    <x v="26"/>
    <x v="2"/>
    <x v="35"/>
    <x v="115"/>
    <x v="150"/>
    <x v="3"/>
    <x v="2"/>
    <x v="53"/>
  </r>
  <r>
    <x v="26"/>
    <x v="0"/>
    <x v="0"/>
    <x v="116"/>
    <x v="151"/>
    <x v="1"/>
    <x v="0"/>
    <x v="5"/>
  </r>
  <r>
    <x v="27"/>
    <x v="1"/>
    <x v="48"/>
    <x v="117"/>
    <x v="152"/>
    <x v="1"/>
    <x v="0"/>
    <x v="90"/>
  </r>
  <r>
    <x v="27"/>
    <x v="1"/>
    <x v="1"/>
    <x v="117"/>
    <x v="152"/>
    <x v="1"/>
    <x v="0"/>
    <x v="34"/>
  </r>
  <r>
    <x v="27"/>
    <x v="1"/>
    <x v="80"/>
    <x v="117"/>
    <x v="152"/>
    <x v="1"/>
    <x v="0"/>
    <x v="3"/>
  </r>
  <r>
    <x v="27"/>
    <x v="0"/>
    <x v="0"/>
    <x v="118"/>
    <x v="153"/>
    <x v="1"/>
    <x v="0"/>
    <x v="5"/>
  </r>
  <r>
    <x v="28"/>
    <x v="0"/>
    <x v="52"/>
    <x v="119"/>
    <x v="154"/>
    <x v="1"/>
    <x v="0"/>
    <x v="5"/>
  </r>
  <r>
    <x v="28"/>
    <x v="0"/>
    <x v="67"/>
    <x v="36"/>
    <x v="155"/>
    <x v="0"/>
    <x v="0"/>
    <x v="12"/>
  </r>
  <r>
    <x v="28"/>
    <x v="2"/>
    <x v="4"/>
    <x v="120"/>
    <x v="156"/>
    <x v="3"/>
    <x v="0"/>
    <x v="4"/>
  </r>
  <r>
    <x v="28"/>
    <x v="2"/>
    <x v="81"/>
    <x v="4"/>
    <x v="157"/>
    <x v="1"/>
    <x v="0"/>
    <x v="85"/>
  </r>
  <r>
    <x v="28"/>
    <x v="0"/>
    <x v="15"/>
    <x v="4"/>
    <x v="157"/>
    <x v="1"/>
    <x v="0"/>
    <x v="46"/>
  </r>
  <r>
    <x v="28"/>
    <x v="1"/>
    <x v="53"/>
    <x v="48"/>
    <x v="158"/>
    <x v="3"/>
    <x v="0"/>
    <x v="70"/>
  </r>
  <r>
    <x v="28"/>
    <x v="1"/>
    <x v="25"/>
    <x v="48"/>
    <x v="158"/>
    <x v="3"/>
    <x v="2"/>
    <x v="91"/>
  </r>
  <r>
    <x v="28"/>
    <x v="1"/>
    <x v="82"/>
    <x v="48"/>
    <x v="158"/>
    <x v="3"/>
    <x v="0"/>
    <x v="92"/>
  </r>
  <r>
    <x v="28"/>
    <x v="0"/>
    <x v="63"/>
    <x v="21"/>
    <x v="159"/>
    <x v="3"/>
    <x v="0"/>
    <x v="51"/>
  </r>
  <r>
    <x v="28"/>
    <x v="1"/>
    <x v="61"/>
    <x v="121"/>
    <x v="160"/>
    <x v="1"/>
    <x v="0"/>
    <x v="61"/>
  </r>
  <r>
    <x v="29"/>
    <x v="1"/>
    <x v="21"/>
    <x v="122"/>
    <x v="161"/>
    <x v="1"/>
    <x v="0"/>
    <x v="93"/>
  </r>
  <r>
    <x v="29"/>
    <x v="1"/>
    <x v="36"/>
    <x v="123"/>
    <x v="162"/>
    <x v="3"/>
    <x v="0"/>
    <x v="62"/>
  </r>
  <r>
    <x v="29"/>
    <x v="1"/>
    <x v="17"/>
    <x v="124"/>
    <x v="163"/>
    <x v="1"/>
    <x v="2"/>
    <x v="94"/>
  </r>
  <r>
    <x v="29"/>
    <x v="0"/>
    <x v="5"/>
    <x v="125"/>
    <x v="164"/>
    <x v="1"/>
    <x v="0"/>
    <x v="5"/>
  </r>
  <r>
    <x v="29"/>
    <x v="0"/>
    <x v="0"/>
    <x v="125"/>
    <x v="164"/>
    <x v="1"/>
    <x v="0"/>
    <x v="5"/>
  </r>
  <r>
    <x v="29"/>
    <x v="0"/>
    <x v="5"/>
    <x v="126"/>
    <x v="165"/>
    <x v="1"/>
    <x v="0"/>
    <x v="5"/>
  </r>
  <r>
    <x v="29"/>
    <x v="0"/>
    <x v="0"/>
    <x v="126"/>
    <x v="165"/>
    <x v="1"/>
    <x v="0"/>
    <x v="5"/>
  </r>
  <r>
    <x v="29"/>
    <x v="0"/>
    <x v="31"/>
    <x v="127"/>
    <x v="166"/>
    <x v="1"/>
    <x v="0"/>
    <x v="46"/>
  </r>
  <r>
    <x v="30"/>
    <x v="0"/>
    <x v="12"/>
    <x v="128"/>
    <x v="167"/>
    <x v="0"/>
    <x v="2"/>
    <x v="45"/>
  </r>
  <r>
    <x v="31"/>
    <x v="0"/>
    <x v="52"/>
    <x v="129"/>
    <x v="168"/>
    <x v="2"/>
    <x v="0"/>
    <x v="15"/>
  </r>
  <r>
    <x v="31"/>
    <x v="1"/>
    <x v="21"/>
    <x v="130"/>
    <x v="169"/>
    <x v="2"/>
    <x v="0"/>
    <x v="31"/>
  </r>
  <r>
    <x v="31"/>
    <x v="1"/>
    <x v="83"/>
    <x v="130"/>
    <x v="169"/>
    <x v="2"/>
    <x v="0"/>
    <x v="31"/>
  </r>
  <r>
    <x v="31"/>
    <x v="1"/>
    <x v="53"/>
    <x v="71"/>
    <x v="170"/>
    <x v="1"/>
    <x v="0"/>
    <x v="3"/>
  </r>
  <r>
    <x v="31"/>
    <x v="0"/>
    <x v="34"/>
    <x v="131"/>
    <x v="171"/>
    <x v="1"/>
    <x v="0"/>
    <x v="46"/>
  </r>
  <r>
    <x v="31"/>
    <x v="2"/>
    <x v="84"/>
    <x v="132"/>
    <x v="172"/>
    <x v="5"/>
    <x v="0"/>
    <x v="63"/>
  </r>
  <r>
    <x v="31"/>
    <x v="2"/>
    <x v="59"/>
    <x v="133"/>
    <x v="173"/>
    <x v="1"/>
    <x v="0"/>
    <x v="27"/>
  </r>
  <r>
    <x v="31"/>
    <x v="1"/>
    <x v="48"/>
    <x v="89"/>
    <x v="174"/>
    <x v="1"/>
    <x v="0"/>
    <x v="90"/>
  </r>
  <r>
    <x v="32"/>
    <x v="1"/>
    <x v="21"/>
    <x v="42"/>
    <x v="175"/>
    <x v="2"/>
    <x v="0"/>
    <x v="31"/>
  </r>
  <r>
    <x v="32"/>
    <x v="2"/>
    <x v="28"/>
    <x v="58"/>
    <x v="176"/>
    <x v="1"/>
    <x v="0"/>
    <x v="95"/>
  </r>
  <r>
    <x v="32"/>
    <x v="1"/>
    <x v="1"/>
    <x v="134"/>
    <x v="177"/>
    <x v="0"/>
    <x v="0"/>
    <x v="78"/>
  </r>
  <r>
    <x v="33"/>
    <x v="2"/>
    <x v="50"/>
    <x v="135"/>
    <x v="178"/>
    <x v="1"/>
    <x v="0"/>
    <x v="50"/>
  </r>
  <r>
    <x v="33"/>
    <x v="0"/>
    <x v="24"/>
    <x v="136"/>
    <x v="179"/>
    <x v="1"/>
    <x v="1"/>
    <x v="96"/>
  </r>
  <r>
    <x v="33"/>
    <x v="1"/>
    <x v="32"/>
    <x v="136"/>
    <x v="179"/>
    <x v="1"/>
    <x v="2"/>
    <x v="97"/>
  </r>
  <r>
    <x v="33"/>
    <x v="2"/>
    <x v="51"/>
    <x v="45"/>
    <x v="180"/>
    <x v="1"/>
    <x v="0"/>
    <x v="44"/>
  </r>
  <r>
    <x v="33"/>
    <x v="0"/>
    <x v="5"/>
    <x v="19"/>
    <x v="181"/>
    <x v="1"/>
    <x v="0"/>
    <x v="5"/>
  </r>
  <r>
    <x v="33"/>
    <x v="2"/>
    <x v="23"/>
    <x v="137"/>
    <x v="182"/>
    <x v="3"/>
    <x v="0"/>
    <x v="19"/>
  </r>
  <r>
    <x v="33"/>
    <x v="2"/>
    <x v="35"/>
    <x v="138"/>
    <x v="183"/>
    <x v="1"/>
    <x v="2"/>
    <x v="98"/>
  </r>
  <r>
    <x v="34"/>
    <x v="2"/>
    <x v="81"/>
    <x v="129"/>
    <x v="184"/>
    <x v="3"/>
    <x v="2"/>
    <x v="99"/>
  </r>
  <r>
    <x v="34"/>
    <x v="0"/>
    <x v="0"/>
    <x v="82"/>
    <x v="185"/>
    <x v="1"/>
    <x v="0"/>
    <x v="5"/>
  </r>
  <r>
    <x v="34"/>
    <x v="1"/>
    <x v="77"/>
    <x v="107"/>
    <x v="186"/>
    <x v="6"/>
    <x v="0"/>
    <x v="100"/>
  </r>
  <r>
    <x v="34"/>
    <x v="2"/>
    <x v="85"/>
    <x v="139"/>
    <x v="187"/>
    <x v="1"/>
    <x v="2"/>
    <x v="101"/>
  </r>
  <r>
    <x v="34"/>
    <x v="1"/>
    <x v="32"/>
    <x v="139"/>
    <x v="187"/>
    <x v="1"/>
    <x v="0"/>
    <x v="93"/>
  </r>
  <r>
    <x v="34"/>
    <x v="1"/>
    <x v="80"/>
    <x v="139"/>
    <x v="187"/>
    <x v="1"/>
    <x v="0"/>
    <x v="3"/>
  </r>
  <r>
    <x v="34"/>
    <x v="0"/>
    <x v="70"/>
    <x v="87"/>
    <x v="188"/>
    <x v="1"/>
    <x v="0"/>
    <x v="102"/>
  </r>
  <r>
    <x v="34"/>
    <x v="1"/>
    <x v="18"/>
    <x v="87"/>
    <x v="188"/>
    <x v="3"/>
    <x v="0"/>
    <x v="71"/>
  </r>
  <r>
    <x v="34"/>
    <x v="1"/>
    <x v="43"/>
    <x v="55"/>
    <x v="189"/>
    <x v="1"/>
    <x v="2"/>
    <x v="68"/>
  </r>
  <r>
    <x v="34"/>
    <x v="1"/>
    <x v="48"/>
    <x v="55"/>
    <x v="189"/>
    <x v="1"/>
    <x v="0"/>
    <x v="90"/>
  </r>
  <r>
    <x v="35"/>
    <x v="2"/>
    <x v="35"/>
    <x v="32"/>
    <x v="190"/>
    <x v="3"/>
    <x v="0"/>
    <x v="33"/>
  </r>
  <r>
    <x v="35"/>
    <x v="1"/>
    <x v="25"/>
    <x v="90"/>
    <x v="191"/>
    <x v="1"/>
    <x v="1"/>
    <x v="103"/>
  </r>
  <r>
    <x v="35"/>
    <x v="0"/>
    <x v="0"/>
    <x v="140"/>
    <x v="192"/>
    <x v="1"/>
    <x v="2"/>
    <x v="104"/>
  </r>
  <r>
    <x v="35"/>
    <x v="1"/>
    <x v="30"/>
    <x v="18"/>
    <x v="193"/>
    <x v="3"/>
    <x v="0"/>
    <x v="21"/>
  </r>
  <r>
    <x v="35"/>
    <x v="1"/>
    <x v="54"/>
    <x v="18"/>
    <x v="193"/>
    <x v="3"/>
    <x v="2"/>
    <x v="91"/>
  </r>
  <r>
    <x v="35"/>
    <x v="2"/>
    <x v="28"/>
    <x v="120"/>
    <x v="194"/>
    <x v="3"/>
    <x v="0"/>
    <x v="33"/>
  </r>
  <r>
    <x v="35"/>
    <x v="2"/>
    <x v="73"/>
    <x v="120"/>
    <x v="194"/>
    <x v="3"/>
    <x v="0"/>
    <x v="105"/>
  </r>
  <r>
    <x v="35"/>
    <x v="1"/>
    <x v="56"/>
    <x v="70"/>
    <x v="195"/>
    <x v="3"/>
    <x v="0"/>
    <x v="65"/>
  </r>
  <r>
    <x v="35"/>
    <x v="1"/>
    <x v="55"/>
    <x v="70"/>
    <x v="195"/>
    <x v="3"/>
    <x v="0"/>
    <x v="106"/>
  </r>
  <r>
    <x v="35"/>
    <x v="2"/>
    <x v="28"/>
    <x v="141"/>
    <x v="196"/>
    <x v="1"/>
    <x v="0"/>
    <x v="95"/>
  </r>
  <r>
    <x v="35"/>
    <x v="2"/>
    <x v="73"/>
    <x v="141"/>
    <x v="196"/>
    <x v="1"/>
    <x v="0"/>
    <x v="95"/>
  </r>
  <r>
    <x v="35"/>
    <x v="2"/>
    <x v="28"/>
    <x v="142"/>
    <x v="197"/>
    <x v="3"/>
    <x v="2"/>
    <x v="53"/>
  </r>
  <r>
    <x v="36"/>
    <x v="2"/>
    <x v="28"/>
    <x v="143"/>
    <x v="198"/>
    <x v="3"/>
    <x v="0"/>
    <x v="33"/>
  </r>
  <r>
    <x v="36"/>
    <x v="1"/>
    <x v="86"/>
    <x v="144"/>
    <x v="199"/>
    <x v="5"/>
    <x v="0"/>
    <x v="107"/>
  </r>
  <r>
    <x v="36"/>
    <x v="2"/>
    <x v="85"/>
    <x v="145"/>
    <x v="200"/>
    <x v="1"/>
    <x v="2"/>
    <x v="101"/>
  </r>
  <r>
    <x v="36"/>
    <x v="2"/>
    <x v="87"/>
    <x v="145"/>
    <x v="200"/>
    <x v="1"/>
    <x v="0"/>
    <x v="108"/>
  </r>
  <r>
    <x v="36"/>
    <x v="2"/>
    <x v="81"/>
    <x v="146"/>
    <x v="201"/>
    <x v="3"/>
    <x v="0"/>
    <x v="19"/>
  </r>
  <r>
    <x v="36"/>
    <x v="2"/>
    <x v="74"/>
    <x v="147"/>
    <x v="202"/>
    <x v="1"/>
    <x v="0"/>
    <x v="27"/>
  </r>
  <r>
    <x v="37"/>
    <x v="2"/>
    <x v="23"/>
    <x v="72"/>
    <x v="203"/>
    <x v="2"/>
    <x v="0"/>
    <x v="109"/>
  </r>
  <r>
    <x v="37"/>
    <x v="1"/>
    <x v="75"/>
    <x v="148"/>
    <x v="204"/>
    <x v="1"/>
    <x v="2"/>
    <x v="110"/>
  </r>
  <r>
    <x v="37"/>
    <x v="0"/>
    <x v="70"/>
    <x v="86"/>
    <x v="205"/>
    <x v="1"/>
    <x v="0"/>
    <x v="102"/>
  </r>
  <r>
    <x v="37"/>
    <x v="0"/>
    <x v="11"/>
    <x v="86"/>
    <x v="205"/>
    <x v="1"/>
    <x v="0"/>
    <x v="5"/>
  </r>
  <r>
    <x v="37"/>
    <x v="1"/>
    <x v="21"/>
    <x v="149"/>
    <x v="206"/>
    <x v="1"/>
    <x v="0"/>
    <x v="93"/>
  </r>
  <r>
    <x v="37"/>
    <x v="2"/>
    <x v="28"/>
    <x v="150"/>
    <x v="207"/>
    <x v="1"/>
    <x v="0"/>
    <x v="95"/>
  </r>
  <r>
    <x v="38"/>
    <x v="0"/>
    <x v="52"/>
    <x v="119"/>
    <x v="208"/>
    <x v="1"/>
    <x v="0"/>
    <x v="111"/>
  </r>
  <r>
    <x v="38"/>
    <x v="2"/>
    <x v="35"/>
    <x v="151"/>
    <x v="209"/>
    <x v="3"/>
    <x v="0"/>
    <x v="33"/>
  </r>
  <r>
    <x v="38"/>
    <x v="2"/>
    <x v="81"/>
    <x v="152"/>
    <x v="210"/>
    <x v="3"/>
    <x v="0"/>
    <x v="19"/>
  </r>
  <r>
    <x v="38"/>
    <x v="1"/>
    <x v="21"/>
    <x v="153"/>
    <x v="211"/>
    <x v="3"/>
    <x v="2"/>
    <x v="38"/>
  </r>
  <r>
    <x v="38"/>
    <x v="2"/>
    <x v="59"/>
    <x v="154"/>
    <x v="212"/>
    <x v="1"/>
    <x v="0"/>
    <x v="27"/>
  </r>
  <r>
    <x v="38"/>
    <x v="1"/>
    <x v="77"/>
    <x v="154"/>
    <x v="212"/>
    <x v="1"/>
    <x v="0"/>
    <x v="3"/>
  </r>
  <r>
    <x v="38"/>
    <x v="1"/>
    <x v="72"/>
    <x v="154"/>
    <x v="212"/>
    <x v="1"/>
    <x v="0"/>
    <x v="80"/>
  </r>
  <r>
    <x v="38"/>
    <x v="1"/>
    <x v="69"/>
    <x v="155"/>
    <x v="213"/>
    <x v="1"/>
    <x v="0"/>
    <x v="112"/>
  </r>
  <r>
    <x v="39"/>
    <x v="1"/>
    <x v="88"/>
    <x v="156"/>
    <x v="214"/>
    <x v="1"/>
    <x v="5"/>
    <x v="113"/>
  </r>
  <r>
    <x v="39"/>
    <x v="2"/>
    <x v="59"/>
    <x v="157"/>
    <x v="215"/>
    <x v="0"/>
    <x v="0"/>
    <x v="28"/>
  </r>
  <r>
    <x v="40"/>
    <x v="2"/>
    <x v="4"/>
    <x v="158"/>
    <x v="216"/>
    <x v="3"/>
    <x v="0"/>
    <x v="4"/>
  </r>
  <r>
    <x v="40"/>
    <x v="2"/>
    <x v="28"/>
    <x v="158"/>
    <x v="216"/>
    <x v="3"/>
    <x v="0"/>
    <x v="27"/>
  </r>
  <r>
    <x v="41"/>
    <x v="1"/>
    <x v="83"/>
    <x v="159"/>
    <x v="217"/>
    <x v="2"/>
    <x v="0"/>
    <x v="114"/>
  </r>
  <r>
    <x v="41"/>
    <x v="1"/>
    <x v="54"/>
    <x v="159"/>
    <x v="217"/>
    <x v="2"/>
    <x v="0"/>
    <x v="45"/>
  </r>
  <r>
    <x v="41"/>
    <x v="2"/>
    <x v="19"/>
    <x v="65"/>
    <x v="218"/>
    <x v="0"/>
    <x v="0"/>
    <x v="59"/>
  </r>
  <r>
    <x v="41"/>
    <x v="2"/>
    <x v="78"/>
    <x v="160"/>
    <x v="219"/>
    <x v="1"/>
    <x v="2"/>
    <x v="101"/>
  </r>
  <r>
    <x v="41"/>
    <x v="1"/>
    <x v="69"/>
    <x v="161"/>
    <x v="220"/>
    <x v="1"/>
    <x v="0"/>
    <x v="112"/>
  </r>
  <r>
    <x v="41"/>
    <x v="0"/>
    <x v="11"/>
    <x v="162"/>
    <x v="221"/>
    <x v="1"/>
    <x v="0"/>
    <x v="5"/>
  </r>
  <r>
    <x v="41"/>
    <x v="0"/>
    <x v="14"/>
    <x v="163"/>
    <x v="222"/>
    <x v="0"/>
    <x v="0"/>
    <x v="15"/>
  </r>
  <r>
    <x v="41"/>
    <x v="0"/>
    <x v="52"/>
    <x v="164"/>
    <x v="223"/>
    <x v="3"/>
    <x v="2"/>
    <x v="115"/>
  </r>
  <r>
    <x v="42"/>
    <x v="1"/>
    <x v="88"/>
    <x v="165"/>
    <x v="224"/>
    <x v="3"/>
    <x v="0"/>
    <x v="21"/>
  </r>
  <r>
    <x v="42"/>
    <x v="1"/>
    <x v="1"/>
    <x v="123"/>
    <x v="225"/>
    <x v="1"/>
    <x v="0"/>
    <x v="34"/>
  </r>
  <r>
    <x v="42"/>
    <x v="2"/>
    <x v="85"/>
    <x v="166"/>
    <x v="226"/>
    <x v="1"/>
    <x v="0"/>
    <x v="22"/>
  </r>
  <r>
    <x v="42"/>
    <x v="1"/>
    <x v="57"/>
    <x v="167"/>
    <x v="227"/>
    <x v="3"/>
    <x v="2"/>
    <x v="116"/>
  </r>
  <r>
    <x v="42"/>
    <x v="0"/>
    <x v="40"/>
    <x v="168"/>
    <x v="228"/>
    <x v="1"/>
    <x v="0"/>
    <x v="64"/>
  </r>
  <r>
    <x v="42"/>
    <x v="2"/>
    <x v="89"/>
    <x v="169"/>
    <x v="229"/>
    <x v="3"/>
    <x v="0"/>
    <x v="47"/>
  </r>
  <r>
    <x v="43"/>
    <x v="1"/>
    <x v="83"/>
    <x v="170"/>
    <x v="230"/>
    <x v="3"/>
    <x v="0"/>
    <x v="21"/>
  </r>
  <r>
    <x v="43"/>
    <x v="1"/>
    <x v="57"/>
    <x v="170"/>
    <x v="230"/>
    <x v="3"/>
    <x v="0"/>
    <x v="56"/>
  </r>
  <r>
    <x v="43"/>
    <x v="1"/>
    <x v="61"/>
    <x v="171"/>
    <x v="231"/>
    <x v="1"/>
    <x v="0"/>
    <x v="61"/>
  </r>
  <r>
    <x v="43"/>
    <x v="1"/>
    <x v="90"/>
    <x v="71"/>
    <x v="232"/>
    <x v="1"/>
    <x v="0"/>
    <x v="80"/>
  </r>
  <r>
    <x v="43"/>
    <x v="1"/>
    <x v="88"/>
    <x v="172"/>
    <x v="233"/>
    <x v="6"/>
    <x v="2"/>
    <x v="55"/>
  </r>
  <r>
    <x v="43"/>
    <x v="1"/>
    <x v="25"/>
    <x v="173"/>
    <x v="234"/>
    <x v="3"/>
    <x v="1"/>
    <x v="117"/>
  </r>
  <r>
    <x v="43"/>
    <x v="1"/>
    <x v="83"/>
    <x v="173"/>
    <x v="234"/>
    <x v="3"/>
    <x v="1"/>
    <x v="118"/>
  </r>
  <r>
    <x v="44"/>
    <x v="1"/>
    <x v="21"/>
    <x v="57"/>
    <x v="235"/>
    <x v="1"/>
    <x v="0"/>
    <x v="93"/>
  </r>
  <r>
    <x v="44"/>
    <x v="2"/>
    <x v="28"/>
    <x v="28"/>
    <x v="236"/>
    <x v="1"/>
    <x v="0"/>
    <x v="95"/>
  </r>
  <r>
    <x v="45"/>
    <x v="2"/>
    <x v="35"/>
    <x v="174"/>
    <x v="237"/>
    <x v="3"/>
    <x v="0"/>
    <x v="33"/>
  </r>
  <r>
    <x v="45"/>
    <x v="1"/>
    <x v="1"/>
    <x v="112"/>
    <x v="238"/>
    <x v="0"/>
    <x v="0"/>
    <x v="78"/>
  </r>
  <r>
    <x v="45"/>
    <x v="1"/>
    <x v="72"/>
    <x v="55"/>
    <x v="239"/>
    <x v="1"/>
    <x v="0"/>
    <x v="80"/>
  </r>
  <r>
    <x v="45"/>
    <x v="1"/>
    <x v="77"/>
    <x v="23"/>
    <x v="240"/>
    <x v="1"/>
    <x v="0"/>
    <x v="3"/>
  </r>
  <r>
    <x v="46"/>
    <x v="2"/>
    <x v="23"/>
    <x v="175"/>
    <x v="241"/>
    <x v="3"/>
    <x v="0"/>
    <x v="19"/>
  </r>
  <r>
    <x v="46"/>
    <x v="1"/>
    <x v="77"/>
    <x v="175"/>
    <x v="241"/>
    <x v="3"/>
    <x v="0"/>
    <x v="70"/>
  </r>
  <r>
    <x v="46"/>
    <x v="1"/>
    <x v="1"/>
    <x v="175"/>
    <x v="241"/>
    <x v="3"/>
    <x v="0"/>
    <x v="62"/>
  </r>
  <r>
    <x v="46"/>
    <x v="1"/>
    <x v="57"/>
    <x v="175"/>
    <x v="241"/>
    <x v="3"/>
    <x v="0"/>
    <x v="56"/>
  </r>
  <r>
    <x v="46"/>
    <x v="1"/>
    <x v="54"/>
    <x v="175"/>
    <x v="241"/>
    <x v="3"/>
    <x v="0"/>
    <x v="70"/>
  </r>
  <r>
    <x v="46"/>
    <x v="2"/>
    <x v="62"/>
    <x v="85"/>
    <x v="242"/>
    <x v="3"/>
    <x v="2"/>
    <x v="99"/>
  </r>
  <r>
    <x v="46"/>
    <x v="1"/>
    <x v="25"/>
    <x v="48"/>
    <x v="243"/>
    <x v="2"/>
    <x v="2"/>
    <x v="119"/>
  </r>
  <r>
    <x v="46"/>
    <x v="1"/>
    <x v="80"/>
    <x v="48"/>
    <x v="243"/>
    <x v="2"/>
    <x v="2"/>
    <x v="119"/>
  </r>
  <r>
    <x v="47"/>
    <x v="1"/>
    <x v="48"/>
    <x v="176"/>
    <x v="244"/>
    <x v="1"/>
    <x v="2"/>
    <x v="120"/>
  </r>
  <r>
    <x v="47"/>
    <x v="0"/>
    <x v="34"/>
    <x v="177"/>
    <x v="245"/>
    <x v="3"/>
    <x v="0"/>
    <x v="121"/>
  </r>
  <r>
    <x v="47"/>
    <x v="1"/>
    <x v="91"/>
    <x v="177"/>
    <x v="245"/>
    <x v="3"/>
    <x v="0"/>
    <x v="71"/>
  </r>
  <r>
    <x v="47"/>
    <x v="1"/>
    <x v="21"/>
    <x v="63"/>
    <x v="246"/>
    <x v="0"/>
    <x v="0"/>
    <x v="75"/>
  </r>
  <r>
    <x v="47"/>
    <x v="1"/>
    <x v="48"/>
    <x v="178"/>
    <x v="247"/>
    <x v="1"/>
    <x v="0"/>
    <x v="112"/>
  </r>
  <r>
    <x v="48"/>
    <x v="1"/>
    <x v="25"/>
    <x v="90"/>
    <x v="248"/>
    <x v="1"/>
    <x v="1"/>
    <x v="103"/>
  </r>
  <r>
    <x v="48"/>
    <x v="1"/>
    <x v="83"/>
    <x v="179"/>
    <x v="249"/>
    <x v="2"/>
    <x v="0"/>
    <x v="114"/>
  </r>
  <r>
    <x v="48"/>
    <x v="1"/>
    <x v="57"/>
    <x v="180"/>
    <x v="250"/>
    <x v="3"/>
    <x v="2"/>
    <x v="116"/>
  </r>
  <r>
    <x v="48"/>
    <x v="1"/>
    <x v="48"/>
    <x v="181"/>
    <x v="251"/>
    <x v="1"/>
    <x v="0"/>
    <x v="112"/>
  </r>
  <r>
    <x v="48"/>
    <x v="2"/>
    <x v="28"/>
    <x v="28"/>
    <x v="252"/>
    <x v="1"/>
    <x v="2"/>
    <x v="98"/>
  </r>
  <r>
    <x v="48"/>
    <x v="1"/>
    <x v="56"/>
    <x v="182"/>
    <x v="253"/>
    <x v="2"/>
    <x v="0"/>
    <x v="114"/>
  </r>
  <r>
    <x v="49"/>
    <x v="1"/>
    <x v="2"/>
    <x v="2"/>
    <x v="254"/>
    <x v="1"/>
    <x v="0"/>
    <x v="61"/>
  </r>
  <r>
    <x v="49"/>
    <x v="0"/>
    <x v="37"/>
    <x v="183"/>
    <x v="255"/>
    <x v="1"/>
    <x v="0"/>
    <x v="122"/>
  </r>
  <r>
    <x v="49"/>
    <x v="1"/>
    <x v="48"/>
    <x v="92"/>
    <x v="256"/>
    <x v="1"/>
    <x v="0"/>
    <x v="112"/>
  </r>
  <r>
    <x v="49"/>
    <x v="1"/>
    <x v="1"/>
    <x v="92"/>
    <x v="256"/>
    <x v="1"/>
    <x v="0"/>
    <x v="34"/>
  </r>
  <r>
    <x v="49"/>
    <x v="1"/>
    <x v="32"/>
    <x v="30"/>
    <x v="257"/>
    <x v="2"/>
    <x v="2"/>
    <x v="123"/>
  </r>
  <r>
    <x v="50"/>
    <x v="0"/>
    <x v="0"/>
    <x v="184"/>
    <x v="258"/>
    <x v="1"/>
    <x v="0"/>
    <x v="5"/>
  </r>
  <r>
    <x v="50"/>
    <x v="0"/>
    <x v="15"/>
    <x v="184"/>
    <x v="258"/>
    <x v="1"/>
    <x v="2"/>
    <x v="124"/>
  </r>
  <r>
    <x v="50"/>
    <x v="1"/>
    <x v="88"/>
    <x v="156"/>
    <x v="259"/>
    <x v="1"/>
    <x v="2"/>
    <x v="125"/>
  </r>
  <r>
    <x v="50"/>
    <x v="1"/>
    <x v="72"/>
    <x v="156"/>
    <x v="259"/>
    <x v="1"/>
    <x v="2"/>
    <x v="126"/>
  </r>
  <r>
    <x v="50"/>
    <x v="0"/>
    <x v="45"/>
    <x v="185"/>
    <x v="260"/>
    <x v="1"/>
    <x v="0"/>
    <x v="12"/>
  </r>
  <r>
    <x v="50"/>
    <x v="2"/>
    <x v="62"/>
    <x v="16"/>
    <x v="261"/>
    <x v="3"/>
    <x v="0"/>
    <x v="19"/>
  </r>
  <r>
    <x v="50"/>
    <x v="0"/>
    <x v="0"/>
    <x v="22"/>
    <x v="262"/>
    <x v="1"/>
    <x v="0"/>
    <x v="5"/>
  </r>
  <r>
    <x v="51"/>
    <x v="2"/>
    <x v="28"/>
    <x v="28"/>
    <x v="263"/>
    <x v="3"/>
    <x v="0"/>
    <x v="33"/>
  </r>
  <r>
    <x v="51"/>
    <x v="2"/>
    <x v="71"/>
    <x v="186"/>
    <x v="264"/>
    <x v="3"/>
    <x v="0"/>
    <x v="4"/>
  </r>
  <r>
    <x v="51"/>
    <x v="0"/>
    <x v="49"/>
    <x v="14"/>
    <x v="265"/>
    <x v="3"/>
    <x v="0"/>
    <x v="49"/>
  </r>
  <r>
    <x v="51"/>
    <x v="1"/>
    <x v="48"/>
    <x v="187"/>
    <x v="266"/>
    <x v="1"/>
    <x v="0"/>
    <x v="127"/>
  </r>
  <r>
    <x v="51"/>
    <x v="0"/>
    <x v="0"/>
    <x v="126"/>
    <x v="267"/>
    <x v="1"/>
    <x v="0"/>
    <x v="5"/>
  </r>
  <r>
    <x v="51"/>
    <x v="0"/>
    <x v="40"/>
    <x v="188"/>
    <x v="268"/>
    <x v="1"/>
    <x v="0"/>
    <x v="64"/>
  </r>
  <r>
    <x v="51"/>
    <x v="0"/>
    <x v="92"/>
    <x v="188"/>
    <x v="268"/>
    <x v="1"/>
    <x v="0"/>
    <x v="46"/>
  </r>
  <r>
    <x v="51"/>
    <x v="0"/>
    <x v="0"/>
    <x v="189"/>
    <x v="269"/>
    <x v="0"/>
    <x v="0"/>
    <x v="0"/>
  </r>
  <r>
    <x v="52"/>
    <x v="2"/>
    <x v="62"/>
    <x v="171"/>
    <x v="270"/>
    <x v="1"/>
    <x v="0"/>
    <x v="128"/>
  </r>
  <r>
    <x v="52"/>
    <x v="0"/>
    <x v="41"/>
    <x v="190"/>
    <x v="271"/>
    <x v="1"/>
    <x v="2"/>
    <x v="64"/>
  </r>
  <r>
    <x v="52"/>
    <x v="2"/>
    <x v="35"/>
    <x v="4"/>
    <x v="272"/>
    <x v="3"/>
    <x v="0"/>
    <x v="33"/>
  </r>
  <r>
    <x v="52"/>
    <x v="0"/>
    <x v="63"/>
    <x v="20"/>
    <x v="273"/>
    <x v="3"/>
    <x v="0"/>
    <x v="51"/>
  </r>
  <r>
    <x v="52"/>
    <x v="2"/>
    <x v="23"/>
    <x v="118"/>
    <x v="274"/>
    <x v="1"/>
    <x v="0"/>
    <x v="128"/>
  </r>
  <r>
    <x v="52"/>
    <x v="0"/>
    <x v="12"/>
    <x v="54"/>
    <x v="275"/>
    <x v="1"/>
    <x v="0"/>
    <x v="12"/>
  </r>
  <r>
    <x v="52"/>
    <x v="0"/>
    <x v="12"/>
    <x v="191"/>
    <x v="276"/>
    <x v="1"/>
    <x v="0"/>
    <x v="12"/>
  </r>
  <r>
    <x v="53"/>
    <x v="0"/>
    <x v="45"/>
    <x v="176"/>
    <x v="277"/>
    <x v="0"/>
    <x v="1"/>
    <x v="129"/>
  </r>
  <r>
    <x v="53"/>
    <x v="2"/>
    <x v="19"/>
    <x v="65"/>
    <x v="278"/>
    <x v="3"/>
    <x v="0"/>
    <x v="19"/>
  </r>
  <r>
    <x v="53"/>
    <x v="0"/>
    <x v="5"/>
    <x v="19"/>
    <x v="279"/>
    <x v="1"/>
    <x v="0"/>
    <x v="5"/>
  </r>
  <r>
    <x v="53"/>
    <x v="1"/>
    <x v="43"/>
    <x v="192"/>
    <x v="280"/>
    <x v="3"/>
    <x v="5"/>
    <x v="130"/>
  </r>
  <r>
    <x v="53"/>
    <x v="0"/>
    <x v="15"/>
    <x v="193"/>
    <x v="281"/>
    <x v="1"/>
    <x v="0"/>
    <x v="46"/>
  </r>
  <r>
    <x v="54"/>
    <x v="2"/>
    <x v="66"/>
    <x v="194"/>
    <x v="282"/>
    <x v="1"/>
    <x v="0"/>
    <x v="131"/>
  </r>
  <r>
    <x v="54"/>
    <x v="1"/>
    <x v="1"/>
    <x v="156"/>
    <x v="283"/>
    <x v="3"/>
    <x v="5"/>
    <x v="132"/>
  </r>
  <r>
    <x v="54"/>
    <x v="1"/>
    <x v="54"/>
    <x v="72"/>
    <x v="284"/>
    <x v="2"/>
    <x v="0"/>
    <x v="45"/>
  </r>
  <r>
    <x v="54"/>
    <x v="2"/>
    <x v="74"/>
    <x v="160"/>
    <x v="285"/>
    <x v="1"/>
    <x v="0"/>
    <x v="27"/>
  </r>
  <r>
    <x v="54"/>
    <x v="1"/>
    <x v="21"/>
    <x v="63"/>
    <x v="286"/>
    <x v="3"/>
    <x v="0"/>
    <x v="21"/>
  </r>
  <r>
    <x v="54"/>
    <x v="1"/>
    <x v="69"/>
    <x v="161"/>
    <x v="287"/>
    <x v="1"/>
    <x v="2"/>
    <x v="133"/>
  </r>
  <r>
    <x v="54"/>
    <x v="0"/>
    <x v="52"/>
    <x v="195"/>
    <x v="288"/>
    <x v="1"/>
    <x v="0"/>
    <x v="21"/>
  </r>
  <r>
    <x v="54"/>
    <x v="0"/>
    <x v="67"/>
    <x v="196"/>
    <x v="289"/>
    <x v="0"/>
    <x v="2"/>
    <x v="134"/>
  </r>
  <r>
    <x v="54"/>
    <x v="1"/>
    <x v="93"/>
    <x v="197"/>
    <x v="290"/>
    <x v="1"/>
    <x v="0"/>
    <x v="80"/>
  </r>
  <r>
    <x v="54"/>
    <x v="1"/>
    <x v="48"/>
    <x v="164"/>
    <x v="291"/>
    <x v="1"/>
    <x v="2"/>
    <x v="133"/>
  </r>
  <r>
    <x v="54"/>
    <x v="1"/>
    <x v="13"/>
    <x v="164"/>
    <x v="291"/>
    <x v="1"/>
    <x v="0"/>
    <x v="61"/>
  </r>
  <r>
    <x v="54"/>
    <x v="2"/>
    <x v="4"/>
    <x v="198"/>
    <x v="292"/>
    <x v="3"/>
    <x v="0"/>
    <x v="4"/>
  </r>
  <r>
    <x v="55"/>
    <x v="0"/>
    <x v="45"/>
    <x v="199"/>
    <x v="293"/>
    <x v="0"/>
    <x v="0"/>
    <x v="45"/>
  </r>
  <r>
    <x v="55"/>
    <x v="1"/>
    <x v="48"/>
    <x v="199"/>
    <x v="293"/>
    <x v="0"/>
    <x v="2"/>
    <x v="135"/>
  </r>
  <r>
    <x v="55"/>
    <x v="1"/>
    <x v="48"/>
    <x v="181"/>
    <x v="294"/>
    <x v="1"/>
    <x v="0"/>
    <x v="127"/>
  </r>
  <r>
    <x v="55"/>
    <x v="1"/>
    <x v="48"/>
    <x v="200"/>
    <x v="295"/>
    <x v="1"/>
    <x v="0"/>
    <x v="127"/>
  </r>
  <r>
    <x v="56"/>
    <x v="0"/>
    <x v="63"/>
    <x v="21"/>
    <x v="296"/>
    <x v="3"/>
    <x v="0"/>
    <x v="51"/>
  </r>
  <r>
    <x v="56"/>
    <x v="0"/>
    <x v="52"/>
    <x v="22"/>
    <x v="297"/>
    <x v="5"/>
    <x v="0"/>
    <x v="45"/>
  </r>
  <r>
    <x v="56"/>
    <x v="0"/>
    <x v="46"/>
    <x v="201"/>
    <x v="298"/>
    <x v="1"/>
    <x v="0"/>
    <x v="46"/>
  </r>
  <r>
    <x v="56"/>
    <x v="2"/>
    <x v="28"/>
    <x v="142"/>
    <x v="299"/>
    <x v="3"/>
    <x v="0"/>
    <x v="27"/>
  </r>
  <r>
    <x v="56"/>
    <x v="1"/>
    <x v="48"/>
    <x v="202"/>
    <x v="300"/>
    <x v="1"/>
    <x v="1"/>
    <x v="127"/>
  </r>
  <r>
    <x v="57"/>
    <x v="0"/>
    <x v="0"/>
    <x v="203"/>
    <x v="301"/>
    <x v="0"/>
    <x v="2"/>
    <x v="0"/>
  </r>
  <r>
    <x v="57"/>
    <x v="1"/>
    <x v="18"/>
    <x v="87"/>
    <x v="302"/>
    <x v="1"/>
    <x v="0"/>
    <x v="61"/>
  </r>
  <r>
    <x v="58"/>
    <x v="2"/>
    <x v="4"/>
    <x v="204"/>
    <x v="303"/>
    <x v="3"/>
    <x v="0"/>
    <x v="4"/>
  </r>
  <r>
    <x v="58"/>
    <x v="0"/>
    <x v="70"/>
    <x v="86"/>
    <x v="304"/>
    <x v="1"/>
    <x v="0"/>
    <x v="87"/>
  </r>
  <r>
    <x v="58"/>
    <x v="1"/>
    <x v="94"/>
    <x v="86"/>
    <x v="304"/>
    <x v="1"/>
    <x v="0"/>
    <x v="3"/>
  </r>
  <r>
    <x v="59"/>
    <x v="1"/>
    <x v="2"/>
    <x v="2"/>
    <x v="305"/>
    <x v="1"/>
    <x v="0"/>
    <x v="61"/>
  </r>
  <r>
    <x v="59"/>
    <x v="0"/>
    <x v="12"/>
    <x v="205"/>
    <x v="306"/>
    <x v="1"/>
    <x v="0"/>
    <x v="12"/>
  </r>
  <r>
    <x v="59"/>
    <x v="1"/>
    <x v="1"/>
    <x v="205"/>
    <x v="306"/>
    <x v="1"/>
    <x v="0"/>
    <x v="34"/>
  </r>
  <r>
    <x v="60"/>
    <x v="0"/>
    <x v="15"/>
    <x v="206"/>
    <x v="307"/>
    <x v="0"/>
    <x v="0"/>
    <x v="1"/>
  </r>
  <r>
    <x v="60"/>
    <x v="1"/>
    <x v="48"/>
    <x v="28"/>
    <x v="308"/>
    <x v="1"/>
    <x v="2"/>
    <x v="136"/>
  </r>
  <r>
    <x v="60"/>
    <x v="1"/>
    <x v="56"/>
    <x v="207"/>
    <x v="309"/>
    <x v="3"/>
    <x v="0"/>
    <x v="21"/>
  </r>
  <r>
    <x v="60"/>
    <x v="1"/>
    <x v="53"/>
    <x v="48"/>
    <x v="310"/>
    <x v="3"/>
    <x v="0"/>
    <x v="70"/>
  </r>
  <r>
    <x v="60"/>
    <x v="1"/>
    <x v="25"/>
    <x v="48"/>
    <x v="310"/>
    <x v="3"/>
    <x v="0"/>
    <x v="70"/>
  </r>
  <r>
    <x v="60"/>
    <x v="1"/>
    <x v="56"/>
    <x v="150"/>
    <x v="311"/>
    <x v="2"/>
    <x v="0"/>
    <x v="114"/>
  </r>
  <r>
    <x v="61"/>
    <x v="2"/>
    <x v="44"/>
    <x v="208"/>
    <x v="312"/>
    <x v="1"/>
    <x v="0"/>
    <x v="44"/>
  </r>
  <r>
    <x v="61"/>
    <x v="0"/>
    <x v="33"/>
    <x v="11"/>
    <x v="313"/>
    <x v="1"/>
    <x v="2"/>
    <x v="38"/>
  </r>
  <r>
    <x v="61"/>
    <x v="1"/>
    <x v="83"/>
    <x v="163"/>
    <x v="314"/>
    <x v="1"/>
    <x v="0"/>
    <x v="93"/>
  </r>
  <r>
    <x v="61"/>
    <x v="2"/>
    <x v="23"/>
    <x v="209"/>
    <x v="315"/>
    <x v="3"/>
    <x v="0"/>
    <x v="19"/>
  </r>
  <r>
    <x v="61"/>
    <x v="2"/>
    <x v="95"/>
    <x v="210"/>
    <x v="316"/>
    <x v="3"/>
    <x v="0"/>
    <x v="115"/>
  </r>
  <r>
    <x v="61"/>
    <x v="1"/>
    <x v="64"/>
    <x v="211"/>
    <x v="317"/>
    <x v="2"/>
    <x v="2"/>
    <x v="104"/>
  </r>
  <r>
    <x v="61"/>
    <x v="1"/>
    <x v="42"/>
    <x v="211"/>
    <x v="317"/>
    <x v="2"/>
    <x v="2"/>
    <x v="52"/>
  </r>
  <r>
    <x v="62"/>
    <x v="1"/>
    <x v="36"/>
    <x v="32"/>
    <x v="318"/>
    <x v="3"/>
    <x v="0"/>
    <x v="62"/>
  </r>
  <r>
    <x v="62"/>
    <x v="2"/>
    <x v="27"/>
    <x v="79"/>
    <x v="319"/>
    <x v="0"/>
    <x v="0"/>
    <x v="137"/>
  </r>
  <r>
    <x v="62"/>
    <x v="1"/>
    <x v="48"/>
    <x v="112"/>
    <x v="320"/>
    <x v="1"/>
    <x v="0"/>
    <x v="59"/>
  </r>
  <r>
    <x v="62"/>
    <x v="1"/>
    <x v="48"/>
    <x v="70"/>
    <x v="321"/>
    <x v="1"/>
    <x v="0"/>
    <x v="59"/>
  </r>
  <r>
    <x v="63"/>
    <x v="2"/>
    <x v="23"/>
    <x v="72"/>
    <x v="322"/>
    <x v="2"/>
    <x v="0"/>
    <x v="109"/>
  </r>
  <r>
    <x v="63"/>
    <x v="1"/>
    <x v="96"/>
    <x v="162"/>
    <x v="323"/>
    <x v="1"/>
    <x v="0"/>
    <x v="138"/>
  </r>
  <r>
    <x v="63"/>
    <x v="2"/>
    <x v="28"/>
    <x v="142"/>
    <x v="324"/>
    <x v="3"/>
    <x v="2"/>
    <x v="139"/>
  </r>
  <r>
    <x v="64"/>
    <x v="2"/>
    <x v="35"/>
    <x v="26"/>
    <x v="325"/>
    <x v="3"/>
    <x v="0"/>
    <x v="33"/>
  </r>
  <r>
    <x v="64"/>
    <x v="2"/>
    <x v="73"/>
    <x v="101"/>
    <x v="326"/>
    <x v="1"/>
    <x v="0"/>
    <x v="140"/>
  </r>
  <r>
    <x v="64"/>
    <x v="0"/>
    <x v="15"/>
    <x v="101"/>
    <x v="326"/>
    <x v="1"/>
    <x v="0"/>
    <x v="46"/>
  </r>
  <r>
    <x v="64"/>
    <x v="2"/>
    <x v="29"/>
    <x v="19"/>
    <x v="327"/>
    <x v="1"/>
    <x v="0"/>
    <x v="27"/>
  </r>
  <r>
    <x v="64"/>
    <x v="1"/>
    <x v="47"/>
    <x v="212"/>
    <x v="328"/>
    <x v="1"/>
    <x v="0"/>
    <x v="9"/>
  </r>
  <r>
    <x v="64"/>
    <x v="1"/>
    <x v="75"/>
    <x v="212"/>
    <x v="328"/>
    <x v="1"/>
    <x v="1"/>
    <x v="141"/>
  </r>
  <r>
    <x v="65"/>
    <x v="0"/>
    <x v="60"/>
    <x v="213"/>
    <x v="329"/>
    <x v="1"/>
    <x v="0"/>
    <x v="142"/>
  </r>
  <r>
    <x v="65"/>
    <x v="0"/>
    <x v="63"/>
    <x v="21"/>
    <x v="330"/>
    <x v="1"/>
    <x v="0"/>
    <x v="5"/>
  </r>
  <r>
    <x v="66"/>
    <x v="2"/>
    <x v="59"/>
    <x v="32"/>
    <x v="331"/>
    <x v="1"/>
    <x v="0"/>
    <x v="27"/>
  </r>
  <r>
    <x v="66"/>
    <x v="2"/>
    <x v="20"/>
    <x v="214"/>
    <x v="332"/>
    <x v="3"/>
    <x v="0"/>
    <x v="4"/>
  </r>
  <r>
    <x v="67"/>
    <x v="1"/>
    <x v="16"/>
    <x v="215"/>
    <x v="333"/>
    <x v="3"/>
    <x v="1"/>
    <x v="143"/>
  </r>
  <r>
    <x v="67"/>
    <x v="2"/>
    <x v="62"/>
    <x v="216"/>
    <x v="334"/>
    <x v="2"/>
    <x v="0"/>
    <x v="109"/>
  </r>
  <r>
    <x v="67"/>
    <x v="2"/>
    <x v="62"/>
    <x v="133"/>
    <x v="335"/>
    <x v="3"/>
    <x v="0"/>
    <x v="144"/>
  </r>
  <r>
    <x v="67"/>
    <x v="1"/>
    <x v="48"/>
    <x v="161"/>
    <x v="336"/>
    <x v="1"/>
    <x v="2"/>
    <x v="136"/>
  </r>
  <r>
    <x v="67"/>
    <x v="1"/>
    <x v="32"/>
    <x v="55"/>
    <x v="337"/>
    <x v="1"/>
    <x v="0"/>
    <x v="93"/>
  </r>
  <r>
    <x v="67"/>
    <x v="1"/>
    <x v="54"/>
    <x v="55"/>
    <x v="337"/>
    <x v="1"/>
    <x v="0"/>
    <x v="3"/>
  </r>
  <r>
    <x v="67"/>
    <x v="2"/>
    <x v="81"/>
    <x v="146"/>
    <x v="338"/>
    <x v="3"/>
    <x v="0"/>
    <x v="19"/>
  </r>
  <r>
    <x v="67"/>
    <x v="1"/>
    <x v="94"/>
    <x v="217"/>
    <x v="339"/>
    <x v="2"/>
    <x v="0"/>
    <x v="45"/>
  </r>
  <r>
    <x v="68"/>
    <x v="2"/>
    <x v="44"/>
    <x v="208"/>
    <x v="340"/>
    <x v="1"/>
    <x v="2"/>
    <x v="145"/>
  </r>
  <r>
    <x v="68"/>
    <x v="2"/>
    <x v="23"/>
    <x v="85"/>
    <x v="341"/>
    <x v="3"/>
    <x v="2"/>
    <x v="146"/>
  </r>
  <r>
    <x v="69"/>
    <x v="0"/>
    <x v="45"/>
    <x v="176"/>
    <x v="342"/>
    <x v="1"/>
    <x v="2"/>
    <x v="134"/>
  </r>
  <r>
    <x v="69"/>
    <x v="1"/>
    <x v="53"/>
    <x v="218"/>
    <x v="343"/>
    <x v="2"/>
    <x v="0"/>
    <x v="45"/>
  </r>
  <r>
    <x v="69"/>
    <x v="0"/>
    <x v="45"/>
    <x v="219"/>
    <x v="344"/>
    <x v="1"/>
    <x v="2"/>
    <x v="134"/>
  </r>
  <r>
    <x v="69"/>
    <x v="2"/>
    <x v="23"/>
    <x v="220"/>
    <x v="345"/>
    <x v="0"/>
    <x v="0"/>
    <x v="59"/>
  </r>
  <r>
    <x v="69"/>
    <x v="0"/>
    <x v="0"/>
    <x v="126"/>
    <x v="346"/>
    <x v="1"/>
    <x v="0"/>
    <x v="5"/>
  </r>
  <r>
    <x v="69"/>
    <x v="2"/>
    <x v="97"/>
    <x v="221"/>
    <x v="347"/>
    <x v="0"/>
    <x v="2"/>
    <x v="28"/>
  </r>
  <r>
    <x v="70"/>
    <x v="0"/>
    <x v="98"/>
    <x v="222"/>
    <x v="348"/>
    <x v="0"/>
    <x v="0"/>
    <x v="147"/>
  </r>
  <r>
    <x v="70"/>
    <x v="1"/>
    <x v="54"/>
    <x v="67"/>
    <x v="349"/>
    <x v="1"/>
    <x v="0"/>
    <x v="3"/>
  </r>
  <r>
    <x v="70"/>
    <x v="2"/>
    <x v="29"/>
    <x v="107"/>
    <x v="350"/>
    <x v="3"/>
    <x v="0"/>
    <x v="28"/>
  </r>
  <r>
    <x v="70"/>
    <x v="1"/>
    <x v="25"/>
    <x v="223"/>
    <x v="351"/>
    <x v="3"/>
    <x v="0"/>
    <x v="70"/>
  </r>
  <r>
    <x v="70"/>
    <x v="2"/>
    <x v="35"/>
    <x v="31"/>
    <x v="352"/>
    <x v="3"/>
    <x v="0"/>
    <x v="33"/>
  </r>
  <r>
    <x v="71"/>
    <x v="1"/>
    <x v="32"/>
    <x v="224"/>
    <x v="353"/>
    <x v="1"/>
    <x v="2"/>
    <x v="39"/>
  </r>
  <r>
    <x v="71"/>
    <x v="2"/>
    <x v="73"/>
    <x v="160"/>
    <x v="354"/>
    <x v="1"/>
    <x v="2"/>
    <x v="148"/>
  </r>
  <r>
    <x v="71"/>
    <x v="0"/>
    <x v="40"/>
    <x v="168"/>
    <x v="355"/>
    <x v="1"/>
    <x v="2"/>
    <x v="27"/>
  </r>
  <r>
    <x v="71"/>
    <x v="1"/>
    <x v="54"/>
    <x v="225"/>
    <x v="356"/>
    <x v="2"/>
    <x v="0"/>
    <x v="45"/>
  </r>
  <r>
    <x v="72"/>
    <x v="2"/>
    <x v="62"/>
    <x v="226"/>
    <x v="357"/>
    <x v="1"/>
    <x v="2"/>
    <x v="95"/>
  </r>
  <r>
    <x v="72"/>
    <x v="2"/>
    <x v="28"/>
    <x v="28"/>
    <x v="358"/>
    <x v="1"/>
    <x v="1"/>
    <x v="148"/>
  </r>
  <r>
    <x v="72"/>
    <x v="1"/>
    <x v="77"/>
    <x v="48"/>
    <x v="359"/>
    <x v="2"/>
    <x v="0"/>
    <x v="45"/>
  </r>
  <r>
    <x v="72"/>
    <x v="1"/>
    <x v="53"/>
    <x v="48"/>
    <x v="359"/>
    <x v="2"/>
    <x v="0"/>
    <x v="45"/>
  </r>
  <r>
    <x v="72"/>
    <x v="1"/>
    <x v="25"/>
    <x v="48"/>
    <x v="359"/>
    <x v="2"/>
    <x v="0"/>
    <x v="45"/>
  </r>
  <r>
    <x v="72"/>
    <x v="1"/>
    <x v="99"/>
    <x v="48"/>
    <x v="359"/>
    <x v="2"/>
    <x v="0"/>
    <x v="149"/>
  </r>
  <r>
    <x v="72"/>
    <x v="0"/>
    <x v="46"/>
    <x v="227"/>
    <x v="360"/>
    <x v="0"/>
    <x v="0"/>
    <x v="1"/>
  </r>
  <r>
    <x v="72"/>
    <x v="0"/>
    <x v="15"/>
    <x v="228"/>
    <x v="361"/>
    <x v="1"/>
    <x v="2"/>
    <x v="124"/>
  </r>
  <r>
    <x v="72"/>
    <x v="0"/>
    <x v="100"/>
    <x v="229"/>
    <x v="362"/>
    <x v="1"/>
    <x v="0"/>
    <x v="150"/>
  </r>
  <r>
    <x v="72"/>
    <x v="0"/>
    <x v="101"/>
    <x v="229"/>
    <x v="362"/>
    <x v="1"/>
    <x v="0"/>
    <x v="151"/>
  </r>
  <r>
    <x v="72"/>
    <x v="0"/>
    <x v="102"/>
    <x v="229"/>
    <x v="362"/>
    <x v="1"/>
    <x v="0"/>
    <x v="150"/>
  </r>
  <r>
    <x v="72"/>
    <x v="2"/>
    <x v="23"/>
    <x v="230"/>
    <x v="363"/>
    <x v="1"/>
    <x v="0"/>
    <x v="152"/>
  </r>
  <r>
    <x v="73"/>
    <x v="2"/>
    <x v="29"/>
    <x v="199"/>
    <x v="364"/>
    <x v="0"/>
    <x v="0"/>
    <x v="28"/>
  </r>
  <r>
    <x v="73"/>
    <x v="1"/>
    <x v="3"/>
    <x v="199"/>
    <x v="364"/>
    <x v="0"/>
    <x v="0"/>
    <x v="153"/>
  </r>
  <r>
    <x v="73"/>
    <x v="1"/>
    <x v="53"/>
    <x v="71"/>
    <x v="365"/>
    <x v="1"/>
    <x v="0"/>
    <x v="3"/>
  </r>
  <r>
    <x v="73"/>
    <x v="0"/>
    <x v="5"/>
    <x v="65"/>
    <x v="366"/>
    <x v="3"/>
    <x v="0"/>
    <x v="51"/>
  </r>
  <r>
    <x v="73"/>
    <x v="1"/>
    <x v="21"/>
    <x v="63"/>
    <x v="367"/>
    <x v="3"/>
    <x v="0"/>
    <x v="21"/>
  </r>
  <r>
    <x v="74"/>
    <x v="1"/>
    <x v="48"/>
    <x v="181"/>
    <x v="368"/>
    <x v="1"/>
    <x v="0"/>
    <x v="127"/>
  </r>
  <r>
    <x v="74"/>
    <x v="2"/>
    <x v="4"/>
    <x v="204"/>
    <x v="369"/>
    <x v="3"/>
    <x v="0"/>
    <x v="4"/>
  </r>
  <r>
    <x v="74"/>
    <x v="1"/>
    <x v="43"/>
    <x v="172"/>
    <x v="370"/>
    <x v="3"/>
    <x v="2"/>
    <x v="91"/>
  </r>
  <r>
    <x v="74"/>
    <x v="1"/>
    <x v="54"/>
    <x v="172"/>
    <x v="370"/>
    <x v="3"/>
    <x v="1"/>
    <x v="117"/>
  </r>
  <r>
    <x v="74"/>
    <x v="1"/>
    <x v="32"/>
    <x v="231"/>
    <x v="371"/>
    <x v="2"/>
    <x v="0"/>
    <x v="114"/>
  </r>
  <r>
    <x v="74"/>
    <x v="0"/>
    <x v="0"/>
    <x v="21"/>
    <x v="372"/>
    <x v="1"/>
    <x v="0"/>
    <x v="5"/>
  </r>
  <r>
    <x v="74"/>
    <x v="0"/>
    <x v="0"/>
    <x v="22"/>
    <x v="373"/>
    <x v="1"/>
    <x v="2"/>
    <x v="5"/>
  </r>
  <r>
    <x v="74"/>
    <x v="2"/>
    <x v="23"/>
    <x v="189"/>
    <x v="374"/>
    <x v="0"/>
    <x v="0"/>
    <x v="59"/>
  </r>
  <r>
    <x v="75"/>
    <x v="2"/>
    <x v="19"/>
    <x v="100"/>
    <x v="375"/>
    <x v="1"/>
    <x v="0"/>
    <x v="152"/>
  </r>
  <r>
    <x v="75"/>
    <x v="0"/>
    <x v="0"/>
    <x v="203"/>
    <x v="376"/>
    <x v="1"/>
    <x v="2"/>
    <x v="104"/>
  </r>
  <r>
    <x v="75"/>
    <x v="0"/>
    <x v="15"/>
    <x v="4"/>
    <x v="377"/>
    <x v="1"/>
    <x v="0"/>
    <x v="46"/>
  </r>
  <r>
    <x v="75"/>
    <x v="1"/>
    <x v="42"/>
    <x v="134"/>
    <x v="378"/>
    <x v="0"/>
    <x v="0"/>
    <x v="154"/>
  </r>
  <r>
    <x v="76"/>
    <x v="2"/>
    <x v="71"/>
    <x v="232"/>
    <x v="379"/>
    <x v="3"/>
    <x v="0"/>
    <x v="4"/>
  </r>
  <r>
    <x v="76"/>
    <x v="2"/>
    <x v="66"/>
    <x v="233"/>
    <x v="380"/>
    <x v="1"/>
    <x v="0"/>
    <x v="155"/>
  </r>
  <r>
    <x v="76"/>
    <x v="1"/>
    <x v="53"/>
    <x v="218"/>
    <x v="381"/>
    <x v="2"/>
    <x v="0"/>
    <x v="45"/>
  </r>
  <r>
    <x v="76"/>
    <x v="2"/>
    <x v="28"/>
    <x v="234"/>
    <x v="382"/>
    <x v="1"/>
    <x v="0"/>
    <x v="155"/>
  </r>
  <r>
    <x v="76"/>
    <x v="0"/>
    <x v="92"/>
    <x v="235"/>
    <x v="383"/>
    <x v="1"/>
    <x v="0"/>
    <x v="46"/>
  </r>
  <r>
    <x v="77"/>
    <x v="0"/>
    <x v="0"/>
    <x v="236"/>
    <x v="384"/>
    <x v="1"/>
    <x v="0"/>
    <x v="5"/>
  </r>
  <r>
    <x v="77"/>
    <x v="0"/>
    <x v="76"/>
    <x v="28"/>
    <x v="385"/>
    <x v="1"/>
    <x v="0"/>
    <x v="64"/>
  </r>
  <r>
    <x v="77"/>
    <x v="1"/>
    <x v="56"/>
    <x v="182"/>
    <x v="386"/>
    <x v="2"/>
    <x v="0"/>
    <x v="114"/>
  </r>
  <r>
    <x v="77"/>
    <x v="1"/>
    <x v="21"/>
    <x v="63"/>
    <x v="387"/>
    <x v="3"/>
    <x v="0"/>
    <x v="21"/>
  </r>
  <r>
    <x v="77"/>
    <x v="1"/>
    <x v="42"/>
    <x v="237"/>
    <x v="388"/>
    <x v="0"/>
    <x v="0"/>
    <x v="154"/>
  </r>
  <r>
    <x v="77"/>
    <x v="2"/>
    <x v="81"/>
    <x v="238"/>
    <x v="389"/>
    <x v="3"/>
    <x v="0"/>
    <x v="144"/>
  </r>
  <r>
    <x v="77"/>
    <x v="1"/>
    <x v="65"/>
    <x v="239"/>
    <x v="390"/>
    <x v="1"/>
    <x v="0"/>
    <x v="140"/>
  </r>
  <r>
    <x v="77"/>
    <x v="1"/>
    <x v="21"/>
    <x v="240"/>
    <x v="391"/>
    <x v="6"/>
    <x v="1"/>
    <x v="156"/>
  </r>
  <r>
    <x v="78"/>
    <x v="1"/>
    <x v="2"/>
    <x v="241"/>
    <x v="392"/>
    <x v="5"/>
    <x v="2"/>
    <x v="157"/>
  </r>
  <r>
    <x v="78"/>
    <x v="1"/>
    <x v="21"/>
    <x v="240"/>
    <x v="393"/>
    <x v="3"/>
    <x v="0"/>
    <x v="21"/>
  </r>
  <r>
    <x v="79"/>
    <x v="1"/>
    <x v="36"/>
    <x v="242"/>
    <x v="394"/>
    <x v="3"/>
    <x v="0"/>
    <x v="62"/>
  </r>
  <r>
    <x v="80"/>
    <x v="2"/>
    <x v="20"/>
    <x v="243"/>
    <x v="395"/>
    <x v="3"/>
    <x v="0"/>
    <x v="4"/>
  </r>
  <r>
    <x v="80"/>
    <x v="0"/>
    <x v="70"/>
    <x v="243"/>
    <x v="395"/>
    <x v="3"/>
    <x v="2"/>
    <x v="158"/>
  </r>
  <r>
    <x v="80"/>
    <x v="2"/>
    <x v="28"/>
    <x v="76"/>
    <x v="396"/>
    <x v="1"/>
    <x v="2"/>
    <x v="148"/>
  </r>
  <r>
    <x v="80"/>
    <x v="2"/>
    <x v="28"/>
    <x v="244"/>
    <x v="397"/>
    <x v="1"/>
    <x v="0"/>
    <x v="155"/>
  </r>
  <r>
    <x v="80"/>
    <x v="2"/>
    <x v="74"/>
    <x v="244"/>
    <x v="397"/>
    <x v="1"/>
    <x v="0"/>
    <x v="76"/>
  </r>
  <r>
    <x v="80"/>
    <x v="1"/>
    <x v="94"/>
    <x v="86"/>
    <x v="398"/>
    <x v="1"/>
    <x v="2"/>
    <x v="3"/>
  </r>
  <r>
    <x v="80"/>
    <x v="2"/>
    <x v="71"/>
    <x v="245"/>
    <x v="399"/>
    <x v="3"/>
    <x v="0"/>
    <x v="4"/>
  </r>
  <r>
    <x v="80"/>
    <x v="0"/>
    <x v="63"/>
    <x v="245"/>
    <x v="399"/>
    <x v="3"/>
    <x v="2"/>
    <x v="115"/>
  </r>
  <r>
    <x v="80"/>
    <x v="0"/>
    <x v="12"/>
    <x v="245"/>
    <x v="399"/>
    <x v="3"/>
    <x v="0"/>
    <x v="49"/>
  </r>
  <r>
    <x v="80"/>
    <x v="1"/>
    <x v="75"/>
    <x v="245"/>
    <x v="399"/>
    <x v="3"/>
    <x v="0"/>
    <x v="86"/>
  </r>
  <r>
    <x v="81"/>
    <x v="1"/>
    <x v="21"/>
    <x v="246"/>
    <x v="400"/>
    <x v="3"/>
    <x v="2"/>
    <x v="38"/>
  </r>
  <r>
    <x v="81"/>
    <x v="2"/>
    <x v="20"/>
    <x v="79"/>
    <x v="401"/>
    <x v="6"/>
    <x v="0"/>
    <x v="111"/>
  </r>
  <r>
    <x v="81"/>
    <x v="2"/>
    <x v="50"/>
    <x v="247"/>
    <x v="402"/>
    <x v="1"/>
    <x v="0"/>
    <x v="50"/>
  </r>
  <r>
    <x v="81"/>
    <x v="2"/>
    <x v="73"/>
    <x v="247"/>
    <x v="402"/>
    <x v="1"/>
    <x v="0"/>
    <x v="155"/>
  </r>
  <r>
    <x v="81"/>
    <x v="2"/>
    <x v="73"/>
    <x v="133"/>
    <x v="403"/>
    <x v="3"/>
    <x v="0"/>
    <x v="105"/>
  </r>
  <r>
    <x v="81"/>
    <x v="2"/>
    <x v="89"/>
    <x v="248"/>
    <x v="404"/>
    <x v="6"/>
    <x v="0"/>
    <x v="159"/>
  </r>
  <r>
    <x v="81"/>
    <x v="1"/>
    <x v="56"/>
    <x v="225"/>
    <x v="405"/>
    <x v="3"/>
    <x v="0"/>
    <x v="21"/>
  </r>
  <r>
    <x v="81"/>
    <x v="1"/>
    <x v="21"/>
    <x v="225"/>
    <x v="405"/>
    <x v="3"/>
    <x v="0"/>
    <x v="21"/>
  </r>
  <r>
    <x v="81"/>
    <x v="1"/>
    <x v="64"/>
    <x v="211"/>
    <x v="406"/>
    <x v="2"/>
    <x v="2"/>
    <x v="104"/>
  </r>
  <r>
    <x v="81"/>
    <x v="0"/>
    <x v="103"/>
    <x v="249"/>
    <x v="407"/>
    <x v="2"/>
    <x v="0"/>
    <x v="21"/>
  </r>
  <r>
    <x v="82"/>
    <x v="1"/>
    <x v="32"/>
    <x v="224"/>
    <x v="408"/>
    <x v="1"/>
    <x v="2"/>
    <x v="39"/>
  </r>
  <r>
    <x v="82"/>
    <x v="2"/>
    <x v="28"/>
    <x v="234"/>
    <x v="409"/>
    <x v="1"/>
    <x v="0"/>
    <x v="155"/>
  </r>
  <r>
    <x v="82"/>
    <x v="2"/>
    <x v="23"/>
    <x v="85"/>
    <x v="410"/>
    <x v="3"/>
    <x v="0"/>
    <x v="15"/>
  </r>
  <r>
    <x v="82"/>
    <x v="2"/>
    <x v="20"/>
    <x v="85"/>
    <x v="410"/>
    <x v="3"/>
    <x v="0"/>
    <x v="160"/>
  </r>
  <r>
    <x v="82"/>
    <x v="0"/>
    <x v="15"/>
    <x v="250"/>
    <x v="411"/>
    <x v="1"/>
    <x v="0"/>
    <x v="46"/>
  </r>
  <r>
    <x v="82"/>
    <x v="0"/>
    <x v="46"/>
    <x v="250"/>
    <x v="411"/>
    <x v="1"/>
    <x v="0"/>
    <x v="46"/>
  </r>
  <r>
    <x v="82"/>
    <x v="1"/>
    <x v="2"/>
    <x v="251"/>
    <x v="412"/>
    <x v="5"/>
    <x v="0"/>
    <x v="77"/>
  </r>
  <r>
    <x v="82"/>
    <x v="1"/>
    <x v="93"/>
    <x v="197"/>
    <x v="413"/>
    <x v="1"/>
    <x v="0"/>
    <x v="80"/>
  </r>
  <r>
    <x v="82"/>
    <x v="1"/>
    <x v="104"/>
    <x v="252"/>
    <x v="414"/>
    <x v="1"/>
    <x v="0"/>
    <x v="138"/>
  </r>
  <r>
    <x v="83"/>
    <x v="0"/>
    <x v="52"/>
    <x v="90"/>
    <x v="415"/>
    <x v="1"/>
    <x v="0"/>
    <x v="63"/>
  </r>
  <r>
    <x v="83"/>
    <x v="1"/>
    <x v="25"/>
    <x v="90"/>
    <x v="415"/>
    <x v="1"/>
    <x v="0"/>
    <x v="3"/>
  </r>
  <r>
    <x v="83"/>
    <x v="1"/>
    <x v="25"/>
    <x v="253"/>
    <x v="416"/>
    <x v="0"/>
    <x v="0"/>
    <x v="161"/>
  </r>
  <r>
    <x v="83"/>
    <x v="0"/>
    <x v="49"/>
    <x v="254"/>
    <x v="417"/>
    <x v="1"/>
    <x v="0"/>
    <x v="12"/>
  </r>
  <r>
    <x v="83"/>
    <x v="1"/>
    <x v="32"/>
    <x v="136"/>
    <x v="418"/>
    <x v="1"/>
    <x v="0"/>
    <x v="47"/>
  </r>
  <r>
    <x v="83"/>
    <x v="0"/>
    <x v="34"/>
    <x v="255"/>
    <x v="419"/>
    <x v="1"/>
    <x v="0"/>
    <x v="46"/>
  </r>
  <r>
    <x v="83"/>
    <x v="1"/>
    <x v="47"/>
    <x v="256"/>
    <x v="420"/>
    <x v="3"/>
    <x v="0"/>
    <x v="66"/>
  </r>
  <r>
    <x v="83"/>
    <x v="1"/>
    <x v="21"/>
    <x v="257"/>
    <x v="421"/>
    <x v="0"/>
    <x v="0"/>
    <x v="75"/>
  </r>
  <r>
    <x v="84"/>
    <x v="1"/>
    <x v="32"/>
    <x v="226"/>
    <x v="422"/>
    <x v="1"/>
    <x v="0"/>
    <x v="47"/>
  </r>
  <r>
    <x v="84"/>
    <x v="1"/>
    <x v="17"/>
    <x v="71"/>
    <x v="423"/>
    <x v="1"/>
    <x v="0"/>
    <x v="52"/>
  </r>
  <r>
    <x v="84"/>
    <x v="1"/>
    <x v="53"/>
    <x v="71"/>
    <x v="423"/>
    <x v="1"/>
    <x v="0"/>
    <x v="3"/>
  </r>
  <r>
    <x v="84"/>
    <x v="1"/>
    <x v="75"/>
    <x v="71"/>
    <x v="423"/>
    <x v="1"/>
    <x v="5"/>
    <x v="162"/>
  </r>
  <r>
    <x v="84"/>
    <x v="2"/>
    <x v="35"/>
    <x v="101"/>
    <x v="424"/>
    <x v="1"/>
    <x v="0"/>
    <x v="155"/>
  </r>
  <r>
    <x v="84"/>
    <x v="2"/>
    <x v="73"/>
    <x v="101"/>
    <x v="424"/>
    <x v="1"/>
    <x v="0"/>
    <x v="155"/>
  </r>
  <r>
    <x v="84"/>
    <x v="1"/>
    <x v="21"/>
    <x v="67"/>
    <x v="425"/>
    <x v="5"/>
    <x v="0"/>
    <x v="5"/>
  </r>
  <r>
    <x v="84"/>
    <x v="2"/>
    <x v="85"/>
    <x v="258"/>
    <x v="426"/>
    <x v="1"/>
    <x v="0"/>
    <x v="45"/>
  </r>
  <r>
    <x v="84"/>
    <x v="1"/>
    <x v="61"/>
    <x v="258"/>
    <x v="426"/>
    <x v="1"/>
    <x v="0"/>
    <x v="52"/>
  </r>
  <r>
    <x v="84"/>
    <x v="0"/>
    <x v="33"/>
    <x v="259"/>
    <x v="427"/>
    <x v="1"/>
    <x v="0"/>
    <x v="63"/>
  </r>
  <r>
    <x v="84"/>
    <x v="1"/>
    <x v="21"/>
    <x v="63"/>
    <x v="428"/>
    <x v="0"/>
    <x v="0"/>
    <x v="75"/>
  </r>
  <r>
    <x v="84"/>
    <x v="1"/>
    <x v="8"/>
    <x v="260"/>
    <x v="429"/>
    <x v="1"/>
    <x v="0"/>
    <x v="163"/>
  </r>
  <r>
    <x v="85"/>
    <x v="1"/>
    <x v="77"/>
    <x v="107"/>
    <x v="430"/>
    <x v="6"/>
    <x v="0"/>
    <x v="24"/>
  </r>
  <r>
    <x v="85"/>
    <x v="2"/>
    <x v="51"/>
    <x v="261"/>
    <x v="431"/>
    <x v="3"/>
    <x v="0"/>
    <x v="164"/>
  </r>
  <r>
    <x v="85"/>
    <x v="1"/>
    <x v="8"/>
    <x v="262"/>
    <x v="432"/>
    <x v="1"/>
    <x v="0"/>
    <x v="163"/>
  </r>
  <r>
    <x v="85"/>
    <x v="1"/>
    <x v="8"/>
    <x v="263"/>
    <x v="433"/>
    <x v="1"/>
    <x v="5"/>
    <x v="165"/>
  </r>
  <r>
    <x v="85"/>
    <x v="1"/>
    <x v="48"/>
    <x v="150"/>
    <x v="434"/>
    <x v="1"/>
    <x v="0"/>
    <x v="140"/>
  </r>
  <r>
    <x v="85"/>
    <x v="1"/>
    <x v="43"/>
    <x v="264"/>
    <x v="435"/>
    <x v="3"/>
    <x v="0"/>
    <x v="70"/>
  </r>
  <r>
    <x v="86"/>
    <x v="2"/>
    <x v="4"/>
    <x v="208"/>
    <x v="436"/>
    <x v="3"/>
    <x v="0"/>
    <x v="4"/>
  </r>
  <r>
    <x v="86"/>
    <x v="1"/>
    <x v="1"/>
    <x v="265"/>
    <x v="437"/>
    <x v="2"/>
    <x v="0"/>
    <x v="166"/>
  </r>
  <r>
    <x v="86"/>
    <x v="0"/>
    <x v="100"/>
    <x v="266"/>
    <x v="438"/>
    <x v="1"/>
    <x v="0"/>
    <x v="150"/>
  </r>
  <r>
    <x v="86"/>
    <x v="1"/>
    <x v="18"/>
    <x v="87"/>
    <x v="439"/>
    <x v="1"/>
    <x v="1"/>
    <x v="167"/>
  </r>
  <r>
    <x v="86"/>
    <x v="2"/>
    <x v="105"/>
    <x v="267"/>
    <x v="440"/>
    <x v="3"/>
    <x v="2"/>
    <x v="26"/>
  </r>
  <r>
    <x v="86"/>
    <x v="2"/>
    <x v="62"/>
    <x v="267"/>
    <x v="440"/>
    <x v="3"/>
    <x v="2"/>
    <x v="99"/>
  </r>
  <r>
    <x v="87"/>
    <x v="1"/>
    <x v="48"/>
    <x v="176"/>
    <x v="441"/>
    <x v="1"/>
    <x v="0"/>
    <x v="140"/>
  </r>
  <r>
    <x v="87"/>
    <x v="2"/>
    <x v="85"/>
    <x v="268"/>
    <x v="442"/>
    <x v="1"/>
    <x v="0"/>
    <x v="45"/>
  </r>
  <r>
    <x v="87"/>
    <x v="2"/>
    <x v="28"/>
    <x v="234"/>
    <x v="443"/>
    <x v="1"/>
    <x v="2"/>
    <x v="148"/>
  </r>
  <r>
    <x v="87"/>
    <x v="1"/>
    <x v="48"/>
    <x v="113"/>
    <x v="444"/>
    <x v="1"/>
    <x v="0"/>
    <x v="140"/>
  </r>
  <r>
    <x v="87"/>
    <x v="1"/>
    <x v="88"/>
    <x v="240"/>
    <x v="445"/>
    <x v="3"/>
    <x v="2"/>
    <x v="38"/>
  </r>
  <r>
    <x v="87"/>
    <x v="1"/>
    <x v="21"/>
    <x v="240"/>
    <x v="445"/>
    <x v="3"/>
    <x v="2"/>
    <x v="38"/>
  </r>
  <r>
    <x v="87"/>
    <x v="0"/>
    <x v="33"/>
    <x v="269"/>
    <x v="446"/>
    <x v="1"/>
    <x v="0"/>
    <x v="63"/>
  </r>
  <r>
    <x v="87"/>
    <x v="1"/>
    <x v="79"/>
    <x v="269"/>
    <x v="446"/>
    <x v="1"/>
    <x v="0"/>
    <x v="140"/>
  </r>
  <r>
    <x v="87"/>
    <x v="0"/>
    <x v="0"/>
    <x v="270"/>
    <x v="447"/>
    <x v="0"/>
    <x v="0"/>
    <x v="0"/>
  </r>
  <r>
    <x v="88"/>
    <x v="1"/>
    <x v="48"/>
    <x v="181"/>
    <x v="448"/>
    <x v="1"/>
    <x v="2"/>
    <x v="168"/>
  </r>
  <r>
    <x v="88"/>
    <x v="2"/>
    <x v="19"/>
    <x v="65"/>
    <x v="449"/>
    <x v="3"/>
    <x v="0"/>
    <x v="19"/>
  </r>
  <r>
    <x v="88"/>
    <x v="1"/>
    <x v="42"/>
    <x v="175"/>
    <x v="450"/>
    <x v="3"/>
    <x v="0"/>
    <x v="90"/>
  </r>
  <r>
    <x v="88"/>
    <x v="1"/>
    <x v="53"/>
    <x v="21"/>
    <x v="451"/>
    <x v="3"/>
    <x v="0"/>
    <x v="43"/>
  </r>
  <r>
    <x v="88"/>
    <x v="1"/>
    <x v="104"/>
    <x v="271"/>
    <x v="452"/>
    <x v="0"/>
    <x v="0"/>
    <x v="11"/>
  </r>
  <r>
    <x v="89"/>
    <x v="1"/>
    <x v="18"/>
    <x v="199"/>
    <x v="453"/>
    <x v="0"/>
    <x v="1"/>
    <x v="169"/>
  </r>
  <r>
    <x v="89"/>
    <x v="2"/>
    <x v="35"/>
    <x v="32"/>
    <x v="454"/>
    <x v="3"/>
    <x v="0"/>
    <x v="33"/>
  </r>
  <r>
    <x v="89"/>
    <x v="1"/>
    <x v="1"/>
    <x v="32"/>
    <x v="454"/>
    <x v="3"/>
    <x v="0"/>
    <x v="62"/>
  </r>
  <r>
    <x v="89"/>
    <x v="0"/>
    <x v="52"/>
    <x v="175"/>
    <x v="455"/>
    <x v="3"/>
    <x v="0"/>
    <x v="51"/>
  </r>
  <r>
    <x v="89"/>
    <x v="1"/>
    <x v="25"/>
    <x v="175"/>
    <x v="455"/>
    <x v="3"/>
    <x v="0"/>
    <x v="70"/>
  </r>
  <r>
    <x v="89"/>
    <x v="1"/>
    <x v="42"/>
    <x v="175"/>
    <x v="455"/>
    <x v="3"/>
    <x v="0"/>
    <x v="90"/>
  </r>
  <r>
    <x v="89"/>
    <x v="0"/>
    <x v="63"/>
    <x v="4"/>
    <x v="456"/>
    <x v="3"/>
    <x v="0"/>
    <x v="51"/>
  </r>
  <r>
    <x v="89"/>
    <x v="1"/>
    <x v="21"/>
    <x v="63"/>
    <x v="457"/>
    <x v="3"/>
    <x v="0"/>
    <x v="21"/>
  </r>
  <r>
    <x v="89"/>
    <x v="1"/>
    <x v="47"/>
    <x v="256"/>
    <x v="458"/>
    <x v="1"/>
    <x v="0"/>
    <x v="9"/>
  </r>
  <r>
    <x v="89"/>
    <x v="2"/>
    <x v="35"/>
    <x v="272"/>
    <x v="459"/>
    <x v="1"/>
    <x v="2"/>
    <x v="148"/>
  </r>
  <r>
    <x v="89"/>
    <x v="1"/>
    <x v="36"/>
    <x v="273"/>
    <x v="460"/>
    <x v="1"/>
    <x v="0"/>
    <x v="34"/>
  </r>
  <r>
    <x v="90"/>
    <x v="1"/>
    <x v="75"/>
    <x v="246"/>
    <x v="461"/>
    <x v="3"/>
    <x v="2"/>
    <x v="110"/>
  </r>
  <r>
    <x v="90"/>
    <x v="1"/>
    <x v="32"/>
    <x v="274"/>
    <x v="462"/>
    <x v="2"/>
    <x v="0"/>
    <x v="114"/>
  </r>
  <r>
    <x v="90"/>
    <x v="2"/>
    <x v="81"/>
    <x v="93"/>
    <x v="463"/>
    <x v="1"/>
    <x v="0"/>
    <x v="152"/>
  </r>
  <r>
    <x v="90"/>
    <x v="2"/>
    <x v="19"/>
    <x v="275"/>
    <x v="464"/>
    <x v="3"/>
    <x v="0"/>
    <x v="144"/>
  </r>
  <r>
    <x v="90"/>
    <x v="0"/>
    <x v="52"/>
    <x v="276"/>
    <x v="465"/>
    <x v="1"/>
    <x v="0"/>
    <x v="5"/>
  </r>
  <r>
    <x v="90"/>
    <x v="0"/>
    <x v="76"/>
    <x v="11"/>
    <x v="466"/>
    <x v="1"/>
    <x v="0"/>
    <x v="64"/>
  </r>
  <r>
    <x v="90"/>
    <x v="0"/>
    <x v="33"/>
    <x v="11"/>
    <x v="466"/>
    <x v="1"/>
    <x v="0"/>
    <x v="63"/>
  </r>
  <r>
    <x v="90"/>
    <x v="2"/>
    <x v="28"/>
    <x v="142"/>
    <x v="467"/>
    <x v="3"/>
    <x v="0"/>
    <x v="33"/>
  </r>
  <r>
    <x v="90"/>
    <x v="0"/>
    <x v="60"/>
    <x v="277"/>
    <x v="468"/>
    <x v="1"/>
    <x v="0"/>
    <x v="142"/>
  </r>
  <r>
    <x v="91"/>
    <x v="1"/>
    <x v="77"/>
    <x v="107"/>
    <x v="469"/>
    <x v="0"/>
    <x v="0"/>
    <x v="161"/>
  </r>
  <r>
    <x v="91"/>
    <x v="2"/>
    <x v="73"/>
    <x v="160"/>
    <x v="470"/>
    <x v="1"/>
    <x v="2"/>
    <x v="148"/>
  </r>
  <r>
    <x v="92"/>
    <x v="2"/>
    <x v="27"/>
    <x v="278"/>
    <x v="471"/>
    <x v="3"/>
    <x v="0"/>
    <x v="170"/>
  </r>
  <r>
    <x v="92"/>
    <x v="2"/>
    <x v="50"/>
    <x v="247"/>
    <x v="472"/>
    <x v="1"/>
    <x v="0"/>
    <x v="50"/>
  </r>
  <r>
    <x v="92"/>
    <x v="2"/>
    <x v="73"/>
    <x v="247"/>
    <x v="472"/>
    <x v="1"/>
    <x v="0"/>
    <x v="155"/>
  </r>
  <r>
    <x v="92"/>
    <x v="0"/>
    <x v="60"/>
    <x v="276"/>
    <x v="473"/>
    <x v="0"/>
    <x v="0"/>
    <x v="1"/>
  </r>
  <r>
    <x v="92"/>
    <x v="0"/>
    <x v="106"/>
    <x v="279"/>
    <x v="474"/>
    <x v="1"/>
    <x v="2"/>
    <x v="95"/>
  </r>
  <r>
    <x v="92"/>
    <x v="1"/>
    <x v="25"/>
    <x v="23"/>
    <x v="475"/>
    <x v="1"/>
    <x v="2"/>
    <x v="68"/>
  </r>
  <r>
    <x v="92"/>
    <x v="1"/>
    <x v="21"/>
    <x v="134"/>
    <x v="476"/>
    <x v="0"/>
    <x v="0"/>
    <x v="75"/>
  </r>
  <r>
    <x v="92"/>
    <x v="1"/>
    <x v="80"/>
    <x v="280"/>
    <x v="477"/>
    <x v="1"/>
    <x v="0"/>
    <x v="3"/>
  </r>
  <r>
    <x v="92"/>
    <x v="2"/>
    <x v="78"/>
    <x v="281"/>
    <x v="478"/>
    <x v="1"/>
    <x v="2"/>
    <x v="171"/>
  </r>
  <r>
    <x v="93"/>
    <x v="0"/>
    <x v="49"/>
    <x v="282"/>
    <x v="479"/>
    <x v="3"/>
    <x v="0"/>
    <x v="43"/>
  </r>
  <r>
    <x v="93"/>
    <x v="0"/>
    <x v="107"/>
    <x v="283"/>
    <x v="480"/>
    <x v="1"/>
    <x v="2"/>
    <x v="95"/>
  </r>
  <r>
    <x v="93"/>
    <x v="1"/>
    <x v="83"/>
    <x v="211"/>
    <x v="481"/>
    <x v="2"/>
    <x v="0"/>
    <x v="114"/>
  </r>
  <r>
    <x v="93"/>
    <x v="1"/>
    <x v="8"/>
    <x v="284"/>
    <x v="482"/>
    <x v="1"/>
    <x v="0"/>
    <x v="163"/>
  </r>
  <r>
    <x v="94"/>
    <x v="0"/>
    <x v="24"/>
    <x v="285"/>
    <x v="483"/>
    <x v="2"/>
    <x v="0"/>
    <x v="172"/>
  </r>
  <r>
    <x v="94"/>
    <x v="0"/>
    <x v="33"/>
    <x v="286"/>
    <x v="484"/>
    <x v="1"/>
    <x v="0"/>
    <x v="21"/>
  </r>
  <r>
    <x v="94"/>
    <x v="0"/>
    <x v="45"/>
    <x v="287"/>
    <x v="485"/>
    <x v="1"/>
    <x v="0"/>
    <x v="12"/>
  </r>
  <r>
    <x v="94"/>
    <x v="0"/>
    <x v="108"/>
    <x v="231"/>
    <x v="486"/>
    <x v="2"/>
    <x v="0"/>
    <x v="173"/>
  </r>
  <r>
    <x v="94"/>
    <x v="2"/>
    <x v="62"/>
    <x v="288"/>
    <x v="487"/>
    <x v="0"/>
    <x v="0"/>
    <x v="59"/>
  </r>
  <r>
    <x v="94"/>
    <x v="2"/>
    <x v="59"/>
    <x v="288"/>
    <x v="487"/>
    <x v="0"/>
    <x v="0"/>
    <x v="28"/>
  </r>
  <r>
    <x v="95"/>
    <x v="1"/>
    <x v="47"/>
    <x v="289"/>
    <x v="488"/>
    <x v="3"/>
    <x v="0"/>
    <x v="66"/>
  </r>
  <r>
    <x v="95"/>
    <x v="1"/>
    <x v="53"/>
    <x v="289"/>
    <x v="488"/>
    <x v="3"/>
    <x v="0"/>
    <x v="43"/>
  </r>
  <r>
    <x v="95"/>
    <x v="0"/>
    <x v="109"/>
    <x v="290"/>
    <x v="489"/>
    <x v="1"/>
    <x v="2"/>
    <x v="95"/>
  </r>
  <r>
    <x v="96"/>
    <x v="1"/>
    <x v="25"/>
    <x v="90"/>
    <x v="490"/>
    <x v="1"/>
    <x v="0"/>
    <x v="3"/>
  </r>
  <r>
    <x v="96"/>
    <x v="1"/>
    <x v="2"/>
    <x v="241"/>
    <x v="491"/>
    <x v="5"/>
    <x v="2"/>
    <x v="157"/>
  </r>
  <r>
    <x v="96"/>
    <x v="1"/>
    <x v="30"/>
    <x v="156"/>
    <x v="492"/>
    <x v="3"/>
    <x v="2"/>
    <x v="38"/>
  </r>
  <r>
    <x v="96"/>
    <x v="1"/>
    <x v="36"/>
    <x v="291"/>
    <x v="493"/>
    <x v="2"/>
    <x v="0"/>
    <x v="166"/>
  </r>
  <r>
    <x v="96"/>
    <x v="1"/>
    <x v="48"/>
    <x v="161"/>
    <x v="494"/>
    <x v="1"/>
    <x v="1"/>
    <x v="79"/>
  </r>
  <r>
    <x v="96"/>
    <x v="1"/>
    <x v="90"/>
    <x v="292"/>
    <x v="495"/>
    <x v="1"/>
    <x v="0"/>
    <x v="80"/>
  </r>
  <r>
    <x v="96"/>
    <x v="1"/>
    <x v="58"/>
    <x v="292"/>
    <x v="495"/>
    <x v="1"/>
    <x v="0"/>
    <x v="3"/>
  </r>
  <r>
    <x v="96"/>
    <x v="2"/>
    <x v="29"/>
    <x v="142"/>
    <x v="496"/>
    <x v="0"/>
    <x v="0"/>
    <x v="28"/>
  </r>
  <r>
    <x v="96"/>
    <x v="1"/>
    <x v="55"/>
    <x v="293"/>
    <x v="497"/>
    <x v="1"/>
    <x v="0"/>
    <x v="163"/>
  </r>
  <r>
    <x v="97"/>
    <x v="2"/>
    <x v="74"/>
    <x v="32"/>
    <x v="498"/>
    <x v="1"/>
    <x v="0"/>
    <x v="27"/>
  </r>
  <r>
    <x v="97"/>
    <x v="2"/>
    <x v="51"/>
    <x v="261"/>
    <x v="499"/>
    <x v="3"/>
    <x v="0"/>
    <x v="164"/>
  </r>
  <r>
    <x v="97"/>
    <x v="0"/>
    <x v="110"/>
    <x v="294"/>
    <x v="500"/>
    <x v="1"/>
    <x v="2"/>
    <x v="95"/>
  </r>
  <r>
    <x v="97"/>
    <x v="2"/>
    <x v="71"/>
    <x v="62"/>
    <x v="501"/>
    <x v="3"/>
    <x v="0"/>
    <x v="4"/>
  </r>
  <r>
    <x v="98"/>
    <x v="1"/>
    <x v="69"/>
    <x v="295"/>
    <x v="502"/>
    <x v="1"/>
    <x v="0"/>
    <x v="76"/>
  </r>
  <r>
    <x v="98"/>
    <x v="2"/>
    <x v="28"/>
    <x v="244"/>
    <x v="503"/>
    <x v="1"/>
    <x v="0"/>
    <x v="155"/>
  </r>
  <r>
    <x v="98"/>
    <x v="2"/>
    <x v="74"/>
    <x v="244"/>
    <x v="503"/>
    <x v="1"/>
    <x v="0"/>
    <x v="27"/>
  </r>
  <r>
    <x v="98"/>
    <x v="1"/>
    <x v="42"/>
    <x v="296"/>
    <x v="504"/>
    <x v="0"/>
    <x v="2"/>
    <x v="154"/>
  </r>
  <r>
    <x v="98"/>
    <x v="1"/>
    <x v="42"/>
    <x v="297"/>
    <x v="505"/>
    <x v="1"/>
    <x v="2"/>
    <x v="97"/>
  </r>
  <r>
    <x v="98"/>
    <x v="2"/>
    <x v="59"/>
    <x v="298"/>
    <x v="506"/>
    <x v="0"/>
    <x v="0"/>
    <x v="28"/>
  </r>
  <r>
    <x v="98"/>
    <x v="1"/>
    <x v="21"/>
    <x v="240"/>
    <x v="507"/>
    <x v="1"/>
    <x v="0"/>
    <x v="47"/>
  </r>
  <r>
    <x v="98"/>
    <x v="2"/>
    <x v="29"/>
    <x v="299"/>
    <x v="508"/>
    <x v="0"/>
    <x v="0"/>
    <x v="28"/>
  </r>
  <r>
    <x v="99"/>
    <x v="0"/>
    <x v="111"/>
    <x v="300"/>
    <x v="509"/>
    <x v="1"/>
    <x v="0"/>
    <x v="128"/>
  </r>
  <r>
    <x v="99"/>
    <x v="1"/>
    <x v="79"/>
    <x v="301"/>
    <x v="510"/>
    <x v="1"/>
    <x v="0"/>
    <x v="127"/>
  </r>
  <r>
    <x v="99"/>
    <x v="1"/>
    <x v="48"/>
    <x v="74"/>
    <x v="511"/>
    <x v="1"/>
    <x v="0"/>
    <x v="76"/>
  </r>
  <r>
    <x v="99"/>
    <x v="1"/>
    <x v="65"/>
    <x v="74"/>
    <x v="511"/>
    <x v="1"/>
    <x v="5"/>
    <x v="174"/>
  </r>
  <r>
    <x v="99"/>
    <x v="2"/>
    <x v="85"/>
    <x v="302"/>
    <x v="512"/>
    <x v="1"/>
    <x v="0"/>
    <x v="175"/>
  </r>
  <r>
    <x v="99"/>
    <x v="1"/>
    <x v="77"/>
    <x v="48"/>
    <x v="513"/>
    <x v="2"/>
    <x v="0"/>
    <x v="45"/>
  </r>
  <r>
    <x v="99"/>
    <x v="1"/>
    <x v="25"/>
    <x v="48"/>
    <x v="513"/>
    <x v="2"/>
    <x v="2"/>
    <x v="119"/>
  </r>
  <r>
    <x v="99"/>
    <x v="1"/>
    <x v="79"/>
    <x v="303"/>
    <x v="514"/>
    <x v="1"/>
    <x v="0"/>
    <x v="127"/>
  </r>
  <r>
    <x v="99"/>
    <x v="1"/>
    <x v="47"/>
    <x v="304"/>
    <x v="515"/>
    <x v="1"/>
    <x v="0"/>
    <x v="9"/>
  </r>
  <r>
    <x v="99"/>
    <x v="1"/>
    <x v="64"/>
    <x v="304"/>
    <x v="515"/>
    <x v="1"/>
    <x v="0"/>
    <x v="9"/>
  </r>
  <r>
    <x v="100"/>
    <x v="0"/>
    <x v="49"/>
    <x v="282"/>
    <x v="516"/>
    <x v="3"/>
    <x v="0"/>
    <x v="49"/>
  </r>
  <r>
    <x v="100"/>
    <x v="1"/>
    <x v="18"/>
    <x v="234"/>
    <x v="517"/>
    <x v="1"/>
    <x v="0"/>
    <x v="52"/>
  </r>
  <r>
    <x v="100"/>
    <x v="0"/>
    <x v="11"/>
    <x v="162"/>
    <x v="518"/>
    <x v="1"/>
    <x v="0"/>
    <x v="5"/>
  </r>
  <r>
    <x v="100"/>
    <x v="1"/>
    <x v="13"/>
    <x v="162"/>
    <x v="518"/>
    <x v="1"/>
    <x v="0"/>
    <x v="52"/>
  </r>
  <r>
    <x v="100"/>
    <x v="0"/>
    <x v="52"/>
    <x v="305"/>
    <x v="519"/>
    <x v="1"/>
    <x v="2"/>
    <x v="38"/>
  </r>
  <r>
    <x v="100"/>
    <x v="0"/>
    <x v="106"/>
    <x v="306"/>
    <x v="520"/>
    <x v="1"/>
    <x v="0"/>
    <x v="88"/>
  </r>
  <r>
    <x v="100"/>
    <x v="1"/>
    <x v="48"/>
    <x v="307"/>
    <x v="521"/>
    <x v="1"/>
    <x v="5"/>
    <x v="174"/>
  </r>
  <r>
    <x v="101"/>
    <x v="1"/>
    <x v="13"/>
    <x v="308"/>
    <x v="522"/>
    <x v="1"/>
    <x v="0"/>
    <x v="52"/>
  </r>
  <r>
    <x v="101"/>
    <x v="1"/>
    <x v="48"/>
    <x v="176"/>
    <x v="523"/>
    <x v="1"/>
    <x v="0"/>
    <x v="76"/>
  </r>
  <r>
    <x v="101"/>
    <x v="2"/>
    <x v="78"/>
    <x v="85"/>
    <x v="524"/>
    <x v="1"/>
    <x v="0"/>
    <x v="175"/>
  </r>
  <r>
    <x v="101"/>
    <x v="1"/>
    <x v="21"/>
    <x v="63"/>
    <x v="525"/>
    <x v="0"/>
    <x v="0"/>
    <x v="75"/>
  </r>
  <r>
    <x v="102"/>
    <x v="2"/>
    <x v="23"/>
    <x v="79"/>
    <x v="526"/>
    <x v="0"/>
    <x v="2"/>
    <x v="59"/>
  </r>
  <r>
    <x v="102"/>
    <x v="0"/>
    <x v="12"/>
    <x v="309"/>
    <x v="527"/>
    <x v="3"/>
    <x v="0"/>
    <x v="49"/>
  </r>
  <r>
    <x v="102"/>
    <x v="2"/>
    <x v="35"/>
    <x v="272"/>
    <x v="528"/>
    <x v="1"/>
    <x v="0"/>
    <x v="155"/>
  </r>
  <r>
    <x v="102"/>
    <x v="1"/>
    <x v="48"/>
    <x v="310"/>
    <x v="529"/>
    <x v="1"/>
    <x v="1"/>
    <x v="176"/>
  </r>
  <r>
    <x v="102"/>
    <x v="2"/>
    <x v="78"/>
    <x v="311"/>
    <x v="530"/>
    <x v="1"/>
    <x v="0"/>
    <x v="175"/>
  </r>
  <r>
    <x v="103"/>
    <x v="0"/>
    <x v="0"/>
    <x v="312"/>
    <x v="531"/>
    <x v="0"/>
    <x v="0"/>
    <x v="0"/>
  </r>
  <r>
    <x v="103"/>
    <x v="1"/>
    <x v="1"/>
    <x v="287"/>
    <x v="532"/>
    <x v="1"/>
    <x v="0"/>
    <x v="34"/>
  </r>
  <r>
    <x v="103"/>
    <x v="1"/>
    <x v="47"/>
    <x v="289"/>
    <x v="533"/>
    <x v="3"/>
    <x v="0"/>
    <x v="66"/>
  </r>
  <r>
    <x v="103"/>
    <x v="1"/>
    <x v="53"/>
    <x v="289"/>
    <x v="533"/>
    <x v="3"/>
    <x v="0"/>
    <x v="43"/>
  </r>
  <r>
    <x v="103"/>
    <x v="1"/>
    <x v="36"/>
    <x v="289"/>
    <x v="533"/>
    <x v="3"/>
    <x v="0"/>
    <x v="62"/>
  </r>
  <r>
    <x v="103"/>
    <x v="0"/>
    <x v="107"/>
    <x v="4"/>
    <x v="534"/>
    <x v="1"/>
    <x v="0"/>
    <x v="88"/>
  </r>
  <r>
    <x v="103"/>
    <x v="1"/>
    <x v="32"/>
    <x v="212"/>
    <x v="535"/>
    <x v="5"/>
    <x v="2"/>
    <x v="104"/>
  </r>
  <r>
    <x v="103"/>
    <x v="1"/>
    <x v="54"/>
    <x v="313"/>
    <x v="536"/>
    <x v="1"/>
    <x v="0"/>
    <x v="3"/>
  </r>
  <r>
    <x v="104"/>
    <x v="2"/>
    <x v="35"/>
    <x v="101"/>
    <x v="537"/>
    <x v="1"/>
    <x v="0"/>
    <x v="155"/>
  </r>
  <r>
    <x v="104"/>
    <x v="1"/>
    <x v="104"/>
    <x v="43"/>
    <x v="538"/>
    <x v="1"/>
    <x v="0"/>
    <x v="138"/>
  </r>
  <r>
    <x v="104"/>
    <x v="0"/>
    <x v="12"/>
    <x v="54"/>
    <x v="539"/>
    <x v="1"/>
    <x v="0"/>
    <x v="12"/>
  </r>
  <r>
    <x v="105"/>
    <x v="2"/>
    <x v="73"/>
    <x v="314"/>
    <x v="540"/>
    <x v="3"/>
    <x v="0"/>
    <x v="105"/>
  </r>
  <r>
    <x v="105"/>
    <x v="1"/>
    <x v="13"/>
    <x v="314"/>
    <x v="540"/>
    <x v="1"/>
    <x v="0"/>
    <x v="52"/>
  </r>
  <r>
    <x v="105"/>
    <x v="1"/>
    <x v="2"/>
    <x v="2"/>
    <x v="541"/>
    <x v="1"/>
    <x v="0"/>
    <x v="52"/>
  </r>
  <r>
    <x v="105"/>
    <x v="2"/>
    <x v="51"/>
    <x v="261"/>
    <x v="542"/>
    <x v="3"/>
    <x v="0"/>
    <x v="164"/>
  </r>
  <r>
    <x v="106"/>
    <x v="0"/>
    <x v="39"/>
    <x v="315"/>
    <x v="543"/>
    <x v="1"/>
    <x v="0"/>
    <x v="128"/>
  </r>
  <r>
    <x v="106"/>
    <x v="1"/>
    <x v="21"/>
    <x v="63"/>
    <x v="544"/>
    <x v="0"/>
    <x v="0"/>
    <x v="75"/>
  </r>
  <r>
    <x v="106"/>
    <x v="1"/>
    <x v="56"/>
    <x v="225"/>
    <x v="545"/>
    <x v="3"/>
    <x v="0"/>
    <x v="21"/>
  </r>
  <r>
    <x v="106"/>
    <x v="1"/>
    <x v="64"/>
    <x v="225"/>
    <x v="545"/>
    <x v="3"/>
    <x v="0"/>
    <x v="19"/>
  </r>
  <r>
    <x v="106"/>
    <x v="1"/>
    <x v="21"/>
    <x v="240"/>
    <x v="546"/>
    <x v="3"/>
    <x v="2"/>
    <x v="38"/>
  </r>
  <r>
    <x v="106"/>
    <x v="0"/>
    <x v="106"/>
    <x v="316"/>
    <x v="547"/>
    <x v="1"/>
    <x v="0"/>
    <x v="88"/>
  </r>
  <r>
    <x v="107"/>
    <x v="1"/>
    <x v="72"/>
    <x v="317"/>
    <x v="548"/>
    <x v="1"/>
    <x v="2"/>
    <x v="126"/>
  </r>
  <r>
    <x v="107"/>
    <x v="2"/>
    <x v="59"/>
    <x v="154"/>
    <x v="549"/>
    <x v="1"/>
    <x v="0"/>
    <x v="27"/>
  </r>
  <r>
    <x v="107"/>
    <x v="1"/>
    <x v="54"/>
    <x v="154"/>
    <x v="549"/>
    <x v="1"/>
    <x v="0"/>
    <x v="3"/>
  </r>
  <r>
    <x v="108"/>
    <x v="1"/>
    <x v="8"/>
    <x v="226"/>
    <x v="550"/>
    <x v="3"/>
    <x v="0"/>
    <x v="177"/>
  </r>
  <r>
    <x v="109"/>
    <x v="2"/>
    <x v="35"/>
    <x v="32"/>
    <x v="551"/>
    <x v="3"/>
    <x v="0"/>
    <x v="33"/>
  </r>
  <r>
    <x v="109"/>
    <x v="1"/>
    <x v="48"/>
    <x v="280"/>
    <x v="552"/>
    <x v="1"/>
    <x v="0"/>
    <x v="76"/>
  </r>
  <r>
    <x v="109"/>
    <x v="2"/>
    <x v="85"/>
    <x v="318"/>
    <x v="553"/>
    <x v="1"/>
    <x v="0"/>
    <x v="45"/>
  </r>
  <r>
    <x v="110"/>
    <x v="1"/>
    <x v="21"/>
    <x v="246"/>
    <x v="554"/>
    <x v="3"/>
    <x v="0"/>
    <x v="21"/>
  </r>
  <r>
    <x v="110"/>
    <x v="2"/>
    <x v="66"/>
    <x v="319"/>
    <x v="555"/>
    <x v="1"/>
    <x v="0"/>
    <x v="155"/>
  </r>
  <r>
    <x v="110"/>
    <x v="0"/>
    <x v="98"/>
    <x v="319"/>
    <x v="555"/>
    <x v="1"/>
    <x v="0"/>
    <x v="30"/>
  </r>
  <r>
    <x v="110"/>
    <x v="1"/>
    <x v="64"/>
    <x v="320"/>
    <x v="556"/>
    <x v="1"/>
    <x v="2"/>
    <x v="52"/>
  </r>
  <r>
    <x v="110"/>
    <x v="1"/>
    <x v="21"/>
    <x v="320"/>
    <x v="556"/>
    <x v="1"/>
    <x v="0"/>
    <x v="47"/>
  </r>
  <r>
    <x v="110"/>
    <x v="1"/>
    <x v="65"/>
    <x v="239"/>
    <x v="557"/>
    <x v="1"/>
    <x v="0"/>
    <x v="76"/>
  </r>
  <r>
    <x v="110"/>
    <x v="1"/>
    <x v="42"/>
    <x v="239"/>
    <x v="557"/>
    <x v="1"/>
    <x v="0"/>
    <x v="93"/>
  </r>
  <r>
    <x v="110"/>
    <x v="0"/>
    <x v="33"/>
    <x v="321"/>
    <x v="558"/>
    <x v="1"/>
    <x v="0"/>
    <x v="63"/>
  </r>
  <r>
    <x v="110"/>
    <x v="1"/>
    <x v="13"/>
    <x v="322"/>
    <x v="559"/>
    <x v="0"/>
    <x v="0"/>
    <x v="29"/>
  </r>
  <r>
    <x v="110"/>
    <x v="0"/>
    <x v="109"/>
    <x v="323"/>
    <x v="560"/>
    <x v="1"/>
    <x v="0"/>
    <x v="88"/>
  </r>
  <r>
    <x v="111"/>
    <x v="2"/>
    <x v="81"/>
    <x v="93"/>
    <x v="561"/>
    <x v="1"/>
    <x v="0"/>
    <x v="152"/>
  </r>
  <r>
    <x v="111"/>
    <x v="2"/>
    <x v="62"/>
    <x v="206"/>
    <x v="562"/>
    <x v="1"/>
    <x v="0"/>
    <x v="152"/>
  </r>
  <r>
    <x v="111"/>
    <x v="0"/>
    <x v="7"/>
    <x v="324"/>
    <x v="563"/>
    <x v="1"/>
    <x v="0"/>
    <x v="151"/>
  </r>
  <r>
    <x v="111"/>
    <x v="0"/>
    <x v="112"/>
    <x v="325"/>
    <x v="564"/>
    <x v="1"/>
    <x v="0"/>
    <x v="178"/>
  </r>
  <r>
    <x v="111"/>
    <x v="0"/>
    <x v="7"/>
    <x v="326"/>
    <x v="565"/>
    <x v="1"/>
    <x v="0"/>
    <x v="151"/>
  </r>
  <r>
    <x v="112"/>
    <x v="1"/>
    <x v="32"/>
    <x v="327"/>
    <x v="566"/>
    <x v="1"/>
    <x v="0"/>
    <x v="47"/>
  </r>
  <r>
    <x v="112"/>
    <x v="1"/>
    <x v="21"/>
    <x v="327"/>
    <x v="566"/>
    <x v="1"/>
    <x v="0"/>
    <x v="47"/>
  </r>
  <r>
    <x v="112"/>
    <x v="1"/>
    <x v="65"/>
    <x v="328"/>
    <x v="567"/>
    <x v="1"/>
    <x v="0"/>
    <x v="127"/>
  </r>
  <r>
    <x v="112"/>
    <x v="1"/>
    <x v="8"/>
    <x v="328"/>
    <x v="567"/>
    <x v="1"/>
    <x v="0"/>
    <x v="93"/>
  </r>
  <r>
    <x v="112"/>
    <x v="0"/>
    <x v="107"/>
    <x v="231"/>
    <x v="568"/>
    <x v="2"/>
    <x v="0"/>
    <x v="173"/>
  </r>
  <r>
    <x v="112"/>
    <x v="2"/>
    <x v="35"/>
    <x v="4"/>
    <x v="569"/>
    <x v="3"/>
    <x v="0"/>
    <x v="33"/>
  </r>
  <r>
    <x v="112"/>
    <x v="1"/>
    <x v="3"/>
    <x v="329"/>
    <x v="570"/>
    <x v="1"/>
    <x v="0"/>
    <x v="3"/>
  </r>
  <r>
    <x v="112"/>
    <x v="1"/>
    <x v="104"/>
    <x v="313"/>
    <x v="571"/>
    <x v="1"/>
    <x v="0"/>
    <x v="138"/>
  </r>
  <r>
    <x v="113"/>
    <x v="2"/>
    <x v="87"/>
    <x v="79"/>
    <x v="572"/>
    <x v="0"/>
    <x v="0"/>
    <x v="87"/>
  </r>
  <r>
    <x v="113"/>
    <x v="0"/>
    <x v="0"/>
    <x v="79"/>
    <x v="572"/>
    <x v="0"/>
    <x v="0"/>
    <x v="0"/>
  </r>
  <r>
    <x v="113"/>
    <x v="2"/>
    <x v="35"/>
    <x v="101"/>
    <x v="573"/>
    <x v="1"/>
    <x v="0"/>
    <x v="155"/>
  </r>
  <r>
    <x v="113"/>
    <x v="2"/>
    <x v="73"/>
    <x v="101"/>
    <x v="573"/>
    <x v="1"/>
    <x v="0"/>
    <x v="155"/>
  </r>
  <r>
    <x v="113"/>
    <x v="1"/>
    <x v="32"/>
    <x v="330"/>
    <x v="574"/>
    <x v="1"/>
    <x v="0"/>
    <x v="47"/>
  </r>
  <r>
    <x v="113"/>
    <x v="0"/>
    <x v="12"/>
    <x v="304"/>
    <x v="575"/>
    <x v="1"/>
    <x v="0"/>
    <x v="12"/>
  </r>
  <r>
    <x v="113"/>
    <x v="0"/>
    <x v="49"/>
    <x v="304"/>
    <x v="575"/>
    <x v="1"/>
    <x v="0"/>
    <x v="12"/>
  </r>
  <r>
    <x v="113"/>
    <x v="2"/>
    <x v="23"/>
    <x v="331"/>
    <x v="576"/>
    <x v="1"/>
    <x v="0"/>
    <x v="152"/>
  </r>
  <r>
    <x v="113"/>
    <x v="2"/>
    <x v="35"/>
    <x v="331"/>
    <x v="576"/>
    <x v="1"/>
    <x v="4"/>
    <x v="148"/>
  </r>
  <r>
    <x v="114"/>
    <x v="2"/>
    <x v="78"/>
    <x v="85"/>
    <x v="577"/>
    <x v="1"/>
    <x v="2"/>
    <x v="119"/>
  </r>
  <r>
    <x v="114"/>
    <x v="0"/>
    <x v="113"/>
    <x v="332"/>
    <x v="578"/>
    <x v="1"/>
    <x v="0"/>
    <x v="62"/>
  </r>
  <r>
    <x v="114"/>
    <x v="0"/>
    <x v="107"/>
    <x v="333"/>
    <x v="579"/>
    <x v="1"/>
    <x v="2"/>
    <x v="179"/>
  </r>
  <r>
    <x v="115"/>
    <x v="2"/>
    <x v="89"/>
    <x v="334"/>
    <x v="580"/>
    <x v="3"/>
    <x v="0"/>
    <x v="180"/>
  </r>
  <r>
    <x v="115"/>
    <x v="2"/>
    <x v="62"/>
    <x v="335"/>
    <x v="581"/>
    <x v="1"/>
    <x v="0"/>
    <x v="152"/>
  </r>
  <r>
    <x v="115"/>
    <x v="0"/>
    <x v="24"/>
    <x v="335"/>
    <x v="581"/>
    <x v="1"/>
    <x v="0"/>
    <x v="63"/>
  </r>
  <r>
    <x v="115"/>
    <x v="1"/>
    <x v="8"/>
    <x v="336"/>
    <x v="582"/>
    <x v="1"/>
    <x v="2"/>
    <x v="52"/>
  </r>
  <r>
    <x v="116"/>
    <x v="0"/>
    <x v="46"/>
    <x v="337"/>
    <x v="583"/>
    <x v="5"/>
    <x v="0"/>
    <x v="88"/>
  </r>
  <r>
    <x v="116"/>
    <x v="0"/>
    <x v="24"/>
    <x v="236"/>
    <x v="584"/>
    <x v="1"/>
    <x v="0"/>
    <x v="63"/>
  </r>
  <r>
    <x v="116"/>
    <x v="1"/>
    <x v="21"/>
    <x v="42"/>
    <x v="585"/>
    <x v="0"/>
    <x v="0"/>
    <x v="75"/>
  </r>
  <r>
    <x v="116"/>
    <x v="0"/>
    <x v="33"/>
    <x v="259"/>
    <x v="586"/>
    <x v="1"/>
    <x v="0"/>
    <x v="63"/>
  </r>
  <r>
    <x v="116"/>
    <x v="1"/>
    <x v="79"/>
    <x v="240"/>
    <x v="587"/>
    <x v="1"/>
    <x v="2"/>
    <x v="133"/>
  </r>
  <r>
    <x v="116"/>
    <x v="2"/>
    <x v="29"/>
    <x v="299"/>
    <x v="588"/>
    <x v="0"/>
    <x v="0"/>
    <x v="28"/>
  </r>
  <r>
    <x v="116"/>
    <x v="0"/>
    <x v="109"/>
    <x v="321"/>
    <x v="589"/>
    <x v="1"/>
    <x v="0"/>
    <x v="111"/>
  </r>
  <r>
    <x v="117"/>
    <x v="1"/>
    <x v="21"/>
    <x v="338"/>
    <x v="590"/>
    <x v="1"/>
    <x v="0"/>
    <x v="47"/>
  </r>
  <r>
    <x v="117"/>
    <x v="0"/>
    <x v="109"/>
    <x v="290"/>
    <x v="591"/>
    <x v="1"/>
    <x v="0"/>
    <x v="111"/>
  </r>
  <r>
    <x v="117"/>
    <x v="0"/>
    <x v="109"/>
    <x v="201"/>
    <x v="592"/>
    <x v="1"/>
    <x v="0"/>
    <x v="111"/>
  </r>
  <r>
    <x v="117"/>
    <x v="1"/>
    <x v="114"/>
    <x v="322"/>
    <x v="593"/>
    <x v="1"/>
    <x v="0"/>
    <x v="2"/>
  </r>
  <r>
    <x v="118"/>
    <x v="2"/>
    <x v="85"/>
    <x v="339"/>
    <x v="594"/>
    <x v="1"/>
    <x v="0"/>
    <x v="45"/>
  </r>
  <r>
    <x v="118"/>
    <x v="1"/>
    <x v="32"/>
    <x v="339"/>
    <x v="594"/>
    <x v="1"/>
    <x v="0"/>
    <x v="93"/>
  </r>
  <r>
    <x v="118"/>
    <x v="0"/>
    <x v="76"/>
    <x v="340"/>
    <x v="595"/>
    <x v="1"/>
    <x v="2"/>
    <x v="27"/>
  </r>
  <r>
    <x v="118"/>
    <x v="2"/>
    <x v="78"/>
    <x v="341"/>
    <x v="596"/>
    <x v="1"/>
    <x v="0"/>
    <x v="45"/>
  </r>
  <r>
    <x v="118"/>
    <x v="1"/>
    <x v="1"/>
    <x v="342"/>
    <x v="597"/>
    <x v="1"/>
    <x v="0"/>
    <x v="34"/>
  </r>
  <r>
    <x v="119"/>
    <x v="1"/>
    <x v="30"/>
    <x v="215"/>
    <x v="598"/>
    <x v="3"/>
    <x v="2"/>
    <x v="38"/>
  </r>
  <r>
    <x v="119"/>
    <x v="1"/>
    <x v="42"/>
    <x v="215"/>
    <x v="598"/>
    <x v="3"/>
    <x v="0"/>
    <x v="106"/>
  </r>
  <r>
    <x v="119"/>
    <x v="1"/>
    <x v="32"/>
    <x v="234"/>
    <x v="599"/>
    <x v="1"/>
    <x v="0"/>
    <x v="93"/>
  </r>
  <r>
    <x v="119"/>
    <x v="0"/>
    <x v="106"/>
    <x v="279"/>
    <x v="600"/>
    <x v="1"/>
    <x v="0"/>
    <x v="111"/>
  </r>
  <r>
    <x v="119"/>
    <x v="1"/>
    <x v="47"/>
    <x v="256"/>
    <x v="601"/>
    <x v="3"/>
    <x v="0"/>
    <x v="66"/>
  </r>
  <r>
    <x v="119"/>
    <x v="1"/>
    <x v="48"/>
    <x v="343"/>
    <x v="602"/>
    <x v="1"/>
    <x v="0"/>
    <x v="127"/>
  </r>
  <r>
    <x v="120"/>
    <x v="2"/>
    <x v="35"/>
    <x v="101"/>
    <x v="603"/>
    <x v="1"/>
    <x v="0"/>
    <x v="155"/>
  </r>
  <r>
    <x v="120"/>
    <x v="2"/>
    <x v="73"/>
    <x v="101"/>
    <x v="603"/>
    <x v="1"/>
    <x v="0"/>
    <x v="155"/>
  </r>
  <r>
    <x v="120"/>
    <x v="1"/>
    <x v="56"/>
    <x v="225"/>
    <x v="604"/>
    <x v="3"/>
    <x v="0"/>
    <x v="21"/>
  </r>
  <r>
    <x v="120"/>
    <x v="1"/>
    <x v="21"/>
    <x v="225"/>
    <x v="604"/>
    <x v="3"/>
    <x v="0"/>
    <x v="21"/>
  </r>
  <r>
    <x v="121"/>
    <x v="1"/>
    <x v="48"/>
    <x v="258"/>
    <x v="605"/>
    <x v="1"/>
    <x v="0"/>
    <x v="127"/>
  </r>
  <r>
    <x v="121"/>
    <x v="0"/>
    <x v="100"/>
    <x v="344"/>
    <x v="606"/>
    <x v="1"/>
    <x v="0"/>
    <x v="181"/>
  </r>
  <r>
    <x v="122"/>
    <x v="0"/>
    <x v="63"/>
    <x v="325"/>
    <x v="607"/>
    <x v="1"/>
    <x v="2"/>
    <x v="147"/>
  </r>
  <r>
    <x v="122"/>
    <x v="1"/>
    <x v="72"/>
    <x v="20"/>
    <x v="608"/>
    <x v="1"/>
    <x v="0"/>
    <x v="80"/>
  </r>
  <r>
    <x v="123"/>
    <x v="0"/>
    <x v="52"/>
    <x v="345"/>
    <x v="609"/>
    <x v="3"/>
    <x v="0"/>
    <x v="51"/>
  </r>
  <r>
    <x v="123"/>
    <x v="1"/>
    <x v="53"/>
    <x v="345"/>
    <x v="609"/>
    <x v="3"/>
    <x v="2"/>
    <x v="182"/>
  </r>
  <r>
    <x v="123"/>
    <x v="1"/>
    <x v="25"/>
    <x v="345"/>
    <x v="609"/>
    <x v="3"/>
    <x v="0"/>
    <x v="57"/>
  </r>
  <r>
    <x v="123"/>
    <x v="2"/>
    <x v="73"/>
    <x v="346"/>
    <x v="610"/>
    <x v="1"/>
    <x v="0"/>
    <x v="155"/>
  </r>
  <r>
    <x v="123"/>
    <x v="0"/>
    <x v="107"/>
    <x v="302"/>
    <x v="611"/>
    <x v="1"/>
    <x v="0"/>
    <x v="111"/>
  </r>
  <r>
    <x v="123"/>
    <x v="1"/>
    <x v="32"/>
    <x v="136"/>
    <x v="612"/>
    <x v="1"/>
    <x v="0"/>
    <x v="93"/>
  </r>
  <r>
    <x v="124"/>
    <x v="2"/>
    <x v="62"/>
    <x v="32"/>
    <x v="613"/>
    <x v="3"/>
    <x v="0"/>
    <x v="63"/>
  </r>
  <r>
    <x v="124"/>
    <x v="1"/>
    <x v="61"/>
    <x v="347"/>
    <x v="614"/>
    <x v="1"/>
    <x v="0"/>
    <x v="2"/>
  </r>
  <r>
    <x v="124"/>
    <x v="1"/>
    <x v="1"/>
    <x v="347"/>
    <x v="614"/>
    <x v="1"/>
    <x v="2"/>
    <x v="8"/>
  </r>
  <r>
    <x v="124"/>
    <x v="1"/>
    <x v="58"/>
    <x v="43"/>
    <x v="615"/>
    <x v="1"/>
    <x v="0"/>
    <x v="3"/>
  </r>
  <r>
    <x v="124"/>
    <x v="1"/>
    <x v="32"/>
    <x v="62"/>
    <x v="616"/>
    <x v="1"/>
    <x v="2"/>
    <x v="97"/>
  </r>
  <r>
    <x v="124"/>
    <x v="1"/>
    <x v="21"/>
    <x v="240"/>
    <x v="617"/>
    <x v="3"/>
    <x v="0"/>
    <x v="21"/>
  </r>
  <r>
    <x v="125"/>
    <x v="1"/>
    <x v="21"/>
    <x v="348"/>
    <x v="618"/>
    <x v="5"/>
    <x v="0"/>
    <x v="5"/>
  </r>
  <r>
    <x v="125"/>
    <x v="0"/>
    <x v="100"/>
    <x v="266"/>
    <x v="619"/>
    <x v="1"/>
    <x v="0"/>
    <x v="181"/>
  </r>
  <r>
    <x v="125"/>
    <x v="0"/>
    <x v="7"/>
    <x v="266"/>
    <x v="619"/>
    <x v="1"/>
    <x v="0"/>
    <x v="183"/>
  </r>
  <r>
    <x v="125"/>
    <x v="0"/>
    <x v="24"/>
    <x v="266"/>
    <x v="619"/>
    <x v="1"/>
    <x v="0"/>
    <x v="21"/>
  </r>
  <r>
    <x v="125"/>
    <x v="0"/>
    <x v="49"/>
    <x v="349"/>
    <x v="620"/>
    <x v="1"/>
    <x v="0"/>
    <x v="12"/>
  </r>
  <r>
    <x v="125"/>
    <x v="1"/>
    <x v="47"/>
    <x v="289"/>
    <x v="621"/>
    <x v="1"/>
    <x v="0"/>
    <x v="9"/>
  </r>
  <r>
    <x v="125"/>
    <x v="1"/>
    <x v="64"/>
    <x v="289"/>
    <x v="621"/>
    <x v="1"/>
    <x v="0"/>
    <x v="9"/>
  </r>
  <r>
    <x v="125"/>
    <x v="1"/>
    <x v="61"/>
    <x v="350"/>
    <x v="622"/>
    <x v="1"/>
    <x v="0"/>
    <x v="2"/>
  </r>
  <r>
    <x v="125"/>
    <x v="2"/>
    <x v="62"/>
    <x v="114"/>
    <x v="623"/>
    <x v="1"/>
    <x v="0"/>
    <x v="152"/>
  </r>
  <r>
    <x v="126"/>
    <x v="0"/>
    <x v="109"/>
    <x v="340"/>
    <x v="624"/>
    <x v="1"/>
    <x v="2"/>
    <x v="111"/>
  </r>
  <r>
    <x v="126"/>
    <x v="2"/>
    <x v="23"/>
    <x v="351"/>
    <x v="625"/>
    <x v="1"/>
    <x v="0"/>
    <x v="85"/>
  </r>
  <r>
    <x v="126"/>
    <x v="1"/>
    <x v="64"/>
    <x v="352"/>
    <x v="626"/>
    <x v="3"/>
    <x v="0"/>
    <x v="66"/>
  </r>
  <r>
    <x v="126"/>
    <x v="2"/>
    <x v="59"/>
    <x v="288"/>
    <x v="627"/>
    <x v="3"/>
    <x v="0"/>
    <x v="28"/>
  </r>
  <r>
    <x v="126"/>
    <x v="2"/>
    <x v="20"/>
    <x v="353"/>
    <x v="628"/>
    <x v="3"/>
    <x v="0"/>
    <x v="4"/>
  </r>
  <r>
    <x v="126"/>
    <x v="0"/>
    <x v="111"/>
    <x v="354"/>
    <x v="629"/>
    <x v="1"/>
    <x v="0"/>
    <x v="128"/>
  </r>
  <r>
    <x v="127"/>
    <x v="2"/>
    <x v="28"/>
    <x v="194"/>
    <x v="630"/>
    <x v="3"/>
    <x v="0"/>
    <x v="33"/>
  </r>
  <r>
    <x v="127"/>
    <x v="0"/>
    <x v="0"/>
    <x v="355"/>
    <x v="631"/>
    <x v="0"/>
    <x v="0"/>
    <x v="0"/>
  </r>
  <r>
    <x v="127"/>
    <x v="2"/>
    <x v="59"/>
    <x v="356"/>
    <x v="632"/>
    <x v="3"/>
    <x v="0"/>
    <x v="28"/>
  </r>
  <r>
    <x v="127"/>
    <x v="1"/>
    <x v="13"/>
    <x v="357"/>
    <x v="633"/>
    <x v="1"/>
    <x v="2"/>
    <x v="18"/>
  </r>
  <r>
    <x v="128"/>
    <x v="1"/>
    <x v="115"/>
    <x v="19"/>
    <x v="634"/>
    <x v="1"/>
    <x v="0"/>
    <x v="80"/>
  </r>
  <r>
    <x v="128"/>
    <x v="1"/>
    <x v="32"/>
    <x v="161"/>
    <x v="635"/>
    <x v="1"/>
    <x v="0"/>
    <x v="47"/>
  </r>
  <r>
    <x v="128"/>
    <x v="1"/>
    <x v="48"/>
    <x v="161"/>
    <x v="635"/>
    <x v="1"/>
    <x v="2"/>
    <x v="184"/>
  </r>
  <r>
    <x v="128"/>
    <x v="1"/>
    <x v="56"/>
    <x v="358"/>
    <x v="636"/>
    <x v="1"/>
    <x v="0"/>
    <x v="93"/>
  </r>
  <r>
    <x v="128"/>
    <x v="2"/>
    <x v="66"/>
    <x v="56"/>
    <x v="637"/>
    <x v="1"/>
    <x v="0"/>
    <x v="131"/>
  </r>
  <r>
    <x v="128"/>
    <x v="1"/>
    <x v="42"/>
    <x v="56"/>
    <x v="637"/>
    <x v="1"/>
    <x v="0"/>
    <x v="93"/>
  </r>
  <r>
    <x v="129"/>
    <x v="1"/>
    <x v="2"/>
    <x v="359"/>
    <x v="638"/>
    <x v="1"/>
    <x v="0"/>
    <x v="2"/>
  </r>
  <r>
    <x v="129"/>
    <x v="2"/>
    <x v="23"/>
    <x v="85"/>
    <x v="639"/>
    <x v="1"/>
    <x v="2"/>
    <x v="95"/>
  </r>
  <r>
    <x v="129"/>
    <x v="0"/>
    <x v="0"/>
    <x v="189"/>
    <x v="640"/>
    <x v="0"/>
    <x v="0"/>
    <x v="0"/>
  </r>
  <r>
    <x v="129"/>
    <x v="1"/>
    <x v="65"/>
    <x v="211"/>
    <x v="641"/>
    <x v="1"/>
    <x v="2"/>
    <x v="184"/>
  </r>
  <r>
    <x v="130"/>
    <x v="1"/>
    <x v="1"/>
    <x v="246"/>
    <x v="642"/>
    <x v="0"/>
    <x v="3"/>
    <x v="13"/>
  </r>
  <r>
    <x v="130"/>
    <x v="0"/>
    <x v="24"/>
    <x v="236"/>
    <x v="643"/>
    <x v="1"/>
    <x v="0"/>
    <x v="21"/>
  </r>
  <r>
    <x v="130"/>
    <x v="1"/>
    <x v="54"/>
    <x v="236"/>
    <x v="643"/>
    <x v="1"/>
    <x v="0"/>
    <x v="3"/>
  </r>
  <r>
    <x v="130"/>
    <x v="1"/>
    <x v="48"/>
    <x v="360"/>
    <x v="644"/>
    <x v="1"/>
    <x v="2"/>
    <x v="184"/>
  </r>
  <r>
    <x v="130"/>
    <x v="2"/>
    <x v="35"/>
    <x v="142"/>
    <x v="645"/>
    <x v="3"/>
    <x v="0"/>
    <x v="33"/>
  </r>
  <r>
    <x v="130"/>
    <x v="1"/>
    <x v="69"/>
    <x v="361"/>
    <x v="646"/>
    <x v="1"/>
    <x v="2"/>
    <x v="184"/>
  </r>
  <r>
    <x v="130"/>
    <x v="2"/>
    <x v="29"/>
    <x v="299"/>
    <x v="647"/>
    <x v="0"/>
    <x v="0"/>
    <x v="28"/>
  </r>
  <r>
    <x v="130"/>
    <x v="0"/>
    <x v="41"/>
    <x v="362"/>
    <x v="648"/>
    <x v="1"/>
    <x v="0"/>
    <x v="64"/>
  </r>
  <r>
    <x v="130"/>
    <x v="0"/>
    <x v="52"/>
    <x v="362"/>
    <x v="648"/>
    <x v="1"/>
    <x v="0"/>
    <x v="21"/>
  </r>
  <r>
    <x v="131"/>
    <x v="0"/>
    <x v="116"/>
    <x v="38"/>
    <x v="649"/>
    <x v="1"/>
    <x v="0"/>
    <x v="172"/>
  </r>
  <r>
    <x v="131"/>
    <x v="0"/>
    <x v="31"/>
    <x v="363"/>
    <x v="650"/>
    <x v="1"/>
    <x v="0"/>
    <x v="46"/>
  </r>
  <r>
    <x v="131"/>
    <x v="1"/>
    <x v="47"/>
    <x v="289"/>
    <x v="651"/>
    <x v="3"/>
    <x v="0"/>
    <x v="66"/>
  </r>
  <r>
    <x v="131"/>
    <x v="2"/>
    <x v="35"/>
    <x v="4"/>
    <x v="652"/>
    <x v="3"/>
    <x v="0"/>
    <x v="33"/>
  </r>
  <r>
    <x v="131"/>
    <x v="2"/>
    <x v="62"/>
    <x v="16"/>
    <x v="653"/>
    <x v="3"/>
    <x v="0"/>
    <x v="19"/>
  </r>
  <r>
    <x v="132"/>
    <x v="2"/>
    <x v="27"/>
    <x v="364"/>
    <x v="654"/>
    <x v="1"/>
    <x v="2"/>
    <x v="185"/>
  </r>
  <r>
    <x v="133"/>
    <x v="1"/>
    <x v="117"/>
    <x v="197"/>
    <x v="655"/>
    <x v="6"/>
    <x v="2"/>
    <x v="186"/>
  </r>
  <r>
    <x v="133"/>
    <x v="1"/>
    <x v="83"/>
    <x v="239"/>
    <x v="656"/>
    <x v="1"/>
    <x v="5"/>
    <x v="187"/>
  </r>
  <r>
    <x v="134"/>
    <x v="1"/>
    <x v="25"/>
    <x v="90"/>
    <x v="657"/>
    <x v="1"/>
    <x v="5"/>
    <x v="188"/>
  </r>
  <r>
    <x v="135"/>
    <x v="1"/>
    <x v="1"/>
    <x v="365"/>
    <x v="658"/>
    <x v="1"/>
    <x v="0"/>
    <x v="34"/>
  </r>
  <r>
    <x v="136"/>
    <x v="0"/>
    <x v="15"/>
    <x v="366"/>
    <x v="659"/>
    <x v="5"/>
    <x v="0"/>
    <x v="175"/>
  </r>
  <r>
    <x v="136"/>
    <x v="0"/>
    <x v="7"/>
    <x v="367"/>
    <x v="660"/>
    <x v="1"/>
    <x v="0"/>
    <x v="183"/>
  </r>
  <r>
    <x v="136"/>
    <x v="1"/>
    <x v="21"/>
    <x v="63"/>
    <x v="661"/>
    <x v="0"/>
    <x v="0"/>
    <x v="75"/>
  </r>
  <r>
    <x v="136"/>
    <x v="0"/>
    <x v="38"/>
    <x v="195"/>
    <x v="662"/>
    <x v="1"/>
    <x v="0"/>
    <x v="189"/>
  </r>
  <r>
    <x v="136"/>
    <x v="2"/>
    <x v="51"/>
    <x v="56"/>
    <x v="663"/>
    <x v="0"/>
    <x v="0"/>
    <x v="140"/>
  </r>
  <r>
    <x v="136"/>
    <x v="1"/>
    <x v="54"/>
    <x v="313"/>
    <x v="664"/>
    <x v="1"/>
    <x v="0"/>
    <x v="3"/>
  </r>
  <r>
    <x v="136"/>
    <x v="1"/>
    <x v="13"/>
    <x v="322"/>
    <x v="665"/>
    <x v="1"/>
    <x v="0"/>
    <x v="61"/>
  </r>
  <r>
    <x v="136"/>
    <x v="0"/>
    <x v="7"/>
    <x v="368"/>
    <x v="666"/>
    <x v="1"/>
    <x v="2"/>
    <x v="114"/>
  </r>
  <r>
    <x v="136"/>
    <x v="0"/>
    <x v="107"/>
    <x v="368"/>
    <x v="666"/>
    <x v="1"/>
    <x v="2"/>
    <x v="190"/>
  </r>
  <r>
    <x v="136"/>
    <x v="1"/>
    <x v="36"/>
    <x v="368"/>
    <x v="666"/>
    <x v="1"/>
    <x v="0"/>
    <x v="34"/>
  </r>
  <r>
    <x v="137"/>
    <x v="0"/>
    <x v="40"/>
    <x v="369"/>
    <x v="667"/>
    <x v="1"/>
    <x v="2"/>
    <x v="27"/>
  </r>
  <r>
    <x v="137"/>
    <x v="2"/>
    <x v="85"/>
    <x v="171"/>
    <x v="668"/>
    <x v="1"/>
    <x v="0"/>
    <x v="45"/>
  </r>
  <r>
    <x v="137"/>
    <x v="1"/>
    <x v="48"/>
    <x v="204"/>
    <x v="669"/>
    <x v="0"/>
    <x v="0"/>
    <x v="191"/>
  </r>
  <r>
    <x v="137"/>
    <x v="1"/>
    <x v="36"/>
    <x v="65"/>
    <x v="670"/>
    <x v="0"/>
    <x v="0"/>
    <x v="78"/>
  </r>
  <r>
    <x v="137"/>
    <x v="2"/>
    <x v="74"/>
    <x v="370"/>
    <x v="671"/>
    <x v="1"/>
    <x v="0"/>
    <x v="192"/>
  </r>
  <r>
    <x v="137"/>
    <x v="0"/>
    <x v="31"/>
    <x v="371"/>
    <x v="672"/>
    <x v="0"/>
    <x v="1"/>
    <x v="193"/>
  </r>
  <r>
    <x v="137"/>
    <x v="0"/>
    <x v="52"/>
    <x v="189"/>
    <x v="673"/>
    <x v="2"/>
    <x v="0"/>
    <x v="172"/>
  </r>
  <r>
    <x v="137"/>
    <x v="1"/>
    <x v="64"/>
    <x v="257"/>
    <x v="674"/>
    <x v="3"/>
    <x v="0"/>
    <x v="19"/>
  </r>
  <r>
    <x v="137"/>
    <x v="0"/>
    <x v="109"/>
    <x v="321"/>
    <x v="675"/>
    <x v="5"/>
    <x v="2"/>
    <x v="171"/>
  </r>
  <r>
    <x v="137"/>
    <x v="0"/>
    <x v="39"/>
    <x v="372"/>
    <x v="676"/>
    <x v="1"/>
    <x v="2"/>
    <x v="37"/>
  </r>
  <r>
    <x v="138"/>
    <x v="1"/>
    <x v="13"/>
    <x v="373"/>
    <x v="677"/>
    <x v="1"/>
    <x v="0"/>
    <x v="61"/>
  </r>
  <r>
    <x v="138"/>
    <x v="0"/>
    <x v="41"/>
    <x v="194"/>
    <x v="678"/>
    <x v="1"/>
    <x v="0"/>
    <x v="64"/>
  </r>
  <r>
    <x v="138"/>
    <x v="1"/>
    <x v="32"/>
    <x v="41"/>
    <x v="679"/>
    <x v="1"/>
    <x v="2"/>
    <x v="39"/>
  </r>
  <r>
    <x v="138"/>
    <x v="1"/>
    <x v="90"/>
    <x v="41"/>
    <x v="679"/>
    <x v="1"/>
    <x v="0"/>
    <x v="80"/>
  </r>
  <r>
    <x v="138"/>
    <x v="1"/>
    <x v="1"/>
    <x v="374"/>
    <x v="680"/>
    <x v="3"/>
    <x v="0"/>
    <x v="62"/>
  </r>
  <r>
    <x v="138"/>
    <x v="1"/>
    <x v="42"/>
    <x v="223"/>
    <x v="681"/>
    <x v="3"/>
    <x v="2"/>
    <x v="184"/>
  </r>
  <r>
    <x v="138"/>
    <x v="1"/>
    <x v="53"/>
    <x v="289"/>
    <x v="682"/>
    <x v="2"/>
    <x v="0"/>
    <x v="45"/>
  </r>
  <r>
    <x v="138"/>
    <x v="1"/>
    <x v="32"/>
    <x v="289"/>
    <x v="682"/>
    <x v="2"/>
    <x v="0"/>
    <x v="114"/>
  </r>
  <r>
    <x v="138"/>
    <x v="1"/>
    <x v="36"/>
    <x v="289"/>
    <x v="682"/>
    <x v="2"/>
    <x v="0"/>
    <x v="78"/>
  </r>
  <r>
    <x v="138"/>
    <x v="1"/>
    <x v="32"/>
    <x v="212"/>
    <x v="683"/>
    <x v="5"/>
    <x v="2"/>
    <x v="179"/>
  </r>
  <r>
    <x v="138"/>
    <x v="0"/>
    <x v="118"/>
    <x v="356"/>
    <x v="684"/>
    <x v="1"/>
    <x v="0"/>
    <x v="150"/>
  </r>
  <r>
    <x v="138"/>
    <x v="1"/>
    <x v="72"/>
    <x v="55"/>
    <x v="685"/>
    <x v="1"/>
    <x v="0"/>
    <x v="80"/>
  </r>
  <r>
    <x v="138"/>
    <x v="0"/>
    <x v="37"/>
    <x v="228"/>
    <x v="686"/>
    <x v="1"/>
    <x v="0"/>
    <x v="128"/>
  </r>
  <r>
    <x v="138"/>
    <x v="1"/>
    <x v="48"/>
    <x v="375"/>
    <x v="687"/>
    <x v="1"/>
    <x v="0"/>
    <x v="90"/>
  </r>
  <r>
    <x v="139"/>
    <x v="1"/>
    <x v="114"/>
    <x v="376"/>
    <x v="688"/>
    <x v="5"/>
    <x v="0"/>
    <x v="77"/>
  </r>
  <r>
    <x v="139"/>
    <x v="1"/>
    <x v="58"/>
    <x v="377"/>
    <x v="689"/>
    <x v="3"/>
    <x v="0"/>
    <x v="70"/>
  </r>
  <r>
    <x v="139"/>
    <x v="2"/>
    <x v="35"/>
    <x v="28"/>
    <x v="690"/>
    <x v="1"/>
    <x v="1"/>
    <x v="194"/>
  </r>
  <r>
    <x v="139"/>
    <x v="1"/>
    <x v="32"/>
    <x v="62"/>
    <x v="691"/>
    <x v="1"/>
    <x v="2"/>
    <x v="97"/>
  </r>
  <r>
    <x v="139"/>
    <x v="0"/>
    <x v="110"/>
    <x v="378"/>
    <x v="692"/>
    <x v="1"/>
    <x v="0"/>
    <x v="88"/>
  </r>
  <r>
    <x v="140"/>
    <x v="1"/>
    <x v="117"/>
    <x v="241"/>
    <x v="693"/>
    <x v="5"/>
    <x v="1"/>
    <x v="195"/>
  </r>
  <r>
    <x v="140"/>
    <x v="1"/>
    <x v="88"/>
    <x v="240"/>
    <x v="694"/>
    <x v="2"/>
    <x v="0"/>
    <x v="114"/>
  </r>
  <r>
    <x v="140"/>
    <x v="1"/>
    <x v="8"/>
    <x v="293"/>
    <x v="695"/>
    <x v="1"/>
    <x v="0"/>
    <x v="93"/>
  </r>
  <r>
    <x v="140"/>
    <x v="1"/>
    <x v="55"/>
    <x v="293"/>
    <x v="695"/>
    <x v="1"/>
    <x v="0"/>
    <x v="93"/>
  </r>
  <r>
    <x v="140"/>
    <x v="0"/>
    <x v="119"/>
    <x v="304"/>
    <x v="696"/>
    <x v="1"/>
    <x v="0"/>
    <x v="90"/>
  </r>
  <r>
    <x v="140"/>
    <x v="1"/>
    <x v="88"/>
    <x v="379"/>
    <x v="697"/>
    <x v="6"/>
    <x v="0"/>
    <x v="196"/>
  </r>
  <r>
    <x v="140"/>
    <x v="1"/>
    <x v="120"/>
    <x v="380"/>
    <x v="698"/>
    <x v="1"/>
    <x v="0"/>
    <x v="197"/>
  </r>
  <r>
    <x v="141"/>
    <x v="0"/>
    <x v="6"/>
    <x v="381"/>
    <x v="699"/>
    <x v="1"/>
    <x v="0"/>
    <x v="150"/>
  </r>
  <r>
    <x v="141"/>
    <x v="2"/>
    <x v="87"/>
    <x v="382"/>
    <x v="700"/>
    <x v="1"/>
    <x v="0"/>
    <x v="45"/>
  </r>
  <r>
    <x v="141"/>
    <x v="2"/>
    <x v="44"/>
    <x v="276"/>
    <x v="701"/>
    <x v="0"/>
    <x v="0"/>
    <x v="140"/>
  </r>
  <r>
    <x v="141"/>
    <x v="2"/>
    <x v="23"/>
    <x v="85"/>
    <x v="702"/>
    <x v="1"/>
    <x v="2"/>
    <x v="152"/>
  </r>
  <r>
    <x v="141"/>
    <x v="2"/>
    <x v="35"/>
    <x v="142"/>
    <x v="703"/>
    <x v="3"/>
    <x v="2"/>
    <x v="53"/>
  </r>
  <r>
    <x v="141"/>
    <x v="1"/>
    <x v="48"/>
    <x v="280"/>
    <x v="704"/>
    <x v="1"/>
    <x v="0"/>
    <x v="127"/>
  </r>
  <r>
    <x v="142"/>
    <x v="1"/>
    <x v="21"/>
    <x v="383"/>
    <x v="705"/>
    <x v="1"/>
    <x v="0"/>
    <x v="47"/>
  </r>
  <r>
    <x v="142"/>
    <x v="1"/>
    <x v="36"/>
    <x v="83"/>
    <x v="706"/>
    <x v="0"/>
    <x v="2"/>
    <x v="13"/>
  </r>
  <r>
    <x v="142"/>
    <x v="0"/>
    <x v="70"/>
    <x v="384"/>
    <x v="707"/>
    <x v="1"/>
    <x v="0"/>
    <x v="90"/>
  </r>
  <r>
    <x v="142"/>
    <x v="2"/>
    <x v="78"/>
    <x v="385"/>
    <x v="708"/>
    <x v="1"/>
    <x v="0"/>
    <x v="45"/>
  </r>
  <r>
    <x v="142"/>
    <x v="2"/>
    <x v="62"/>
    <x v="386"/>
    <x v="709"/>
    <x v="1"/>
    <x v="2"/>
    <x v="95"/>
  </r>
  <r>
    <x v="143"/>
    <x v="1"/>
    <x v="114"/>
    <x v="376"/>
    <x v="710"/>
    <x v="5"/>
    <x v="0"/>
    <x v="77"/>
  </r>
  <r>
    <x v="143"/>
    <x v="2"/>
    <x v="62"/>
    <x v="71"/>
    <x v="711"/>
    <x v="1"/>
    <x v="0"/>
    <x v="152"/>
  </r>
  <r>
    <x v="143"/>
    <x v="1"/>
    <x v="53"/>
    <x v="71"/>
    <x v="711"/>
    <x v="1"/>
    <x v="0"/>
    <x v="3"/>
  </r>
  <r>
    <x v="143"/>
    <x v="0"/>
    <x v="109"/>
    <x v="387"/>
    <x v="712"/>
    <x v="1"/>
    <x v="0"/>
    <x v="88"/>
  </r>
  <r>
    <x v="143"/>
    <x v="0"/>
    <x v="107"/>
    <x v="387"/>
    <x v="712"/>
    <x v="1"/>
    <x v="0"/>
    <x v="88"/>
  </r>
  <r>
    <x v="144"/>
    <x v="0"/>
    <x v="121"/>
    <x v="315"/>
    <x v="713"/>
    <x v="1"/>
    <x v="0"/>
    <x v="62"/>
  </r>
  <r>
    <x v="144"/>
    <x v="1"/>
    <x v="25"/>
    <x v="253"/>
    <x v="714"/>
    <x v="2"/>
    <x v="0"/>
    <x v="45"/>
  </r>
  <r>
    <x v="144"/>
    <x v="1"/>
    <x v="56"/>
    <x v="117"/>
    <x v="715"/>
    <x v="1"/>
    <x v="0"/>
    <x v="47"/>
  </r>
  <r>
    <x v="144"/>
    <x v="1"/>
    <x v="65"/>
    <x v="388"/>
    <x v="716"/>
    <x v="1"/>
    <x v="2"/>
    <x v="133"/>
  </r>
  <r>
    <x v="144"/>
    <x v="1"/>
    <x v="65"/>
    <x v="389"/>
    <x v="717"/>
    <x v="1"/>
    <x v="0"/>
    <x v="127"/>
  </r>
  <r>
    <x v="144"/>
    <x v="2"/>
    <x v="71"/>
    <x v="186"/>
    <x v="718"/>
    <x v="3"/>
    <x v="0"/>
    <x v="4"/>
  </r>
  <r>
    <x v="144"/>
    <x v="0"/>
    <x v="40"/>
    <x v="211"/>
    <x v="719"/>
    <x v="1"/>
    <x v="0"/>
    <x v="64"/>
  </r>
  <r>
    <x v="144"/>
    <x v="0"/>
    <x v="110"/>
    <x v="211"/>
    <x v="719"/>
    <x v="1"/>
    <x v="0"/>
    <x v="88"/>
  </r>
  <r>
    <x v="144"/>
    <x v="1"/>
    <x v="1"/>
    <x v="322"/>
    <x v="720"/>
    <x v="1"/>
    <x v="0"/>
    <x v="198"/>
  </r>
  <r>
    <x v="145"/>
    <x v="1"/>
    <x v="21"/>
    <x v="390"/>
    <x v="721"/>
    <x v="3"/>
    <x v="0"/>
    <x v="21"/>
  </r>
  <r>
    <x v="145"/>
    <x v="0"/>
    <x v="60"/>
    <x v="391"/>
    <x v="722"/>
    <x v="1"/>
    <x v="1"/>
    <x v="199"/>
  </r>
  <r>
    <x v="145"/>
    <x v="0"/>
    <x v="60"/>
    <x v="392"/>
    <x v="723"/>
    <x v="1"/>
    <x v="0"/>
    <x v="200"/>
  </r>
  <r>
    <x v="145"/>
    <x v="0"/>
    <x v="52"/>
    <x v="276"/>
    <x v="724"/>
    <x v="0"/>
    <x v="0"/>
    <x v="0"/>
  </r>
  <r>
    <x v="145"/>
    <x v="2"/>
    <x v="35"/>
    <x v="4"/>
    <x v="725"/>
    <x v="3"/>
    <x v="0"/>
    <x v="33"/>
  </r>
  <r>
    <x v="145"/>
    <x v="1"/>
    <x v="21"/>
    <x v="63"/>
    <x v="726"/>
    <x v="0"/>
    <x v="0"/>
    <x v="75"/>
  </r>
  <r>
    <x v="145"/>
    <x v="0"/>
    <x v="107"/>
    <x v="393"/>
    <x v="727"/>
    <x v="1"/>
    <x v="0"/>
    <x v="88"/>
  </r>
  <r>
    <x v="145"/>
    <x v="1"/>
    <x v="104"/>
    <x v="313"/>
    <x v="728"/>
    <x v="1"/>
    <x v="0"/>
    <x v="138"/>
  </r>
  <r>
    <x v="145"/>
    <x v="2"/>
    <x v="122"/>
    <x v="394"/>
    <x v="729"/>
    <x v="5"/>
    <x v="2"/>
    <x v="101"/>
  </r>
  <r>
    <x v="145"/>
    <x v="2"/>
    <x v="123"/>
    <x v="394"/>
    <x v="729"/>
    <x v="5"/>
    <x v="0"/>
    <x v="201"/>
  </r>
  <r>
    <x v="145"/>
    <x v="0"/>
    <x v="10"/>
    <x v="394"/>
    <x v="729"/>
    <x v="5"/>
    <x v="0"/>
    <x v="128"/>
  </r>
  <r>
    <x v="145"/>
    <x v="0"/>
    <x v="111"/>
    <x v="394"/>
    <x v="729"/>
    <x v="5"/>
    <x v="0"/>
    <x v="128"/>
  </r>
  <r>
    <x v="145"/>
    <x v="0"/>
    <x v="107"/>
    <x v="394"/>
    <x v="729"/>
    <x v="5"/>
    <x v="0"/>
    <x v="175"/>
  </r>
  <r>
    <x v="145"/>
    <x v="1"/>
    <x v="124"/>
    <x v="394"/>
    <x v="729"/>
    <x v="5"/>
    <x v="2"/>
    <x v="3"/>
  </r>
  <r>
    <x v="145"/>
    <x v="0"/>
    <x v="98"/>
    <x v="395"/>
    <x v="730"/>
    <x v="1"/>
    <x v="0"/>
    <x v="200"/>
  </r>
  <r>
    <x v="145"/>
    <x v="1"/>
    <x v="56"/>
    <x v="396"/>
    <x v="731"/>
    <x v="3"/>
    <x v="0"/>
    <x v="21"/>
  </r>
  <r>
    <x v="145"/>
    <x v="1"/>
    <x v="56"/>
    <x v="397"/>
    <x v="732"/>
    <x v="3"/>
    <x v="0"/>
    <x v="21"/>
  </r>
  <r>
    <x v="146"/>
    <x v="1"/>
    <x v="17"/>
    <x v="398"/>
    <x v="733"/>
    <x v="0"/>
    <x v="0"/>
    <x v="29"/>
  </r>
  <r>
    <x v="146"/>
    <x v="2"/>
    <x v="62"/>
    <x v="184"/>
    <x v="734"/>
    <x v="3"/>
    <x v="0"/>
    <x v="19"/>
  </r>
  <r>
    <x v="146"/>
    <x v="2"/>
    <x v="74"/>
    <x v="184"/>
    <x v="734"/>
    <x v="3"/>
    <x v="0"/>
    <x v="28"/>
  </r>
  <r>
    <x v="146"/>
    <x v="1"/>
    <x v="88"/>
    <x v="399"/>
    <x v="735"/>
    <x v="1"/>
    <x v="0"/>
    <x v="202"/>
  </r>
  <r>
    <x v="146"/>
    <x v="1"/>
    <x v="17"/>
    <x v="46"/>
    <x v="736"/>
    <x v="0"/>
    <x v="2"/>
    <x v="29"/>
  </r>
  <r>
    <x v="146"/>
    <x v="1"/>
    <x v="18"/>
    <x v="46"/>
    <x v="736"/>
    <x v="0"/>
    <x v="0"/>
    <x v="29"/>
  </r>
  <r>
    <x v="146"/>
    <x v="1"/>
    <x v="21"/>
    <x v="240"/>
    <x v="737"/>
    <x v="3"/>
    <x v="0"/>
    <x v="21"/>
  </r>
  <r>
    <x v="146"/>
    <x v="0"/>
    <x v="109"/>
    <x v="321"/>
    <x v="738"/>
    <x v="5"/>
    <x v="2"/>
    <x v="171"/>
  </r>
  <r>
    <x v="147"/>
    <x v="1"/>
    <x v="13"/>
    <x v="376"/>
    <x v="739"/>
    <x v="0"/>
    <x v="0"/>
    <x v="29"/>
  </r>
  <r>
    <x v="147"/>
    <x v="1"/>
    <x v="65"/>
    <x v="400"/>
    <x v="740"/>
    <x v="1"/>
    <x v="1"/>
    <x v="79"/>
  </r>
  <r>
    <x v="147"/>
    <x v="0"/>
    <x v="125"/>
    <x v="401"/>
    <x v="741"/>
    <x v="2"/>
    <x v="0"/>
    <x v="203"/>
  </r>
  <r>
    <x v="147"/>
    <x v="1"/>
    <x v="48"/>
    <x v="280"/>
    <x v="742"/>
    <x v="0"/>
    <x v="0"/>
    <x v="191"/>
  </r>
  <r>
    <x v="147"/>
    <x v="1"/>
    <x v="65"/>
    <x v="402"/>
    <x v="743"/>
    <x v="1"/>
    <x v="2"/>
    <x v="133"/>
  </r>
  <r>
    <x v="147"/>
    <x v="1"/>
    <x v="30"/>
    <x v="380"/>
    <x v="744"/>
    <x v="2"/>
    <x v="0"/>
    <x v="114"/>
  </r>
  <r>
    <x v="148"/>
    <x v="2"/>
    <x v="85"/>
    <x v="403"/>
    <x v="745"/>
    <x v="1"/>
    <x v="0"/>
    <x v="21"/>
  </r>
  <r>
    <x v="148"/>
    <x v="2"/>
    <x v="59"/>
    <x v="403"/>
    <x v="745"/>
    <x v="1"/>
    <x v="0"/>
    <x v="192"/>
  </r>
  <r>
    <x v="148"/>
    <x v="2"/>
    <x v="71"/>
    <x v="186"/>
    <x v="746"/>
    <x v="3"/>
    <x v="0"/>
    <x v="4"/>
  </r>
  <r>
    <x v="148"/>
    <x v="1"/>
    <x v="32"/>
    <x v="212"/>
    <x v="747"/>
    <x v="5"/>
    <x v="2"/>
    <x v="179"/>
  </r>
  <r>
    <x v="148"/>
    <x v="1"/>
    <x v="64"/>
    <x v="352"/>
    <x v="748"/>
    <x v="3"/>
    <x v="0"/>
    <x v="66"/>
  </r>
  <r>
    <x v="148"/>
    <x v="1"/>
    <x v="53"/>
    <x v="352"/>
    <x v="748"/>
    <x v="3"/>
    <x v="0"/>
    <x v="43"/>
  </r>
  <r>
    <x v="148"/>
    <x v="0"/>
    <x v="37"/>
    <x v="228"/>
    <x v="749"/>
    <x v="1"/>
    <x v="0"/>
    <x v="128"/>
  </r>
  <r>
    <x v="149"/>
    <x v="1"/>
    <x v="48"/>
    <x v="161"/>
    <x v="750"/>
    <x v="1"/>
    <x v="0"/>
    <x v="140"/>
  </r>
  <r>
    <x v="149"/>
    <x v="0"/>
    <x v="10"/>
    <x v="404"/>
    <x v="751"/>
    <x v="1"/>
    <x v="0"/>
    <x v="128"/>
  </r>
  <r>
    <x v="150"/>
    <x v="1"/>
    <x v="25"/>
    <x v="90"/>
    <x v="752"/>
    <x v="1"/>
    <x v="2"/>
    <x v="68"/>
  </r>
  <r>
    <x v="150"/>
    <x v="2"/>
    <x v="123"/>
    <x v="204"/>
    <x v="753"/>
    <x v="0"/>
    <x v="0"/>
    <x v="137"/>
  </r>
  <r>
    <x v="150"/>
    <x v="0"/>
    <x v="107"/>
    <x v="290"/>
    <x v="754"/>
    <x v="1"/>
    <x v="0"/>
    <x v="88"/>
  </r>
  <r>
    <x v="150"/>
    <x v="1"/>
    <x v="88"/>
    <x v="240"/>
    <x v="755"/>
    <x v="2"/>
    <x v="0"/>
    <x v="114"/>
  </r>
  <r>
    <x v="150"/>
    <x v="1"/>
    <x v="79"/>
    <x v="405"/>
    <x v="756"/>
    <x v="1"/>
    <x v="0"/>
    <x v="127"/>
  </r>
  <r>
    <x v="151"/>
    <x v="1"/>
    <x v="36"/>
    <x v="1"/>
    <x v="757"/>
    <x v="1"/>
    <x v="0"/>
    <x v="198"/>
  </r>
  <r>
    <x v="151"/>
    <x v="1"/>
    <x v="18"/>
    <x v="406"/>
    <x v="758"/>
    <x v="0"/>
    <x v="0"/>
    <x v="29"/>
  </r>
  <r>
    <x v="151"/>
    <x v="2"/>
    <x v="62"/>
    <x v="114"/>
    <x v="759"/>
    <x v="1"/>
    <x v="0"/>
    <x v="85"/>
  </r>
  <r>
    <x v="151"/>
    <x v="1"/>
    <x v="86"/>
    <x v="407"/>
    <x v="760"/>
    <x v="5"/>
    <x v="2"/>
    <x v="204"/>
  </r>
  <r>
    <x v="151"/>
    <x v="1"/>
    <x v="2"/>
    <x v="408"/>
    <x v="761"/>
    <x v="3"/>
    <x v="0"/>
    <x v="71"/>
  </r>
  <r>
    <x v="152"/>
    <x v="2"/>
    <x v="35"/>
    <x v="101"/>
    <x v="762"/>
    <x v="1"/>
    <x v="2"/>
    <x v="205"/>
  </r>
  <r>
    <x v="152"/>
    <x v="2"/>
    <x v="73"/>
    <x v="101"/>
    <x v="762"/>
    <x v="1"/>
    <x v="0"/>
    <x v="154"/>
  </r>
  <r>
    <x v="152"/>
    <x v="1"/>
    <x v="36"/>
    <x v="101"/>
    <x v="762"/>
    <x v="1"/>
    <x v="0"/>
    <x v="198"/>
  </r>
  <r>
    <x v="152"/>
    <x v="1"/>
    <x v="57"/>
    <x v="258"/>
    <x v="763"/>
    <x v="1"/>
    <x v="0"/>
    <x v="206"/>
  </r>
  <r>
    <x v="152"/>
    <x v="1"/>
    <x v="18"/>
    <x v="87"/>
    <x v="764"/>
    <x v="1"/>
    <x v="2"/>
    <x v="94"/>
  </r>
  <r>
    <x v="152"/>
    <x v="2"/>
    <x v="23"/>
    <x v="85"/>
    <x v="765"/>
    <x v="1"/>
    <x v="0"/>
    <x v="152"/>
  </r>
  <r>
    <x v="152"/>
    <x v="0"/>
    <x v="37"/>
    <x v="228"/>
    <x v="766"/>
    <x v="1"/>
    <x v="0"/>
    <x v="128"/>
  </r>
  <r>
    <x v="153"/>
    <x v="2"/>
    <x v="81"/>
    <x v="93"/>
    <x v="767"/>
    <x v="1"/>
    <x v="2"/>
    <x v="207"/>
  </r>
  <r>
    <x v="153"/>
    <x v="1"/>
    <x v="69"/>
    <x v="409"/>
    <x v="768"/>
    <x v="1"/>
    <x v="0"/>
    <x v="90"/>
  </r>
  <r>
    <x v="153"/>
    <x v="1"/>
    <x v="126"/>
    <x v="112"/>
    <x v="769"/>
    <x v="5"/>
    <x v="2"/>
    <x v="204"/>
  </r>
  <r>
    <x v="153"/>
    <x v="1"/>
    <x v="21"/>
    <x v="112"/>
    <x v="769"/>
    <x v="5"/>
    <x v="2"/>
    <x v="179"/>
  </r>
  <r>
    <x v="153"/>
    <x v="1"/>
    <x v="61"/>
    <x v="86"/>
    <x v="770"/>
    <x v="1"/>
    <x v="2"/>
    <x v="94"/>
  </r>
  <r>
    <x v="153"/>
    <x v="1"/>
    <x v="17"/>
    <x v="86"/>
    <x v="770"/>
    <x v="1"/>
    <x v="0"/>
    <x v="61"/>
  </r>
  <r>
    <x v="153"/>
    <x v="2"/>
    <x v="28"/>
    <x v="410"/>
    <x v="771"/>
    <x v="1"/>
    <x v="0"/>
    <x v="154"/>
  </r>
  <r>
    <x v="154"/>
    <x v="1"/>
    <x v="8"/>
    <x v="411"/>
    <x v="772"/>
    <x v="3"/>
    <x v="0"/>
    <x v="177"/>
  </r>
  <r>
    <x v="154"/>
    <x v="2"/>
    <x v="74"/>
    <x v="38"/>
    <x v="773"/>
    <x v="1"/>
    <x v="0"/>
    <x v="192"/>
  </r>
  <r>
    <x v="154"/>
    <x v="1"/>
    <x v="48"/>
    <x v="156"/>
    <x v="774"/>
    <x v="1"/>
    <x v="0"/>
    <x v="90"/>
  </r>
  <r>
    <x v="154"/>
    <x v="1"/>
    <x v="54"/>
    <x v="156"/>
    <x v="774"/>
    <x v="1"/>
    <x v="0"/>
    <x v="3"/>
  </r>
  <r>
    <x v="154"/>
    <x v="0"/>
    <x v="125"/>
    <x v="412"/>
    <x v="775"/>
    <x v="1"/>
    <x v="0"/>
    <x v="90"/>
  </r>
  <r>
    <x v="154"/>
    <x v="0"/>
    <x v="41"/>
    <x v="102"/>
    <x v="776"/>
    <x v="1"/>
    <x v="0"/>
    <x v="64"/>
  </r>
  <r>
    <x v="154"/>
    <x v="0"/>
    <x v="76"/>
    <x v="102"/>
    <x v="776"/>
    <x v="1"/>
    <x v="0"/>
    <x v="64"/>
  </r>
  <r>
    <x v="154"/>
    <x v="0"/>
    <x v="26"/>
    <x v="102"/>
    <x v="776"/>
    <x v="1"/>
    <x v="0"/>
    <x v="64"/>
  </r>
  <r>
    <x v="154"/>
    <x v="1"/>
    <x v="32"/>
    <x v="212"/>
    <x v="777"/>
    <x v="1"/>
    <x v="0"/>
    <x v="47"/>
  </r>
  <r>
    <x v="154"/>
    <x v="1"/>
    <x v="48"/>
    <x v="161"/>
    <x v="778"/>
    <x v="1"/>
    <x v="2"/>
    <x v="184"/>
  </r>
  <r>
    <x v="154"/>
    <x v="2"/>
    <x v="127"/>
    <x v="17"/>
    <x v="779"/>
    <x v="1"/>
    <x v="2"/>
    <x v="185"/>
  </r>
  <r>
    <x v="155"/>
    <x v="2"/>
    <x v="23"/>
    <x v="413"/>
    <x v="780"/>
    <x v="5"/>
    <x v="2"/>
    <x v="104"/>
  </r>
  <r>
    <x v="155"/>
    <x v="2"/>
    <x v="35"/>
    <x v="268"/>
    <x v="781"/>
    <x v="1"/>
    <x v="2"/>
    <x v="205"/>
  </r>
  <r>
    <x v="155"/>
    <x v="2"/>
    <x v="35"/>
    <x v="414"/>
    <x v="782"/>
    <x v="1"/>
    <x v="0"/>
    <x v="154"/>
  </r>
  <r>
    <x v="155"/>
    <x v="0"/>
    <x v="106"/>
    <x v="211"/>
    <x v="783"/>
    <x v="2"/>
    <x v="0"/>
    <x v="21"/>
  </r>
  <r>
    <x v="155"/>
    <x v="1"/>
    <x v="80"/>
    <x v="415"/>
    <x v="784"/>
    <x v="1"/>
    <x v="0"/>
    <x v="3"/>
  </r>
  <r>
    <x v="156"/>
    <x v="0"/>
    <x v="101"/>
    <x v="416"/>
    <x v="785"/>
    <x v="1"/>
    <x v="0"/>
    <x v="183"/>
  </r>
  <r>
    <x v="156"/>
    <x v="1"/>
    <x v="13"/>
    <x v="376"/>
    <x v="786"/>
    <x v="5"/>
    <x v="2"/>
    <x v="157"/>
  </r>
  <r>
    <x v="156"/>
    <x v="1"/>
    <x v="25"/>
    <x v="90"/>
    <x v="787"/>
    <x v="2"/>
    <x v="1"/>
    <x v="129"/>
  </r>
  <r>
    <x v="156"/>
    <x v="1"/>
    <x v="80"/>
    <x v="289"/>
    <x v="788"/>
    <x v="2"/>
    <x v="0"/>
    <x v="45"/>
  </r>
  <r>
    <x v="156"/>
    <x v="1"/>
    <x v="8"/>
    <x v="417"/>
    <x v="789"/>
    <x v="0"/>
    <x v="0"/>
    <x v="154"/>
  </r>
  <r>
    <x v="156"/>
    <x v="1"/>
    <x v="61"/>
    <x v="55"/>
    <x v="790"/>
    <x v="1"/>
    <x v="0"/>
    <x v="61"/>
  </r>
  <r>
    <x v="157"/>
    <x v="1"/>
    <x v="48"/>
    <x v="418"/>
    <x v="791"/>
    <x v="1"/>
    <x v="0"/>
    <x v="90"/>
  </r>
  <r>
    <x v="157"/>
    <x v="1"/>
    <x v="2"/>
    <x v="419"/>
    <x v="792"/>
    <x v="3"/>
    <x v="0"/>
    <x v="208"/>
  </r>
  <r>
    <x v="157"/>
    <x v="1"/>
    <x v="32"/>
    <x v="420"/>
    <x v="793"/>
    <x v="1"/>
    <x v="0"/>
    <x v="93"/>
  </r>
  <r>
    <x v="157"/>
    <x v="1"/>
    <x v="69"/>
    <x v="421"/>
    <x v="794"/>
    <x v="1"/>
    <x v="0"/>
    <x v="90"/>
  </r>
  <r>
    <x v="157"/>
    <x v="0"/>
    <x v="107"/>
    <x v="422"/>
    <x v="795"/>
    <x v="1"/>
    <x v="2"/>
    <x v="179"/>
  </r>
  <r>
    <x v="157"/>
    <x v="2"/>
    <x v="62"/>
    <x v="423"/>
    <x v="796"/>
    <x v="2"/>
    <x v="0"/>
    <x v="109"/>
  </r>
  <r>
    <x v="158"/>
    <x v="1"/>
    <x v="88"/>
    <x v="424"/>
    <x v="797"/>
    <x v="5"/>
    <x v="0"/>
    <x v="111"/>
  </r>
  <r>
    <x v="158"/>
    <x v="2"/>
    <x v="28"/>
    <x v="276"/>
    <x v="798"/>
    <x v="1"/>
    <x v="2"/>
    <x v="205"/>
  </r>
  <r>
    <x v="158"/>
    <x v="0"/>
    <x v="110"/>
    <x v="276"/>
    <x v="798"/>
    <x v="1"/>
    <x v="0"/>
    <x v="88"/>
  </r>
  <r>
    <x v="158"/>
    <x v="0"/>
    <x v="125"/>
    <x v="425"/>
    <x v="799"/>
    <x v="1"/>
    <x v="2"/>
    <x v="184"/>
  </r>
  <r>
    <x v="159"/>
    <x v="1"/>
    <x v="25"/>
    <x v="2"/>
    <x v="800"/>
    <x v="1"/>
    <x v="0"/>
    <x v="3"/>
  </r>
  <r>
    <x v="159"/>
    <x v="2"/>
    <x v="35"/>
    <x v="28"/>
    <x v="801"/>
    <x v="1"/>
    <x v="5"/>
    <x v="209"/>
  </r>
  <r>
    <x v="159"/>
    <x v="1"/>
    <x v="2"/>
    <x v="124"/>
    <x v="802"/>
    <x v="1"/>
    <x v="0"/>
    <x v="61"/>
  </r>
  <r>
    <x v="159"/>
    <x v="1"/>
    <x v="91"/>
    <x v="55"/>
    <x v="803"/>
    <x v="0"/>
    <x v="0"/>
    <x v="29"/>
  </r>
  <r>
    <x v="159"/>
    <x v="1"/>
    <x v="1"/>
    <x v="299"/>
    <x v="804"/>
    <x v="0"/>
    <x v="0"/>
    <x v="78"/>
  </r>
  <r>
    <x v="159"/>
    <x v="0"/>
    <x v="39"/>
    <x v="372"/>
    <x v="805"/>
    <x v="1"/>
    <x v="1"/>
    <x v="35"/>
  </r>
  <r>
    <x v="159"/>
    <x v="0"/>
    <x v="107"/>
    <x v="426"/>
    <x v="806"/>
    <x v="1"/>
    <x v="0"/>
    <x v="88"/>
  </r>
  <r>
    <x v="160"/>
    <x v="2"/>
    <x v="74"/>
    <x v="38"/>
    <x v="807"/>
    <x v="1"/>
    <x v="0"/>
    <x v="192"/>
  </r>
  <r>
    <x v="160"/>
    <x v="2"/>
    <x v="81"/>
    <x v="79"/>
    <x v="808"/>
    <x v="0"/>
    <x v="1"/>
    <x v="210"/>
  </r>
  <r>
    <x v="160"/>
    <x v="2"/>
    <x v="87"/>
    <x v="79"/>
    <x v="808"/>
    <x v="0"/>
    <x v="0"/>
    <x v="87"/>
  </r>
  <r>
    <x v="160"/>
    <x v="1"/>
    <x v="56"/>
    <x v="156"/>
    <x v="809"/>
    <x v="1"/>
    <x v="0"/>
    <x v="93"/>
  </r>
  <r>
    <x v="160"/>
    <x v="1"/>
    <x v="126"/>
    <x v="156"/>
    <x v="809"/>
    <x v="1"/>
    <x v="5"/>
    <x v="147"/>
  </r>
  <r>
    <x v="160"/>
    <x v="1"/>
    <x v="21"/>
    <x v="156"/>
    <x v="809"/>
    <x v="1"/>
    <x v="0"/>
    <x v="47"/>
  </r>
  <r>
    <x v="160"/>
    <x v="2"/>
    <x v="51"/>
    <x v="330"/>
    <x v="810"/>
    <x v="1"/>
    <x v="0"/>
    <x v="163"/>
  </r>
  <r>
    <x v="160"/>
    <x v="2"/>
    <x v="51"/>
    <x v="17"/>
    <x v="811"/>
    <x v="1"/>
    <x v="2"/>
    <x v="211"/>
  </r>
  <r>
    <x v="160"/>
    <x v="1"/>
    <x v="104"/>
    <x v="313"/>
    <x v="812"/>
    <x v="1"/>
    <x v="0"/>
    <x v="138"/>
  </r>
  <r>
    <x v="160"/>
    <x v="1"/>
    <x v="54"/>
    <x v="313"/>
    <x v="812"/>
    <x v="1"/>
    <x v="0"/>
    <x v="3"/>
  </r>
  <r>
    <x v="160"/>
    <x v="1"/>
    <x v="48"/>
    <x v="427"/>
    <x v="813"/>
    <x v="1"/>
    <x v="5"/>
    <x v="212"/>
  </r>
  <r>
    <x v="161"/>
    <x v="1"/>
    <x v="25"/>
    <x v="90"/>
    <x v="814"/>
    <x v="1"/>
    <x v="0"/>
    <x v="3"/>
  </r>
  <r>
    <x v="161"/>
    <x v="0"/>
    <x v="26"/>
    <x v="203"/>
    <x v="815"/>
    <x v="5"/>
    <x v="0"/>
    <x v="142"/>
  </r>
  <r>
    <x v="161"/>
    <x v="1"/>
    <x v="8"/>
    <x v="417"/>
    <x v="816"/>
    <x v="0"/>
    <x v="0"/>
    <x v="154"/>
  </r>
  <r>
    <x v="161"/>
    <x v="2"/>
    <x v="59"/>
    <x v="356"/>
    <x v="817"/>
    <x v="1"/>
    <x v="0"/>
    <x v="192"/>
  </r>
  <r>
    <x v="161"/>
    <x v="0"/>
    <x v="106"/>
    <x v="211"/>
    <x v="818"/>
    <x v="2"/>
    <x v="1"/>
    <x v="118"/>
  </r>
  <r>
    <x v="162"/>
    <x v="1"/>
    <x v="25"/>
    <x v="428"/>
    <x v="819"/>
    <x v="1"/>
    <x v="0"/>
    <x v="3"/>
  </r>
  <r>
    <x v="162"/>
    <x v="2"/>
    <x v="4"/>
    <x v="161"/>
    <x v="820"/>
    <x v="3"/>
    <x v="0"/>
    <x v="4"/>
  </r>
  <r>
    <x v="162"/>
    <x v="1"/>
    <x v="79"/>
    <x v="407"/>
    <x v="821"/>
    <x v="0"/>
    <x v="0"/>
    <x v="61"/>
  </r>
  <r>
    <x v="163"/>
    <x v="1"/>
    <x v="53"/>
    <x v="345"/>
    <x v="822"/>
    <x v="3"/>
    <x v="2"/>
    <x v="182"/>
  </r>
  <r>
    <x v="163"/>
    <x v="1"/>
    <x v="25"/>
    <x v="345"/>
    <x v="822"/>
    <x v="3"/>
    <x v="2"/>
    <x v="213"/>
  </r>
  <r>
    <x v="164"/>
    <x v="2"/>
    <x v="23"/>
    <x v="213"/>
    <x v="823"/>
    <x v="1"/>
    <x v="0"/>
    <x v="152"/>
  </r>
  <r>
    <x v="164"/>
    <x v="1"/>
    <x v="16"/>
    <x v="213"/>
    <x v="823"/>
    <x v="1"/>
    <x v="0"/>
    <x v="9"/>
  </r>
  <r>
    <x v="164"/>
    <x v="2"/>
    <x v="59"/>
    <x v="71"/>
    <x v="824"/>
    <x v="1"/>
    <x v="0"/>
    <x v="192"/>
  </r>
  <r>
    <x v="164"/>
    <x v="0"/>
    <x v="100"/>
    <x v="266"/>
    <x v="825"/>
    <x v="1"/>
    <x v="0"/>
    <x v="150"/>
  </r>
  <r>
    <x v="164"/>
    <x v="0"/>
    <x v="24"/>
    <x v="266"/>
    <x v="825"/>
    <x v="1"/>
    <x v="0"/>
    <x v="111"/>
  </r>
  <r>
    <x v="164"/>
    <x v="1"/>
    <x v="21"/>
    <x v="112"/>
    <x v="826"/>
    <x v="0"/>
    <x v="0"/>
    <x v="75"/>
  </r>
  <r>
    <x v="164"/>
    <x v="2"/>
    <x v="81"/>
    <x v="160"/>
    <x v="827"/>
    <x v="1"/>
    <x v="0"/>
    <x v="85"/>
  </r>
  <r>
    <x v="164"/>
    <x v="2"/>
    <x v="71"/>
    <x v="73"/>
    <x v="828"/>
    <x v="3"/>
    <x v="0"/>
    <x v="4"/>
  </r>
  <r>
    <x v="164"/>
    <x v="2"/>
    <x v="23"/>
    <x v="395"/>
    <x v="829"/>
    <x v="1"/>
    <x v="0"/>
    <x v="152"/>
  </r>
  <r>
    <x v="164"/>
    <x v="1"/>
    <x v="54"/>
    <x v="429"/>
    <x v="830"/>
    <x v="3"/>
    <x v="0"/>
    <x v="43"/>
  </r>
  <r>
    <x v="165"/>
    <x v="1"/>
    <x v="43"/>
    <x v="289"/>
    <x v="831"/>
    <x v="2"/>
    <x v="0"/>
    <x v="45"/>
  </r>
  <r>
    <x v="165"/>
    <x v="1"/>
    <x v="53"/>
    <x v="289"/>
    <x v="831"/>
    <x v="2"/>
    <x v="0"/>
    <x v="45"/>
  </r>
  <r>
    <x v="165"/>
    <x v="1"/>
    <x v="69"/>
    <x v="421"/>
    <x v="832"/>
    <x v="1"/>
    <x v="0"/>
    <x v="90"/>
  </r>
  <r>
    <x v="165"/>
    <x v="1"/>
    <x v="56"/>
    <x v="430"/>
    <x v="833"/>
    <x v="2"/>
    <x v="0"/>
    <x v="114"/>
  </r>
  <r>
    <x v="165"/>
    <x v="1"/>
    <x v="114"/>
    <x v="431"/>
    <x v="834"/>
    <x v="1"/>
    <x v="0"/>
    <x v="61"/>
  </r>
  <r>
    <x v="166"/>
    <x v="1"/>
    <x v="25"/>
    <x v="432"/>
    <x v="835"/>
    <x v="2"/>
    <x v="0"/>
    <x v="45"/>
  </r>
  <r>
    <x v="166"/>
    <x v="1"/>
    <x v="13"/>
    <x v="376"/>
    <x v="836"/>
    <x v="5"/>
    <x v="2"/>
    <x v="157"/>
  </r>
  <r>
    <x v="166"/>
    <x v="2"/>
    <x v="50"/>
    <x v="433"/>
    <x v="837"/>
    <x v="1"/>
    <x v="0"/>
    <x v="50"/>
  </r>
  <r>
    <x v="166"/>
    <x v="2"/>
    <x v="35"/>
    <x v="28"/>
    <x v="838"/>
    <x v="1"/>
    <x v="2"/>
    <x v="148"/>
  </r>
  <r>
    <x v="166"/>
    <x v="1"/>
    <x v="56"/>
    <x v="225"/>
    <x v="839"/>
    <x v="3"/>
    <x v="2"/>
    <x v="38"/>
  </r>
  <r>
    <x v="166"/>
    <x v="1"/>
    <x v="88"/>
    <x v="240"/>
    <x v="840"/>
    <x v="2"/>
    <x v="0"/>
    <x v="114"/>
  </r>
  <r>
    <x v="166"/>
    <x v="2"/>
    <x v="71"/>
    <x v="434"/>
    <x v="841"/>
    <x v="6"/>
    <x v="0"/>
    <x v="111"/>
  </r>
  <r>
    <x v="167"/>
    <x v="2"/>
    <x v="73"/>
    <x v="101"/>
    <x v="842"/>
    <x v="1"/>
    <x v="0"/>
    <x v="155"/>
  </r>
  <r>
    <x v="167"/>
    <x v="1"/>
    <x v="53"/>
    <x v="435"/>
    <x v="843"/>
    <x v="1"/>
    <x v="0"/>
    <x v="3"/>
  </r>
  <r>
    <x v="167"/>
    <x v="1"/>
    <x v="25"/>
    <x v="435"/>
    <x v="843"/>
    <x v="1"/>
    <x v="0"/>
    <x v="3"/>
  </r>
  <r>
    <x v="167"/>
    <x v="2"/>
    <x v="62"/>
    <x v="288"/>
    <x v="844"/>
    <x v="1"/>
    <x v="0"/>
    <x v="85"/>
  </r>
  <r>
    <x v="167"/>
    <x v="2"/>
    <x v="59"/>
    <x v="288"/>
    <x v="844"/>
    <x v="1"/>
    <x v="0"/>
    <x v="192"/>
  </r>
  <r>
    <x v="167"/>
    <x v="1"/>
    <x v="55"/>
    <x v="293"/>
    <x v="845"/>
    <x v="1"/>
    <x v="1"/>
    <x v="214"/>
  </r>
  <r>
    <x v="167"/>
    <x v="1"/>
    <x v="65"/>
    <x v="436"/>
    <x v="846"/>
    <x v="1"/>
    <x v="5"/>
    <x v="212"/>
  </r>
  <r>
    <x v="168"/>
    <x v="1"/>
    <x v="25"/>
    <x v="90"/>
    <x v="847"/>
    <x v="1"/>
    <x v="2"/>
    <x v="68"/>
  </r>
  <r>
    <x v="168"/>
    <x v="1"/>
    <x v="56"/>
    <x v="437"/>
    <x v="848"/>
    <x v="1"/>
    <x v="0"/>
    <x v="47"/>
  </r>
  <r>
    <x v="168"/>
    <x v="2"/>
    <x v="73"/>
    <x v="81"/>
    <x v="849"/>
    <x v="1"/>
    <x v="0"/>
    <x v="155"/>
  </r>
  <r>
    <x v="168"/>
    <x v="1"/>
    <x v="64"/>
    <x v="81"/>
    <x v="849"/>
    <x v="1"/>
    <x v="0"/>
    <x v="9"/>
  </r>
  <r>
    <x v="168"/>
    <x v="2"/>
    <x v="66"/>
    <x v="409"/>
    <x v="850"/>
    <x v="1"/>
    <x v="0"/>
    <x v="155"/>
  </r>
  <r>
    <x v="168"/>
    <x v="2"/>
    <x v="28"/>
    <x v="261"/>
    <x v="851"/>
    <x v="3"/>
    <x v="0"/>
    <x v="33"/>
  </r>
  <r>
    <x v="168"/>
    <x v="1"/>
    <x v="69"/>
    <x v="361"/>
    <x v="852"/>
    <x v="1"/>
    <x v="0"/>
    <x v="127"/>
  </r>
  <r>
    <x v="168"/>
    <x v="1"/>
    <x v="1"/>
    <x v="211"/>
    <x v="853"/>
    <x v="1"/>
    <x v="0"/>
    <x v="34"/>
  </r>
  <r>
    <x v="168"/>
    <x v="0"/>
    <x v="107"/>
    <x v="438"/>
    <x v="854"/>
    <x v="1"/>
    <x v="0"/>
    <x v="114"/>
  </r>
  <r>
    <x v="169"/>
    <x v="1"/>
    <x v="77"/>
    <x v="282"/>
    <x v="855"/>
    <x v="0"/>
    <x v="2"/>
    <x v="215"/>
  </r>
  <r>
    <x v="169"/>
    <x v="1"/>
    <x v="91"/>
    <x v="282"/>
    <x v="855"/>
    <x v="0"/>
    <x v="2"/>
    <x v="14"/>
  </r>
  <r>
    <x v="169"/>
    <x v="0"/>
    <x v="107"/>
    <x v="283"/>
    <x v="856"/>
    <x v="1"/>
    <x v="1"/>
    <x v="216"/>
  </r>
  <r>
    <x v="169"/>
    <x v="0"/>
    <x v="24"/>
    <x v="439"/>
    <x v="857"/>
    <x v="1"/>
    <x v="0"/>
    <x v="111"/>
  </r>
  <r>
    <x v="169"/>
    <x v="0"/>
    <x v="125"/>
    <x v="439"/>
    <x v="857"/>
    <x v="1"/>
    <x v="0"/>
    <x v="90"/>
  </r>
  <r>
    <x v="169"/>
    <x v="1"/>
    <x v="8"/>
    <x v="439"/>
    <x v="857"/>
    <x v="1"/>
    <x v="2"/>
    <x v="217"/>
  </r>
  <r>
    <x v="169"/>
    <x v="0"/>
    <x v="34"/>
    <x v="440"/>
    <x v="858"/>
    <x v="1"/>
    <x v="0"/>
    <x v="46"/>
  </r>
  <r>
    <x v="169"/>
    <x v="2"/>
    <x v="51"/>
    <x v="17"/>
    <x v="859"/>
    <x v="1"/>
    <x v="0"/>
    <x v="44"/>
  </r>
  <r>
    <x v="169"/>
    <x v="1"/>
    <x v="58"/>
    <x v="408"/>
    <x v="860"/>
    <x v="3"/>
    <x v="0"/>
    <x v="57"/>
  </r>
  <r>
    <x v="170"/>
    <x v="0"/>
    <x v="26"/>
    <x v="57"/>
    <x v="861"/>
    <x v="1"/>
    <x v="0"/>
    <x v="64"/>
  </r>
  <r>
    <x v="170"/>
    <x v="0"/>
    <x v="0"/>
    <x v="341"/>
    <x v="862"/>
    <x v="1"/>
    <x v="0"/>
    <x v="5"/>
  </r>
  <r>
    <x v="170"/>
    <x v="0"/>
    <x v="12"/>
    <x v="417"/>
    <x v="863"/>
    <x v="3"/>
    <x v="0"/>
    <x v="49"/>
  </r>
  <r>
    <x v="170"/>
    <x v="2"/>
    <x v="73"/>
    <x v="177"/>
    <x v="864"/>
    <x v="1"/>
    <x v="2"/>
    <x v="148"/>
  </r>
  <r>
    <x v="170"/>
    <x v="2"/>
    <x v="62"/>
    <x v="205"/>
    <x v="865"/>
    <x v="1"/>
    <x v="0"/>
    <x v="85"/>
  </r>
  <r>
    <x v="170"/>
    <x v="0"/>
    <x v="26"/>
    <x v="205"/>
    <x v="865"/>
    <x v="1"/>
    <x v="0"/>
    <x v="64"/>
  </r>
  <r>
    <x v="170"/>
    <x v="1"/>
    <x v="8"/>
    <x v="205"/>
    <x v="865"/>
    <x v="1"/>
    <x v="0"/>
    <x v="218"/>
  </r>
  <r>
    <x v="170"/>
    <x v="1"/>
    <x v="83"/>
    <x v="239"/>
    <x v="866"/>
    <x v="5"/>
    <x v="2"/>
    <x v="179"/>
  </r>
  <r>
    <x v="170"/>
    <x v="2"/>
    <x v="29"/>
    <x v="299"/>
    <x v="867"/>
    <x v="0"/>
    <x v="0"/>
    <x v="28"/>
  </r>
  <r>
    <x v="171"/>
    <x v="0"/>
    <x v="106"/>
    <x v="441"/>
    <x v="868"/>
    <x v="1"/>
    <x v="2"/>
    <x v="219"/>
  </r>
  <r>
    <x v="171"/>
    <x v="0"/>
    <x v="107"/>
    <x v="442"/>
    <x v="869"/>
    <x v="1"/>
    <x v="2"/>
    <x v="219"/>
  </r>
  <r>
    <x v="171"/>
    <x v="0"/>
    <x v="52"/>
    <x v="443"/>
    <x v="870"/>
    <x v="1"/>
    <x v="0"/>
    <x v="111"/>
  </r>
  <r>
    <x v="171"/>
    <x v="0"/>
    <x v="37"/>
    <x v="444"/>
    <x v="871"/>
    <x v="1"/>
    <x v="0"/>
    <x v="30"/>
  </r>
  <r>
    <x v="171"/>
    <x v="1"/>
    <x v="48"/>
    <x v="161"/>
    <x v="872"/>
    <x v="1"/>
    <x v="5"/>
    <x v="220"/>
  </r>
  <r>
    <x v="171"/>
    <x v="1"/>
    <x v="8"/>
    <x v="263"/>
    <x v="873"/>
    <x v="1"/>
    <x v="5"/>
    <x v="221"/>
  </r>
  <r>
    <x v="171"/>
    <x v="1"/>
    <x v="42"/>
    <x v="445"/>
    <x v="874"/>
    <x v="2"/>
    <x v="2"/>
    <x v="52"/>
  </r>
  <r>
    <x v="171"/>
    <x v="1"/>
    <x v="104"/>
    <x v="313"/>
    <x v="875"/>
    <x v="1"/>
    <x v="0"/>
    <x v="138"/>
  </r>
  <r>
    <x v="171"/>
    <x v="1"/>
    <x v="54"/>
    <x v="313"/>
    <x v="875"/>
    <x v="1"/>
    <x v="0"/>
    <x v="3"/>
  </r>
  <r>
    <x v="171"/>
    <x v="0"/>
    <x v="128"/>
    <x v="446"/>
    <x v="876"/>
    <x v="1"/>
    <x v="0"/>
    <x v="30"/>
  </r>
  <r>
    <x v="171"/>
    <x v="2"/>
    <x v="129"/>
    <x v="380"/>
    <x v="877"/>
    <x v="1"/>
    <x v="0"/>
    <x v="222"/>
  </r>
  <r>
    <x v="171"/>
    <x v="2"/>
    <x v="28"/>
    <x v="447"/>
    <x v="878"/>
    <x v="3"/>
    <x v="0"/>
    <x v="33"/>
  </r>
  <r>
    <x v="171"/>
    <x v="2"/>
    <x v="73"/>
    <x v="447"/>
    <x v="878"/>
    <x v="3"/>
    <x v="0"/>
    <x v="105"/>
  </r>
  <r>
    <x v="172"/>
    <x v="1"/>
    <x v="69"/>
    <x v="409"/>
    <x v="879"/>
    <x v="1"/>
    <x v="2"/>
    <x v="133"/>
  </r>
  <r>
    <x v="172"/>
    <x v="2"/>
    <x v="73"/>
    <x v="72"/>
    <x v="880"/>
    <x v="2"/>
    <x v="0"/>
    <x v="223"/>
  </r>
  <r>
    <x v="172"/>
    <x v="1"/>
    <x v="2"/>
    <x v="2"/>
    <x v="881"/>
    <x v="1"/>
    <x v="0"/>
    <x v="61"/>
  </r>
  <r>
    <x v="172"/>
    <x v="1"/>
    <x v="83"/>
    <x v="448"/>
    <x v="882"/>
    <x v="2"/>
    <x v="0"/>
    <x v="114"/>
  </r>
  <r>
    <x v="172"/>
    <x v="2"/>
    <x v="35"/>
    <x v="62"/>
    <x v="883"/>
    <x v="1"/>
    <x v="0"/>
    <x v="155"/>
  </r>
  <r>
    <x v="172"/>
    <x v="0"/>
    <x v="109"/>
    <x v="371"/>
    <x v="884"/>
    <x v="1"/>
    <x v="1"/>
    <x v="216"/>
  </r>
  <r>
    <x v="172"/>
    <x v="0"/>
    <x v="63"/>
    <x v="21"/>
    <x v="885"/>
    <x v="3"/>
    <x v="0"/>
    <x v="51"/>
  </r>
  <r>
    <x v="172"/>
    <x v="1"/>
    <x v="58"/>
    <x v="21"/>
    <x v="885"/>
    <x v="3"/>
    <x v="0"/>
    <x v="57"/>
  </r>
  <r>
    <x v="172"/>
    <x v="0"/>
    <x v="98"/>
    <x v="449"/>
    <x v="886"/>
    <x v="1"/>
    <x v="0"/>
    <x v="172"/>
  </r>
  <r>
    <x v="172"/>
    <x v="1"/>
    <x v="86"/>
    <x v="407"/>
    <x v="887"/>
    <x v="5"/>
    <x v="0"/>
    <x v="224"/>
  </r>
  <r>
    <x v="172"/>
    <x v="1"/>
    <x v="32"/>
    <x v="450"/>
    <x v="888"/>
    <x v="5"/>
    <x v="0"/>
    <x v="111"/>
  </r>
  <r>
    <x v="173"/>
    <x v="1"/>
    <x v="2"/>
    <x v="241"/>
    <x v="889"/>
    <x v="5"/>
    <x v="2"/>
    <x v="157"/>
  </r>
  <r>
    <x v="173"/>
    <x v="1"/>
    <x v="130"/>
    <x v="451"/>
    <x v="890"/>
    <x v="1"/>
    <x v="2"/>
    <x v="126"/>
  </r>
  <r>
    <x v="173"/>
    <x v="1"/>
    <x v="72"/>
    <x v="451"/>
    <x v="890"/>
    <x v="1"/>
    <x v="2"/>
    <x v="126"/>
  </r>
  <r>
    <x v="173"/>
    <x v="2"/>
    <x v="87"/>
    <x v="247"/>
    <x v="891"/>
    <x v="1"/>
    <x v="0"/>
    <x v="45"/>
  </r>
  <r>
    <x v="173"/>
    <x v="1"/>
    <x v="18"/>
    <x v="247"/>
    <x v="891"/>
    <x v="1"/>
    <x v="0"/>
    <x v="61"/>
  </r>
  <r>
    <x v="173"/>
    <x v="2"/>
    <x v="35"/>
    <x v="452"/>
    <x v="892"/>
    <x v="3"/>
    <x v="0"/>
    <x v="33"/>
  </r>
  <r>
    <x v="173"/>
    <x v="2"/>
    <x v="51"/>
    <x v="424"/>
    <x v="893"/>
    <x v="1"/>
    <x v="0"/>
    <x v="44"/>
  </r>
  <r>
    <x v="173"/>
    <x v="1"/>
    <x v="21"/>
    <x v="63"/>
    <x v="894"/>
    <x v="0"/>
    <x v="0"/>
    <x v="75"/>
  </r>
  <r>
    <x v="174"/>
    <x v="1"/>
    <x v="58"/>
    <x v="232"/>
    <x v="895"/>
    <x v="3"/>
    <x v="0"/>
    <x v="57"/>
  </r>
  <r>
    <x v="174"/>
    <x v="1"/>
    <x v="25"/>
    <x v="90"/>
    <x v="896"/>
    <x v="1"/>
    <x v="4"/>
    <x v="103"/>
  </r>
  <r>
    <x v="174"/>
    <x v="0"/>
    <x v="125"/>
    <x v="412"/>
    <x v="897"/>
    <x v="1"/>
    <x v="0"/>
    <x v="90"/>
  </r>
  <r>
    <x v="174"/>
    <x v="0"/>
    <x v="128"/>
    <x v="81"/>
    <x v="898"/>
    <x v="1"/>
    <x v="0"/>
    <x v="225"/>
  </r>
  <r>
    <x v="174"/>
    <x v="1"/>
    <x v="69"/>
    <x v="81"/>
    <x v="898"/>
    <x v="1"/>
    <x v="0"/>
    <x v="48"/>
  </r>
  <r>
    <x v="174"/>
    <x v="1"/>
    <x v="104"/>
    <x v="453"/>
    <x v="899"/>
    <x v="1"/>
    <x v="0"/>
    <x v="138"/>
  </r>
  <r>
    <x v="174"/>
    <x v="2"/>
    <x v="123"/>
    <x v="204"/>
    <x v="900"/>
    <x v="0"/>
    <x v="0"/>
    <x v="137"/>
  </r>
  <r>
    <x v="174"/>
    <x v="0"/>
    <x v="107"/>
    <x v="113"/>
    <x v="901"/>
    <x v="1"/>
    <x v="0"/>
    <x v="114"/>
  </r>
  <r>
    <x v="174"/>
    <x v="1"/>
    <x v="58"/>
    <x v="454"/>
    <x v="902"/>
    <x v="3"/>
    <x v="0"/>
    <x v="43"/>
  </r>
  <r>
    <x v="175"/>
    <x v="1"/>
    <x v="13"/>
    <x v="376"/>
    <x v="903"/>
    <x v="5"/>
    <x v="5"/>
    <x v="195"/>
  </r>
  <r>
    <x v="175"/>
    <x v="1"/>
    <x v="69"/>
    <x v="455"/>
    <x v="904"/>
    <x v="1"/>
    <x v="0"/>
    <x v="48"/>
  </r>
  <r>
    <x v="175"/>
    <x v="1"/>
    <x v="86"/>
    <x v="456"/>
    <x v="905"/>
    <x v="5"/>
    <x v="2"/>
    <x v="204"/>
  </r>
  <r>
    <x v="175"/>
    <x v="0"/>
    <x v="111"/>
    <x v="457"/>
    <x v="906"/>
    <x v="1"/>
    <x v="0"/>
    <x v="30"/>
  </r>
  <r>
    <x v="175"/>
    <x v="1"/>
    <x v="17"/>
    <x v="435"/>
    <x v="907"/>
    <x v="1"/>
    <x v="0"/>
    <x v="61"/>
  </r>
  <r>
    <x v="175"/>
    <x v="1"/>
    <x v="131"/>
    <x v="458"/>
    <x v="908"/>
    <x v="1"/>
    <x v="5"/>
    <x v="226"/>
  </r>
  <r>
    <x v="175"/>
    <x v="0"/>
    <x v="111"/>
    <x v="459"/>
    <x v="909"/>
    <x v="1"/>
    <x v="0"/>
    <x v="30"/>
  </r>
  <r>
    <x v="175"/>
    <x v="0"/>
    <x v="106"/>
    <x v="460"/>
    <x v="910"/>
    <x v="1"/>
    <x v="2"/>
    <x v="190"/>
  </r>
  <r>
    <x v="175"/>
    <x v="0"/>
    <x v="111"/>
    <x v="461"/>
    <x v="911"/>
    <x v="1"/>
    <x v="2"/>
    <x v="16"/>
  </r>
  <r>
    <x v="175"/>
    <x v="1"/>
    <x v="17"/>
    <x v="462"/>
    <x v="912"/>
    <x v="5"/>
    <x v="0"/>
    <x v="77"/>
  </r>
  <r>
    <x v="175"/>
    <x v="1"/>
    <x v="117"/>
    <x v="462"/>
    <x v="912"/>
    <x v="5"/>
    <x v="2"/>
    <x v="157"/>
  </r>
  <r>
    <x v="175"/>
    <x v="1"/>
    <x v="69"/>
    <x v="463"/>
    <x v="913"/>
    <x v="1"/>
    <x v="2"/>
    <x v="67"/>
  </r>
  <r>
    <x v="175"/>
    <x v="1"/>
    <x v="131"/>
    <x v="463"/>
    <x v="913"/>
    <x v="1"/>
    <x v="1"/>
    <x v="227"/>
  </r>
  <r>
    <x v="175"/>
    <x v="1"/>
    <x v="83"/>
    <x v="255"/>
    <x v="914"/>
    <x v="2"/>
    <x v="0"/>
    <x v="114"/>
  </r>
  <r>
    <x v="175"/>
    <x v="1"/>
    <x v="131"/>
    <x v="464"/>
    <x v="915"/>
    <x v="1"/>
    <x v="1"/>
    <x v="227"/>
  </r>
  <r>
    <x v="175"/>
    <x v="1"/>
    <x v="131"/>
    <x v="464"/>
    <x v="915"/>
    <x v="1"/>
    <x v="2"/>
    <x v="67"/>
  </r>
  <r>
    <x v="175"/>
    <x v="1"/>
    <x v="65"/>
    <x v="464"/>
    <x v="915"/>
    <x v="1"/>
    <x v="0"/>
    <x v="48"/>
  </r>
  <r>
    <x v="175"/>
    <x v="1"/>
    <x v="114"/>
    <x v="465"/>
    <x v="916"/>
    <x v="1"/>
    <x v="0"/>
    <x v="61"/>
  </r>
  <r>
    <x v="175"/>
    <x v="0"/>
    <x v="46"/>
    <x v="466"/>
    <x v="917"/>
    <x v="1"/>
    <x v="0"/>
    <x v="111"/>
  </r>
  <r>
    <x v="175"/>
    <x v="1"/>
    <x v="131"/>
    <x v="467"/>
    <x v="918"/>
    <x v="1"/>
    <x v="0"/>
    <x v="48"/>
  </r>
  <r>
    <x v="175"/>
    <x v="1"/>
    <x v="131"/>
    <x v="468"/>
    <x v="919"/>
    <x v="1"/>
    <x v="0"/>
    <x v="48"/>
  </r>
  <r>
    <x v="175"/>
    <x v="1"/>
    <x v="88"/>
    <x v="240"/>
    <x v="920"/>
    <x v="2"/>
    <x v="0"/>
    <x v="114"/>
  </r>
  <r>
    <x v="175"/>
    <x v="1"/>
    <x v="131"/>
    <x v="469"/>
    <x v="921"/>
    <x v="1"/>
    <x v="1"/>
    <x v="227"/>
  </r>
  <r>
    <x v="175"/>
    <x v="0"/>
    <x v="31"/>
    <x v="387"/>
    <x v="922"/>
    <x v="1"/>
    <x v="0"/>
    <x v="111"/>
  </r>
  <r>
    <x v="175"/>
    <x v="0"/>
    <x v="34"/>
    <x v="387"/>
    <x v="922"/>
    <x v="1"/>
    <x v="0"/>
    <x v="111"/>
  </r>
  <r>
    <x v="175"/>
    <x v="0"/>
    <x v="125"/>
    <x v="470"/>
    <x v="923"/>
    <x v="1"/>
    <x v="0"/>
    <x v="90"/>
  </r>
  <r>
    <x v="175"/>
    <x v="1"/>
    <x v="1"/>
    <x v="471"/>
    <x v="924"/>
    <x v="1"/>
    <x v="2"/>
    <x v="8"/>
  </r>
  <r>
    <x v="175"/>
    <x v="0"/>
    <x v="76"/>
    <x v="472"/>
    <x v="925"/>
    <x v="5"/>
    <x v="0"/>
    <x v="142"/>
  </r>
  <r>
    <x v="175"/>
    <x v="0"/>
    <x v="109"/>
    <x v="472"/>
    <x v="925"/>
    <x v="5"/>
    <x v="2"/>
    <x v="22"/>
  </r>
  <r>
    <x v="175"/>
    <x v="1"/>
    <x v="126"/>
    <x v="472"/>
    <x v="925"/>
    <x v="5"/>
    <x v="3"/>
    <x v="81"/>
  </r>
  <r>
    <x v="175"/>
    <x v="1"/>
    <x v="126"/>
    <x v="473"/>
    <x v="926"/>
    <x v="1"/>
    <x v="0"/>
    <x v="206"/>
  </r>
  <r>
    <x v="175"/>
    <x v="0"/>
    <x v="111"/>
    <x v="474"/>
    <x v="927"/>
    <x v="1"/>
    <x v="2"/>
    <x v="16"/>
  </r>
  <r>
    <x v="176"/>
    <x v="1"/>
    <x v="13"/>
    <x v="475"/>
    <x v="928"/>
    <x v="1"/>
    <x v="1"/>
    <x v="228"/>
  </r>
  <r>
    <x v="176"/>
    <x v="1"/>
    <x v="42"/>
    <x v="476"/>
    <x v="929"/>
    <x v="2"/>
    <x v="5"/>
    <x v="52"/>
  </r>
  <r>
    <x v="176"/>
    <x v="2"/>
    <x v="74"/>
    <x v="38"/>
    <x v="930"/>
    <x v="1"/>
    <x v="0"/>
    <x v="192"/>
  </r>
  <r>
    <x v="176"/>
    <x v="1"/>
    <x v="42"/>
    <x v="477"/>
    <x v="931"/>
    <x v="5"/>
    <x v="2"/>
    <x v="229"/>
  </r>
  <r>
    <x v="176"/>
    <x v="0"/>
    <x v="107"/>
    <x v="478"/>
    <x v="932"/>
    <x v="1"/>
    <x v="0"/>
    <x v="88"/>
  </r>
  <r>
    <x v="176"/>
    <x v="0"/>
    <x v="107"/>
    <x v="479"/>
    <x v="933"/>
    <x v="1"/>
    <x v="2"/>
    <x v="190"/>
  </r>
  <r>
    <x v="176"/>
    <x v="2"/>
    <x v="35"/>
    <x v="101"/>
    <x v="934"/>
    <x v="1"/>
    <x v="0"/>
    <x v="230"/>
  </r>
  <r>
    <x v="176"/>
    <x v="1"/>
    <x v="1"/>
    <x v="101"/>
    <x v="934"/>
    <x v="1"/>
    <x v="0"/>
    <x v="34"/>
  </r>
  <r>
    <x v="176"/>
    <x v="1"/>
    <x v="131"/>
    <x v="458"/>
    <x v="935"/>
    <x v="1"/>
    <x v="1"/>
    <x v="227"/>
  </r>
  <r>
    <x v="176"/>
    <x v="0"/>
    <x v="125"/>
    <x v="480"/>
    <x v="936"/>
    <x v="5"/>
    <x v="0"/>
    <x v="59"/>
  </r>
  <r>
    <x v="176"/>
    <x v="0"/>
    <x v="107"/>
    <x v="480"/>
    <x v="936"/>
    <x v="5"/>
    <x v="2"/>
    <x v="101"/>
  </r>
  <r>
    <x v="176"/>
    <x v="1"/>
    <x v="21"/>
    <x v="481"/>
    <x v="937"/>
    <x v="1"/>
    <x v="2"/>
    <x v="97"/>
  </r>
  <r>
    <x v="176"/>
    <x v="0"/>
    <x v="15"/>
    <x v="482"/>
    <x v="938"/>
    <x v="1"/>
    <x v="1"/>
    <x v="231"/>
  </r>
  <r>
    <x v="176"/>
    <x v="1"/>
    <x v="1"/>
    <x v="482"/>
    <x v="938"/>
    <x v="1"/>
    <x v="0"/>
    <x v="34"/>
  </r>
  <r>
    <x v="176"/>
    <x v="1"/>
    <x v="18"/>
    <x v="87"/>
    <x v="939"/>
    <x v="1"/>
    <x v="2"/>
    <x v="94"/>
  </r>
  <r>
    <x v="176"/>
    <x v="1"/>
    <x v="132"/>
    <x v="88"/>
    <x v="940"/>
    <x v="0"/>
    <x v="0"/>
    <x v="232"/>
  </r>
  <r>
    <x v="176"/>
    <x v="1"/>
    <x v="65"/>
    <x v="483"/>
    <x v="941"/>
    <x v="1"/>
    <x v="0"/>
    <x v="48"/>
  </r>
  <r>
    <x v="176"/>
    <x v="0"/>
    <x v="119"/>
    <x v="467"/>
    <x v="942"/>
    <x v="1"/>
    <x v="0"/>
    <x v="90"/>
  </r>
  <r>
    <x v="176"/>
    <x v="1"/>
    <x v="131"/>
    <x v="484"/>
    <x v="943"/>
    <x v="1"/>
    <x v="1"/>
    <x v="233"/>
  </r>
  <r>
    <x v="176"/>
    <x v="1"/>
    <x v="43"/>
    <x v="425"/>
    <x v="944"/>
    <x v="1"/>
    <x v="0"/>
    <x v="3"/>
  </r>
  <r>
    <x v="176"/>
    <x v="2"/>
    <x v="71"/>
    <x v="485"/>
    <x v="945"/>
    <x v="3"/>
    <x v="0"/>
    <x v="4"/>
  </r>
  <r>
    <x v="176"/>
    <x v="1"/>
    <x v="32"/>
    <x v="486"/>
    <x v="946"/>
    <x v="2"/>
    <x v="4"/>
    <x v="234"/>
  </r>
  <r>
    <x v="176"/>
    <x v="1"/>
    <x v="42"/>
    <x v="487"/>
    <x v="947"/>
    <x v="2"/>
    <x v="4"/>
    <x v="235"/>
  </r>
  <r>
    <x v="176"/>
    <x v="1"/>
    <x v="65"/>
    <x v="488"/>
    <x v="948"/>
    <x v="1"/>
    <x v="0"/>
    <x v="48"/>
  </r>
  <r>
    <x v="176"/>
    <x v="1"/>
    <x v="48"/>
    <x v="489"/>
    <x v="949"/>
    <x v="1"/>
    <x v="2"/>
    <x v="67"/>
  </r>
  <r>
    <x v="177"/>
    <x v="2"/>
    <x v="62"/>
    <x v="71"/>
    <x v="950"/>
    <x v="0"/>
    <x v="0"/>
    <x v="59"/>
  </r>
  <r>
    <x v="177"/>
    <x v="1"/>
    <x v="48"/>
    <x v="156"/>
    <x v="951"/>
    <x v="1"/>
    <x v="2"/>
    <x v="168"/>
  </r>
  <r>
    <x v="177"/>
    <x v="1"/>
    <x v="54"/>
    <x v="156"/>
    <x v="951"/>
    <x v="1"/>
    <x v="0"/>
    <x v="3"/>
  </r>
  <r>
    <x v="177"/>
    <x v="2"/>
    <x v="73"/>
    <x v="346"/>
    <x v="952"/>
    <x v="1"/>
    <x v="2"/>
    <x v="69"/>
  </r>
  <r>
    <x v="177"/>
    <x v="0"/>
    <x v="7"/>
    <x v="435"/>
    <x v="953"/>
    <x v="0"/>
    <x v="0"/>
    <x v="183"/>
  </r>
  <r>
    <x v="177"/>
    <x v="1"/>
    <x v="83"/>
    <x v="435"/>
    <x v="953"/>
    <x v="0"/>
    <x v="0"/>
    <x v="75"/>
  </r>
  <r>
    <x v="177"/>
    <x v="2"/>
    <x v="62"/>
    <x v="490"/>
    <x v="954"/>
    <x v="3"/>
    <x v="0"/>
    <x v="144"/>
  </r>
  <r>
    <x v="177"/>
    <x v="0"/>
    <x v="52"/>
    <x v="276"/>
    <x v="955"/>
    <x v="1"/>
    <x v="0"/>
    <x v="236"/>
  </r>
  <r>
    <x v="177"/>
    <x v="1"/>
    <x v="48"/>
    <x v="491"/>
    <x v="956"/>
    <x v="1"/>
    <x v="0"/>
    <x v="140"/>
  </r>
  <r>
    <x v="177"/>
    <x v="1"/>
    <x v="13"/>
    <x v="465"/>
    <x v="957"/>
    <x v="3"/>
    <x v="0"/>
    <x v="71"/>
  </r>
  <r>
    <x v="177"/>
    <x v="2"/>
    <x v="81"/>
    <x v="197"/>
    <x v="958"/>
    <x v="4"/>
    <x v="0"/>
    <x v="112"/>
  </r>
  <r>
    <x v="177"/>
    <x v="1"/>
    <x v="1"/>
    <x v="492"/>
    <x v="959"/>
    <x v="3"/>
    <x v="0"/>
    <x v="62"/>
  </r>
  <r>
    <x v="177"/>
    <x v="0"/>
    <x v="24"/>
    <x v="422"/>
    <x v="960"/>
    <x v="1"/>
    <x v="0"/>
    <x v="236"/>
  </r>
  <r>
    <x v="177"/>
    <x v="0"/>
    <x v="107"/>
    <x v="422"/>
    <x v="960"/>
    <x v="1"/>
    <x v="2"/>
    <x v="190"/>
  </r>
  <r>
    <x v="177"/>
    <x v="0"/>
    <x v="52"/>
    <x v="493"/>
    <x v="961"/>
    <x v="5"/>
    <x v="0"/>
    <x v="45"/>
  </r>
  <r>
    <x v="177"/>
    <x v="0"/>
    <x v="110"/>
    <x v="493"/>
    <x v="961"/>
    <x v="5"/>
    <x v="0"/>
    <x v="22"/>
  </r>
  <r>
    <x v="177"/>
    <x v="1"/>
    <x v="69"/>
    <x v="494"/>
    <x v="962"/>
    <x v="1"/>
    <x v="0"/>
    <x v="140"/>
  </r>
  <r>
    <x v="178"/>
    <x v="0"/>
    <x v="133"/>
    <x v="495"/>
    <x v="963"/>
    <x v="1"/>
    <x v="0"/>
    <x v="237"/>
  </r>
  <r>
    <x v="178"/>
    <x v="2"/>
    <x v="73"/>
    <x v="32"/>
    <x v="964"/>
    <x v="3"/>
    <x v="0"/>
    <x v="105"/>
  </r>
  <r>
    <x v="178"/>
    <x v="0"/>
    <x v="106"/>
    <x v="366"/>
    <x v="965"/>
    <x v="1"/>
    <x v="0"/>
    <x v="88"/>
  </r>
  <r>
    <x v="178"/>
    <x v="0"/>
    <x v="107"/>
    <x v="496"/>
    <x v="966"/>
    <x v="1"/>
    <x v="0"/>
    <x v="88"/>
  </r>
  <r>
    <x v="178"/>
    <x v="2"/>
    <x v="134"/>
    <x v="42"/>
    <x v="967"/>
    <x v="0"/>
    <x v="0"/>
    <x v="28"/>
  </r>
  <r>
    <x v="178"/>
    <x v="1"/>
    <x v="91"/>
    <x v="42"/>
    <x v="967"/>
    <x v="0"/>
    <x v="0"/>
    <x v="29"/>
  </r>
  <r>
    <x v="178"/>
    <x v="2"/>
    <x v="29"/>
    <x v="497"/>
    <x v="968"/>
    <x v="1"/>
    <x v="4"/>
    <x v="238"/>
  </r>
  <r>
    <x v="178"/>
    <x v="1"/>
    <x v="48"/>
    <x v="497"/>
    <x v="968"/>
    <x v="1"/>
    <x v="5"/>
    <x v="239"/>
  </r>
  <r>
    <x v="178"/>
    <x v="1"/>
    <x v="42"/>
    <x v="498"/>
    <x v="969"/>
    <x v="2"/>
    <x v="3"/>
    <x v="240"/>
  </r>
  <r>
    <x v="178"/>
    <x v="2"/>
    <x v="29"/>
    <x v="499"/>
    <x v="970"/>
    <x v="1"/>
    <x v="0"/>
    <x v="192"/>
  </r>
  <r>
    <x v="178"/>
    <x v="1"/>
    <x v="94"/>
    <x v="500"/>
    <x v="971"/>
    <x v="6"/>
    <x v="2"/>
    <x v="241"/>
  </r>
  <r>
    <x v="178"/>
    <x v="1"/>
    <x v="13"/>
    <x v="465"/>
    <x v="972"/>
    <x v="1"/>
    <x v="0"/>
    <x v="61"/>
  </r>
  <r>
    <x v="178"/>
    <x v="1"/>
    <x v="13"/>
    <x v="501"/>
    <x v="973"/>
    <x v="1"/>
    <x v="0"/>
    <x v="61"/>
  </r>
  <r>
    <x v="178"/>
    <x v="1"/>
    <x v="48"/>
    <x v="483"/>
    <x v="974"/>
    <x v="1"/>
    <x v="2"/>
    <x v="168"/>
  </r>
  <r>
    <x v="178"/>
    <x v="1"/>
    <x v="65"/>
    <x v="483"/>
    <x v="974"/>
    <x v="1"/>
    <x v="0"/>
    <x v="140"/>
  </r>
  <r>
    <x v="178"/>
    <x v="0"/>
    <x v="49"/>
    <x v="211"/>
    <x v="975"/>
    <x v="1"/>
    <x v="0"/>
    <x v="12"/>
  </r>
  <r>
    <x v="178"/>
    <x v="1"/>
    <x v="21"/>
    <x v="240"/>
    <x v="976"/>
    <x v="5"/>
    <x v="5"/>
    <x v="179"/>
  </r>
  <r>
    <x v="178"/>
    <x v="2"/>
    <x v="29"/>
    <x v="502"/>
    <x v="977"/>
    <x v="1"/>
    <x v="5"/>
    <x v="192"/>
  </r>
  <r>
    <x v="178"/>
    <x v="1"/>
    <x v="30"/>
    <x v="379"/>
    <x v="978"/>
    <x v="6"/>
    <x v="0"/>
    <x v="196"/>
  </r>
  <r>
    <x v="178"/>
    <x v="2"/>
    <x v="62"/>
    <x v="386"/>
    <x v="979"/>
    <x v="1"/>
    <x v="2"/>
    <x v="205"/>
  </r>
  <r>
    <x v="178"/>
    <x v="1"/>
    <x v="69"/>
    <x v="436"/>
    <x v="980"/>
    <x v="1"/>
    <x v="1"/>
    <x v="233"/>
  </r>
  <r>
    <x v="179"/>
    <x v="1"/>
    <x v="80"/>
    <x v="503"/>
    <x v="981"/>
    <x v="1"/>
    <x v="0"/>
    <x v="3"/>
  </r>
  <r>
    <x v="179"/>
    <x v="2"/>
    <x v="35"/>
    <x v="204"/>
    <x v="982"/>
    <x v="3"/>
    <x v="0"/>
    <x v="33"/>
  </r>
  <r>
    <x v="179"/>
    <x v="2"/>
    <x v="74"/>
    <x v="504"/>
    <x v="983"/>
    <x v="3"/>
    <x v="2"/>
    <x v="89"/>
  </r>
  <r>
    <x v="179"/>
    <x v="1"/>
    <x v="61"/>
    <x v="504"/>
    <x v="983"/>
    <x v="3"/>
    <x v="0"/>
    <x v="71"/>
  </r>
  <r>
    <x v="179"/>
    <x v="1"/>
    <x v="17"/>
    <x v="505"/>
    <x v="984"/>
    <x v="1"/>
    <x v="2"/>
    <x v="94"/>
  </r>
  <r>
    <x v="179"/>
    <x v="1"/>
    <x v="25"/>
    <x v="175"/>
    <x v="985"/>
    <x v="3"/>
    <x v="2"/>
    <x v="91"/>
  </r>
  <r>
    <x v="179"/>
    <x v="1"/>
    <x v="132"/>
    <x v="407"/>
    <x v="986"/>
    <x v="0"/>
    <x v="0"/>
    <x v="232"/>
  </r>
  <r>
    <x v="179"/>
    <x v="0"/>
    <x v="106"/>
    <x v="506"/>
    <x v="987"/>
    <x v="1"/>
    <x v="0"/>
    <x v="88"/>
  </r>
  <r>
    <x v="179"/>
    <x v="0"/>
    <x v="119"/>
    <x v="507"/>
    <x v="988"/>
    <x v="1"/>
    <x v="1"/>
    <x v="242"/>
  </r>
  <r>
    <x v="179"/>
    <x v="1"/>
    <x v="65"/>
    <x v="508"/>
    <x v="989"/>
    <x v="1"/>
    <x v="1"/>
    <x v="67"/>
  </r>
  <r>
    <x v="179"/>
    <x v="0"/>
    <x v="125"/>
    <x v="509"/>
    <x v="990"/>
    <x v="1"/>
    <x v="2"/>
    <x v="184"/>
  </r>
  <r>
    <x v="179"/>
    <x v="1"/>
    <x v="61"/>
    <x v="510"/>
    <x v="991"/>
    <x v="1"/>
    <x v="0"/>
    <x v="61"/>
  </r>
  <r>
    <x v="180"/>
    <x v="0"/>
    <x v="125"/>
    <x v="511"/>
    <x v="992"/>
    <x v="5"/>
    <x v="0"/>
    <x v="59"/>
  </r>
  <r>
    <x v="180"/>
    <x v="0"/>
    <x v="119"/>
    <x v="511"/>
    <x v="992"/>
    <x v="5"/>
    <x v="0"/>
    <x v="59"/>
  </r>
  <r>
    <x v="180"/>
    <x v="0"/>
    <x v="107"/>
    <x v="512"/>
    <x v="993"/>
    <x v="1"/>
    <x v="1"/>
    <x v="243"/>
  </r>
  <r>
    <x v="180"/>
    <x v="1"/>
    <x v="131"/>
    <x v="512"/>
    <x v="993"/>
    <x v="1"/>
    <x v="2"/>
    <x v="67"/>
  </r>
  <r>
    <x v="180"/>
    <x v="2"/>
    <x v="73"/>
    <x v="513"/>
    <x v="994"/>
    <x v="3"/>
    <x v="2"/>
    <x v="244"/>
  </r>
  <r>
    <x v="180"/>
    <x v="1"/>
    <x v="21"/>
    <x v="193"/>
    <x v="995"/>
    <x v="3"/>
    <x v="0"/>
    <x v="21"/>
  </r>
  <r>
    <x v="180"/>
    <x v="1"/>
    <x v="69"/>
    <x v="240"/>
    <x v="996"/>
    <x v="1"/>
    <x v="0"/>
    <x v="48"/>
  </r>
  <r>
    <x v="180"/>
    <x v="0"/>
    <x v="10"/>
    <x v="514"/>
    <x v="997"/>
    <x v="1"/>
    <x v="0"/>
    <x v="30"/>
  </r>
  <r>
    <x v="180"/>
    <x v="2"/>
    <x v="23"/>
    <x v="515"/>
    <x v="998"/>
    <x v="2"/>
    <x v="0"/>
    <x v="122"/>
  </r>
  <r>
    <x v="180"/>
    <x v="1"/>
    <x v="58"/>
    <x v="515"/>
    <x v="998"/>
    <x v="2"/>
    <x v="2"/>
    <x v="119"/>
  </r>
</pivotCacheRecords>
</file>

<file path=xl/pivotCache/pivotCacheRecords3.xml><?xml version="1.0" encoding="utf-8"?>
<pivotCacheRecords xmlns="http://schemas.openxmlformats.org/spreadsheetml/2006/main" xmlns:r="http://schemas.openxmlformats.org/officeDocument/2006/relationships" count="1226">
  <r>
    <x v="0"/>
    <x v="0"/>
    <x v="0"/>
    <x v="0"/>
    <s v="R1234623"/>
    <x v="0"/>
    <n v="1"/>
    <n v="34.5"/>
  </r>
  <r>
    <x v="0"/>
    <x v="1"/>
    <x v="1"/>
    <x v="1"/>
    <s v="R1235251"/>
    <x v="1"/>
    <n v="3"/>
    <n v="34.200000000000003"/>
  </r>
  <r>
    <x v="0"/>
    <x v="1"/>
    <x v="2"/>
    <x v="2"/>
    <s v="R1235150"/>
    <x v="1"/>
    <n v="1"/>
    <n v="61.3"/>
  </r>
  <r>
    <x v="0"/>
    <x v="1"/>
    <x v="3"/>
    <x v="3"/>
    <s v="R1235378"/>
    <x v="2"/>
    <n v="1"/>
    <n v="39.799999999999997"/>
  </r>
  <r>
    <x v="0"/>
    <x v="2"/>
    <x v="4"/>
    <x v="4"/>
    <s v="R1234583"/>
    <x v="3"/>
    <n v="1"/>
    <n v="37.200000000000003"/>
  </r>
  <r>
    <x v="0"/>
    <x v="0"/>
    <x v="5"/>
    <x v="5"/>
    <s v="R1234890"/>
    <x v="1"/>
    <n v="1"/>
    <n v="31.9"/>
  </r>
  <r>
    <x v="0"/>
    <x v="0"/>
    <x v="6"/>
    <x v="6"/>
    <s v="R1234928"/>
    <x v="4"/>
    <n v="1"/>
    <n v="7.7"/>
  </r>
  <r>
    <x v="1"/>
    <x v="0"/>
    <x v="7"/>
    <x v="7"/>
    <s v="R1235554"/>
    <x v="1"/>
    <n v="1"/>
    <n v="11.9"/>
  </r>
  <r>
    <x v="1"/>
    <x v="1"/>
    <x v="1"/>
    <x v="7"/>
    <s v="R1235554"/>
    <x v="1"/>
    <n v="2"/>
    <n v="22.8"/>
  </r>
  <r>
    <x v="1"/>
    <x v="1"/>
    <x v="8"/>
    <x v="8"/>
    <s v="R1235994"/>
    <x v="5"/>
    <n v="1"/>
    <n v="29.9"/>
  </r>
  <r>
    <x v="1"/>
    <x v="2"/>
    <x v="9"/>
    <x v="9"/>
    <s v="R1235443"/>
    <x v="0"/>
    <n v="2"/>
    <n v="104.4"/>
  </r>
  <r>
    <x v="1"/>
    <x v="0"/>
    <x v="10"/>
    <x v="10"/>
    <s v="R1235683"/>
    <x v="4"/>
    <n v="1"/>
    <n v="31.8"/>
  </r>
  <r>
    <x v="1"/>
    <x v="0"/>
    <x v="11"/>
    <x v="11"/>
    <s v="R1235735"/>
    <x v="1"/>
    <n v="1"/>
    <n v="31.9"/>
  </r>
  <r>
    <x v="1"/>
    <x v="0"/>
    <x v="12"/>
    <x v="12"/>
    <s v="R1235837"/>
    <x v="1"/>
    <n v="1"/>
    <n v="36.9"/>
  </r>
  <r>
    <x v="2"/>
    <x v="1"/>
    <x v="1"/>
    <x v="13"/>
    <s v="R1236581"/>
    <x v="0"/>
    <n v="2"/>
    <n v="28"/>
  </r>
  <r>
    <x v="2"/>
    <x v="1"/>
    <x v="13"/>
    <x v="13"/>
    <s v="R1236581"/>
    <x v="0"/>
    <n v="2"/>
    <n v="130"/>
  </r>
  <r>
    <x v="2"/>
    <x v="0"/>
    <x v="14"/>
    <x v="14"/>
    <s v="R1236348"/>
    <x v="0"/>
    <n v="1"/>
    <n v="34.700000000000003"/>
  </r>
  <r>
    <x v="2"/>
    <x v="0"/>
    <x v="15"/>
    <x v="15"/>
    <s v="R1236477"/>
    <x v="1"/>
    <n v="2"/>
    <n v="53.8"/>
  </r>
  <r>
    <x v="2"/>
    <x v="1"/>
    <x v="16"/>
    <x v="15"/>
    <s v="R1236477"/>
    <x v="1"/>
    <n v="2"/>
    <n v="49.8"/>
  </r>
  <r>
    <x v="2"/>
    <x v="1"/>
    <x v="17"/>
    <x v="15"/>
    <s v="R1236477"/>
    <x v="1"/>
    <n v="1"/>
    <n v="61.3"/>
  </r>
  <r>
    <x v="2"/>
    <x v="1"/>
    <x v="18"/>
    <x v="15"/>
    <s v="R1236477"/>
    <x v="1"/>
    <n v="2"/>
    <n v="122.6"/>
  </r>
  <r>
    <x v="2"/>
    <x v="2"/>
    <x v="19"/>
    <x v="16"/>
    <s v="R1236090"/>
    <x v="3"/>
    <n v="1"/>
    <n v="34.1"/>
  </r>
  <r>
    <x v="2"/>
    <x v="2"/>
    <x v="9"/>
    <x v="17"/>
    <s v="R1236151"/>
    <x v="5"/>
    <n v="3"/>
    <n v="116.7"/>
  </r>
  <r>
    <x v="3"/>
    <x v="2"/>
    <x v="20"/>
    <x v="18"/>
    <s v="R1236791"/>
    <x v="3"/>
    <n v="1"/>
    <n v="37.200000000000003"/>
  </r>
  <r>
    <x v="3"/>
    <x v="1"/>
    <x v="21"/>
    <x v="18"/>
    <s v="R1236791"/>
    <x v="3"/>
    <n v="1"/>
    <n v="37"/>
  </r>
  <r>
    <x v="3"/>
    <x v="2"/>
    <x v="22"/>
    <x v="19"/>
    <s v="R1236897"/>
    <x v="1"/>
    <n v="1"/>
    <n v="35.9"/>
  </r>
  <r>
    <x v="3"/>
    <x v="2"/>
    <x v="23"/>
    <x v="20"/>
    <s v="R1236966"/>
    <x v="3"/>
    <n v="1"/>
    <n v="34.700000000000003"/>
  </r>
  <r>
    <x v="3"/>
    <x v="0"/>
    <x v="24"/>
    <x v="21"/>
    <s v="R1237156"/>
    <x v="1"/>
    <n v="1"/>
    <n v="37"/>
  </r>
  <r>
    <x v="3"/>
    <x v="2"/>
    <x v="23"/>
    <x v="22"/>
    <s v="R1237081"/>
    <x v="2"/>
    <n v="1"/>
    <n v="31.5"/>
  </r>
  <r>
    <x v="3"/>
    <x v="1"/>
    <x v="25"/>
    <x v="23"/>
    <s v="R1237390"/>
    <x v="4"/>
    <n v="1"/>
    <n v="40.9"/>
  </r>
  <r>
    <x v="3"/>
    <x v="0"/>
    <x v="26"/>
    <x v="24"/>
    <s v="R1237258"/>
    <x v="1"/>
    <n v="1"/>
    <n v="24.9"/>
  </r>
  <r>
    <x v="4"/>
    <x v="2"/>
    <x v="27"/>
    <x v="25"/>
    <s v="R1237552"/>
    <x v="3"/>
    <n v="2"/>
    <n v="78.599999999999994"/>
  </r>
  <r>
    <x v="4"/>
    <x v="2"/>
    <x v="28"/>
    <x v="26"/>
    <s v="R1237684"/>
    <x v="3"/>
    <n v="1"/>
    <n v="57"/>
  </r>
  <r>
    <x v="4"/>
    <x v="2"/>
    <x v="29"/>
    <x v="26"/>
    <s v="R1237684"/>
    <x v="3"/>
    <n v="1"/>
    <n v="55"/>
  </r>
  <r>
    <x v="4"/>
    <x v="1"/>
    <x v="17"/>
    <x v="27"/>
    <s v="R1238082"/>
    <x v="0"/>
    <n v="1"/>
    <n v="65"/>
  </r>
  <r>
    <x v="4"/>
    <x v="1"/>
    <x v="30"/>
    <x v="28"/>
    <s v="R1238188"/>
    <x v="3"/>
    <n v="1"/>
    <n v="37"/>
  </r>
  <r>
    <x v="4"/>
    <x v="0"/>
    <x v="31"/>
    <x v="29"/>
    <s v="R1237826"/>
    <x v="1"/>
    <n v="1"/>
    <n v="26.9"/>
  </r>
  <r>
    <x v="4"/>
    <x v="1"/>
    <x v="32"/>
    <x v="30"/>
    <s v="R1238223"/>
    <x v="2"/>
    <n v="1"/>
    <n v="33.6"/>
  </r>
  <r>
    <x v="4"/>
    <x v="0"/>
    <x v="33"/>
    <x v="15"/>
    <s v="R1237993"/>
    <x v="1"/>
    <n v="6"/>
    <n v="37"/>
  </r>
  <r>
    <x v="4"/>
    <x v="0"/>
    <x v="34"/>
    <x v="15"/>
    <s v="R1237993"/>
    <x v="1"/>
    <n v="3"/>
    <n v="80.7"/>
  </r>
  <r>
    <x v="4"/>
    <x v="2"/>
    <x v="35"/>
    <x v="31"/>
    <s v="R1237798"/>
    <x v="3"/>
    <n v="1"/>
    <n v="51.7"/>
  </r>
  <r>
    <x v="5"/>
    <x v="2"/>
    <x v="28"/>
    <x v="32"/>
    <s v="R1238344"/>
    <x v="3"/>
    <n v="1"/>
    <n v="51.7"/>
  </r>
  <r>
    <x v="5"/>
    <x v="1"/>
    <x v="36"/>
    <x v="33"/>
    <s v="R1238678"/>
    <x v="1"/>
    <n v="1"/>
    <n v="11.4"/>
  </r>
  <r>
    <x v="5"/>
    <x v="2"/>
    <x v="20"/>
    <x v="34"/>
    <s v="R1238447"/>
    <x v="3"/>
    <n v="1"/>
    <n v="37.200000000000003"/>
  </r>
  <r>
    <x v="5"/>
    <x v="0"/>
    <x v="37"/>
    <x v="15"/>
    <s v="R1238598"/>
    <x v="1"/>
    <n v="3"/>
    <n v="83.7"/>
  </r>
  <r>
    <x v="5"/>
    <x v="0"/>
    <x v="38"/>
    <x v="15"/>
    <s v="R1238598"/>
    <x v="1"/>
    <n v="1"/>
    <n v="23.6"/>
  </r>
  <r>
    <x v="5"/>
    <x v="0"/>
    <x v="39"/>
    <x v="15"/>
    <s v="R1238598"/>
    <x v="1"/>
    <n v="2"/>
    <n v="55.8"/>
  </r>
  <r>
    <x v="5"/>
    <x v="0"/>
    <x v="40"/>
    <x v="15"/>
    <s v="R1238598"/>
    <x v="1"/>
    <n v="1"/>
    <n v="24.9"/>
  </r>
  <r>
    <x v="5"/>
    <x v="0"/>
    <x v="24"/>
    <x v="15"/>
    <s v="R1238598"/>
    <x v="1"/>
    <n v="2"/>
    <n v="74"/>
  </r>
  <r>
    <x v="5"/>
    <x v="0"/>
    <x v="31"/>
    <x v="15"/>
    <s v="R1238598"/>
    <x v="5"/>
    <n v="5"/>
    <n v="67.599999999999994"/>
  </r>
  <r>
    <x v="5"/>
    <x v="0"/>
    <x v="31"/>
    <x v="15"/>
    <s v="R1238598"/>
    <x v="1"/>
    <n v="3"/>
    <n v="80.7"/>
  </r>
  <r>
    <x v="6"/>
    <x v="0"/>
    <x v="0"/>
    <x v="35"/>
    <s v="R1238814"/>
    <x v="0"/>
    <n v="1"/>
    <n v="34.5"/>
  </r>
  <r>
    <x v="6"/>
    <x v="0"/>
    <x v="0"/>
    <x v="36"/>
    <s v="R1238955"/>
    <x v="0"/>
    <n v="1"/>
    <n v="34.5"/>
  </r>
  <r>
    <x v="6"/>
    <x v="0"/>
    <x v="41"/>
    <x v="15"/>
    <s v="R1238728"/>
    <x v="1"/>
    <n v="3"/>
    <n v="74.7"/>
  </r>
  <r>
    <x v="6"/>
    <x v="0"/>
    <x v="24"/>
    <x v="15"/>
    <s v="R1238728"/>
    <x v="1"/>
    <n v="1"/>
    <n v="37"/>
  </r>
  <r>
    <x v="6"/>
    <x v="0"/>
    <x v="33"/>
    <x v="15"/>
    <s v="R1238728"/>
    <x v="1"/>
    <n v="5"/>
    <n v="148"/>
  </r>
  <r>
    <x v="6"/>
    <x v="1"/>
    <x v="42"/>
    <x v="37"/>
    <s v="R1239144"/>
    <x v="2"/>
    <n v="1"/>
    <n v="31.4"/>
  </r>
  <r>
    <x v="7"/>
    <x v="1"/>
    <x v="43"/>
    <x v="38"/>
    <s v="R1239822"/>
    <x v="3"/>
    <n v="1"/>
    <n v="40.6"/>
  </r>
  <r>
    <x v="7"/>
    <x v="2"/>
    <x v="44"/>
    <x v="39"/>
    <s v="R1239270"/>
    <x v="1"/>
    <n v="1"/>
    <n v="43.2"/>
  </r>
  <r>
    <x v="7"/>
    <x v="0"/>
    <x v="45"/>
    <x v="3"/>
    <s v="R1239469"/>
    <x v="0"/>
    <n v="1"/>
    <n v="37.9"/>
  </r>
  <r>
    <x v="7"/>
    <x v="0"/>
    <x v="15"/>
    <x v="15"/>
    <s v="R1239358"/>
    <x v="1"/>
    <n v="1"/>
    <n v="26.9"/>
  </r>
  <r>
    <x v="7"/>
    <x v="0"/>
    <x v="46"/>
    <x v="15"/>
    <s v="R1239358"/>
    <x v="1"/>
    <n v="1"/>
    <n v="26.9"/>
  </r>
  <r>
    <x v="7"/>
    <x v="1"/>
    <x v="47"/>
    <x v="15"/>
    <s v="R1239358"/>
    <x v="1"/>
    <n v="1"/>
    <n v="24.9"/>
  </r>
  <r>
    <x v="7"/>
    <x v="0"/>
    <x v="26"/>
    <x v="5"/>
    <s v="R1239538"/>
    <x v="1"/>
    <n v="1"/>
    <n v="24.9"/>
  </r>
  <r>
    <x v="7"/>
    <x v="0"/>
    <x v="15"/>
    <x v="40"/>
    <s v="R1239611"/>
    <x v="1"/>
    <n v="1"/>
    <n v="27.8"/>
  </r>
  <r>
    <x v="8"/>
    <x v="1"/>
    <x v="32"/>
    <x v="41"/>
    <s v="R1240385"/>
    <x v="1"/>
    <n v="1"/>
    <n v="33.799999999999997"/>
  </r>
  <r>
    <x v="8"/>
    <x v="1"/>
    <x v="48"/>
    <x v="41"/>
    <s v="R1240385"/>
    <x v="1"/>
    <n v="1"/>
    <n v="43"/>
  </r>
  <r>
    <x v="8"/>
    <x v="0"/>
    <x v="49"/>
    <x v="42"/>
    <s v="R1240011"/>
    <x v="3"/>
    <n v="1"/>
    <n v="41.7"/>
  </r>
  <r>
    <x v="8"/>
    <x v="0"/>
    <x v="0"/>
    <x v="43"/>
    <s v="R1240186"/>
    <x v="1"/>
    <n v="1"/>
    <n v="31.9"/>
  </r>
  <r>
    <x v="8"/>
    <x v="0"/>
    <x v="49"/>
    <x v="43"/>
    <s v="R1240186"/>
    <x v="1"/>
    <n v="1"/>
    <n v="36.9"/>
  </r>
  <r>
    <x v="8"/>
    <x v="1"/>
    <x v="36"/>
    <x v="44"/>
    <s v="R1240452"/>
    <x v="1"/>
    <n v="1"/>
    <n v="11.4"/>
  </r>
  <r>
    <x v="8"/>
    <x v="0"/>
    <x v="49"/>
    <x v="14"/>
    <s v="R1240246"/>
    <x v="3"/>
    <n v="1"/>
    <n v="41.7"/>
  </r>
  <r>
    <x v="8"/>
    <x v="2"/>
    <x v="50"/>
    <x v="45"/>
    <s v="R1239978"/>
    <x v="1"/>
    <n v="1"/>
    <n v="31.3"/>
  </r>
  <r>
    <x v="8"/>
    <x v="2"/>
    <x v="51"/>
    <x v="45"/>
    <s v="R1239978"/>
    <x v="1"/>
    <n v="1"/>
    <n v="43.2"/>
  </r>
  <r>
    <x v="9"/>
    <x v="1"/>
    <x v="17"/>
    <x v="46"/>
    <s v="R1241125"/>
    <x v="0"/>
    <n v="1"/>
    <n v="65"/>
  </r>
  <r>
    <x v="9"/>
    <x v="0"/>
    <x v="52"/>
    <x v="47"/>
    <s v="R1240720"/>
    <x v="3"/>
    <n v="1"/>
    <n v="40.4"/>
  </r>
  <r>
    <x v="9"/>
    <x v="1"/>
    <x v="53"/>
    <x v="48"/>
    <s v="R1241215"/>
    <x v="2"/>
    <n v="1"/>
    <n v="39.799999999999997"/>
  </r>
  <r>
    <x v="9"/>
    <x v="1"/>
    <x v="25"/>
    <x v="48"/>
    <s v="R1241215"/>
    <x v="2"/>
    <n v="1"/>
    <n v="39.799999999999997"/>
  </r>
  <r>
    <x v="9"/>
    <x v="1"/>
    <x v="54"/>
    <x v="48"/>
    <s v="R1241215"/>
    <x v="2"/>
    <n v="1"/>
    <n v="39.799999999999997"/>
  </r>
  <r>
    <x v="9"/>
    <x v="0"/>
    <x v="24"/>
    <x v="15"/>
    <s v="R1240864"/>
    <x v="1"/>
    <n v="4"/>
    <n v="148"/>
  </r>
  <r>
    <x v="9"/>
    <x v="0"/>
    <x v="15"/>
    <x v="15"/>
    <s v="R1240864"/>
    <x v="1"/>
    <n v="1"/>
    <n v="27.8"/>
  </r>
  <r>
    <x v="9"/>
    <x v="1"/>
    <x v="43"/>
    <x v="15"/>
    <s v="R1240864"/>
    <x v="1"/>
    <n v="1"/>
    <n v="39.799999999999997"/>
  </r>
  <r>
    <x v="9"/>
    <x v="1"/>
    <x v="55"/>
    <x v="15"/>
    <s v="R1240864"/>
    <x v="1"/>
    <n v="2"/>
    <n v="59.8"/>
  </r>
  <r>
    <x v="9"/>
    <x v="2"/>
    <x v="35"/>
    <x v="49"/>
    <s v="R1240523"/>
    <x v="3"/>
    <n v="2"/>
    <n v="103.4"/>
  </r>
  <r>
    <x v="9"/>
    <x v="2"/>
    <x v="50"/>
    <x v="50"/>
    <s v="R1240679"/>
    <x v="1"/>
    <n v="1"/>
    <n v="31.3"/>
  </r>
  <r>
    <x v="9"/>
    <x v="0"/>
    <x v="5"/>
    <x v="51"/>
    <s v="R1241085"/>
    <x v="3"/>
    <n v="1"/>
    <n v="40.4"/>
  </r>
  <r>
    <x v="10"/>
    <x v="0"/>
    <x v="52"/>
    <x v="52"/>
    <s v="R1241334"/>
    <x v="0"/>
    <n v="1"/>
    <n v="34.5"/>
  </r>
  <r>
    <x v="10"/>
    <x v="1"/>
    <x v="32"/>
    <x v="53"/>
    <s v="R1241732"/>
    <x v="0"/>
    <n v="3"/>
    <n v="114.6"/>
  </r>
  <r>
    <x v="10"/>
    <x v="0"/>
    <x v="45"/>
    <x v="54"/>
    <s v="R1241429"/>
    <x v="1"/>
    <n v="1"/>
    <n v="36.9"/>
  </r>
  <r>
    <x v="10"/>
    <x v="1"/>
    <x v="56"/>
    <x v="55"/>
    <s v="R1241573"/>
    <x v="4"/>
    <n v="2"/>
    <n v="76.8"/>
  </r>
  <r>
    <x v="10"/>
    <x v="1"/>
    <x v="43"/>
    <x v="55"/>
    <s v="R1241573"/>
    <x v="4"/>
    <n v="1"/>
    <n v="40.9"/>
  </r>
  <r>
    <x v="10"/>
    <x v="1"/>
    <x v="25"/>
    <x v="56"/>
    <s v="R1241695"/>
    <x v="4"/>
    <n v="1"/>
    <n v="40.9"/>
  </r>
  <r>
    <x v="11"/>
    <x v="1"/>
    <x v="21"/>
    <x v="57"/>
    <s v="R1242266"/>
    <x v="1"/>
    <n v="1"/>
    <n v="33.799999999999997"/>
  </r>
  <r>
    <x v="11"/>
    <x v="1"/>
    <x v="43"/>
    <x v="58"/>
    <s v="R1242154"/>
    <x v="2"/>
    <n v="1"/>
    <n v="39.799999999999997"/>
  </r>
  <r>
    <x v="11"/>
    <x v="0"/>
    <x v="15"/>
    <x v="4"/>
    <s v="R1241970"/>
    <x v="1"/>
    <n v="1"/>
    <n v="27.8"/>
  </r>
  <r>
    <x v="11"/>
    <x v="1"/>
    <x v="57"/>
    <x v="59"/>
    <s v="R1242399"/>
    <x v="3"/>
    <n v="1"/>
    <n v="7.5"/>
  </r>
  <r>
    <x v="11"/>
    <x v="1"/>
    <x v="58"/>
    <x v="59"/>
    <s v="R1242399"/>
    <x v="3"/>
    <n v="1"/>
    <n v="44.6"/>
  </r>
  <r>
    <x v="11"/>
    <x v="2"/>
    <x v="59"/>
    <x v="60"/>
    <s v="R1241849"/>
    <x v="4"/>
    <n v="3"/>
    <n v="144.9"/>
  </r>
  <r>
    <x v="12"/>
    <x v="0"/>
    <x v="26"/>
    <x v="61"/>
    <s v="R1242563"/>
    <x v="1"/>
    <n v="1"/>
    <n v="24.9"/>
  </r>
  <r>
    <x v="12"/>
    <x v="0"/>
    <x v="40"/>
    <x v="61"/>
    <s v="R1242563"/>
    <x v="1"/>
    <n v="1"/>
    <n v="24.9"/>
  </r>
  <r>
    <x v="12"/>
    <x v="0"/>
    <x v="15"/>
    <x v="61"/>
    <s v="R1242563"/>
    <x v="1"/>
    <n v="1"/>
    <n v="27.8"/>
  </r>
  <r>
    <x v="12"/>
    <x v="1"/>
    <x v="32"/>
    <x v="62"/>
    <s v="R1242663"/>
    <x v="1"/>
    <n v="1"/>
    <n v="33.799999999999997"/>
  </r>
  <r>
    <x v="12"/>
    <x v="1"/>
    <x v="1"/>
    <x v="62"/>
    <s v="R1242663"/>
    <x v="1"/>
    <n v="1"/>
    <n v="11.4"/>
  </r>
  <r>
    <x v="12"/>
    <x v="1"/>
    <x v="21"/>
    <x v="63"/>
    <s v="R1242733"/>
    <x v="3"/>
    <n v="1"/>
    <n v="37"/>
  </r>
  <r>
    <x v="13"/>
    <x v="2"/>
    <x v="35"/>
    <x v="64"/>
    <s v="R1242823"/>
    <x v="3"/>
    <n v="1"/>
    <n v="51.7"/>
  </r>
  <r>
    <x v="13"/>
    <x v="2"/>
    <x v="19"/>
    <x v="65"/>
    <s v="R1242957"/>
    <x v="0"/>
    <n v="1"/>
    <n v="43.9"/>
  </r>
  <r>
    <x v="13"/>
    <x v="0"/>
    <x v="60"/>
    <x v="15"/>
    <s v="R1243186"/>
    <x v="1"/>
    <n v="3"/>
    <n v="99.3"/>
  </r>
  <r>
    <x v="13"/>
    <x v="1"/>
    <x v="61"/>
    <x v="15"/>
    <s v="R1243186"/>
    <x v="1"/>
    <n v="1"/>
    <n v="59.9"/>
  </r>
  <r>
    <x v="14"/>
    <x v="2"/>
    <x v="28"/>
    <x v="32"/>
    <s v="R1243271"/>
    <x v="3"/>
    <n v="1"/>
    <n v="51.7"/>
  </r>
  <r>
    <x v="14"/>
    <x v="1"/>
    <x v="36"/>
    <x v="32"/>
    <s v="R1243271"/>
    <x v="3"/>
    <n v="1"/>
    <n v="14.5"/>
  </r>
  <r>
    <x v="14"/>
    <x v="2"/>
    <x v="35"/>
    <x v="66"/>
    <s v="R1243389"/>
    <x v="3"/>
    <n v="1"/>
    <n v="51.7"/>
  </r>
  <r>
    <x v="14"/>
    <x v="2"/>
    <x v="62"/>
    <x v="67"/>
    <s v="R1243518"/>
    <x v="3"/>
    <n v="1"/>
    <n v="32.9"/>
  </r>
  <r>
    <x v="14"/>
    <x v="0"/>
    <x v="41"/>
    <x v="68"/>
    <s v="R1243773"/>
    <x v="1"/>
    <n v="1"/>
    <n v="28.5"/>
  </r>
  <r>
    <x v="14"/>
    <x v="0"/>
    <x v="63"/>
    <x v="68"/>
    <s v="R1243773"/>
    <x v="1"/>
    <n v="1"/>
    <n v="31.9"/>
  </r>
  <r>
    <x v="14"/>
    <x v="1"/>
    <x v="18"/>
    <x v="69"/>
    <s v="R1243879"/>
    <x v="0"/>
    <n v="1"/>
    <n v="65"/>
  </r>
  <r>
    <x v="14"/>
    <x v="1"/>
    <x v="56"/>
    <x v="70"/>
    <s v="R1243991"/>
    <x v="3"/>
    <n v="1"/>
    <n v="35.1"/>
  </r>
  <r>
    <x v="14"/>
    <x v="1"/>
    <x v="64"/>
    <x v="59"/>
    <s v="R1244099"/>
    <x v="3"/>
    <n v="1"/>
    <n v="34.6"/>
  </r>
  <r>
    <x v="15"/>
    <x v="1"/>
    <x v="17"/>
    <x v="71"/>
    <s v="R1244514"/>
    <x v="1"/>
    <n v="1"/>
    <n v="59.9"/>
  </r>
  <r>
    <x v="15"/>
    <x v="2"/>
    <x v="62"/>
    <x v="72"/>
    <s v="R1244180"/>
    <x v="2"/>
    <n v="1"/>
    <n v="31.5"/>
  </r>
  <r>
    <x v="15"/>
    <x v="2"/>
    <x v="62"/>
    <x v="73"/>
    <s v="R1244348"/>
    <x v="3"/>
    <n v="1"/>
    <n v="34.1"/>
  </r>
  <r>
    <x v="16"/>
    <x v="1"/>
    <x v="48"/>
    <x v="74"/>
    <s v="R1245297"/>
    <x v="1"/>
    <n v="2"/>
    <n v="86"/>
  </r>
  <r>
    <x v="16"/>
    <x v="1"/>
    <x v="65"/>
    <x v="74"/>
    <s v="R1245297"/>
    <x v="1"/>
    <n v="2"/>
    <n v="86"/>
  </r>
  <r>
    <x v="16"/>
    <x v="1"/>
    <x v="25"/>
    <x v="75"/>
    <s v="R1245129"/>
    <x v="2"/>
    <n v="2"/>
    <n v="79.599999999999994"/>
  </r>
  <r>
    <x v="16"/>
    <x v="2"/>
    <x v="66"/>
    <x v="76"/>
    <s v="R1244686"/>
    <x v="1"/>
    <n v="3"/>
    <n v="120"/>
  </r>
  <r>
    <x v="16"/>
    <x v="1"/>
    <x v="32"/>
    <x v="42"/>
    <s v="R1245352"/>
    <x v="2"/>
    <n v="1"/>
    <n v="33.6"/>
  </r>
  <r>
    <x v="16"/>
    <x v="0"/>
    <x v="67"/>
    <x v="36"/>
    <s v="R1245080"/>
    <x v="0"/>
    <n v="1"/>
    <n v="36.9"/>
  </r>
  <r>
    <x v="17"/>
    <x v="2"/>
    <x v="20"/>
    <x v="34"/>
    <s v="R1245479"/>
    <x v="3"/>
    <n v="1"/>
    <n v="37.200000000000003"/>
  </r>
  <r>
    <x v="17"/>
    <x v="2"/>
    <x v="35"/>
    <x v="34"/>
    <s v="R1245479"/>
    <x v="3"/>
    <n v="1"/>
    <n v="51.7"/>
  </r>
  <r>
    <x v="17"/>
    <x v="1"/>
    <x v="36"/>
    <x v="34"/>
    <s v="R1245479"/>
    <x v="3"/>
    <n v="1"/>
    <n v="14.5"/>
  </r>
  <r>
    <x v="17"/>
    <x v="1"/>
    <x v="68"/>
    <x v="77"/>
    <s v="R1245535"/>
    <x v="4"/>
    <n v="1"/>
    <n v="40.9"/>
  </r>
  <r>
    <x v="17"/>
    <x v="1"/>
    <x v="54"/>
    <x v="78"/>
    <s v="R1245657"/>
    <x v="3"/>
    <n v="1"/>
    <n v="44"/>
  </r>
  <r>
    <x v="18"/>
    <x v="2"/>
    <x v="28"/>
    <x v="26"/>
    <s v="R1245731"/>
    <x v="3"/>
    <n v="1"/>
    <n v="57"/>
  </r>
  <r>
    <x v="18"/>
    <x v="2"/>
    <x v="29"/>
    <x v="26"/>
    <s v="R1245731"/>
    <x v="3"/>
    <n v="1"/>
    <n v="55"/>
  </r>
  <r>
    <x v="18"/>
    <x v="0"/>
    <x v="0"/>
    <x v="79"/>
    <s v="R1245849"/>
    <x v="1"/>
    <n v="2"/>
    <n v="31.9"/>
  </r>
  <r>
    <x v="18"/>
    <x v="1"/>
    <x v="25"/>
    <x v="18"/>
    <s v="R1246178"/>
    <x v="3"/>
    <n v="1"/>
    <n v="44"/>
  </r>
  <r>
    <x v="18"/>
    <x v="1"/>
    <x v="13"/>
    <x v="18"/>
    <s v="R1246178"/>
    <x v="3"/>
    <n v="1"/>
    <n v="71.5"/>
  </r>
  <r>
    <x v="18"/>
    <x v="2"/>
    <x v="28"/>
    <x v="3"/>
    <s v="R1245991"/>
    <x v="1"/>
    <n v="1"/>
    <n v="40"/>
  </r>
  <r>
    <x v="18"/>
    <x v="2"/>
    <x v="28"/>
    <x v="58"/>
    <s v="R1246093"/>
    <x v="3"/>
    <n v="1"/>
    <n v="57"/>
  </r>
  <r>
    <x v="18"/>
    <x v="1"/>
    <x v="30"/>
    <x v="80"/>
    <s v="R1246298"/>
    <x v="6"/>
    <n v="1"/>
    <n v="38.4"/>
  </r>
  <r>
    <x v="19"/>
    <x v="1"/>
    <x v="64"/>
    <x v="81"/>
    <s v="R1246571"/>
    <x v="1"/>
    <n v="1"/>
    <n v="29.9"/>
  </r>
  <r>
    <x v="19"/>
    <x v="1"/>
    <x v="1"/>
    <x v="81"/>
    <s v="R1246571"/>
    <x v="1"/>
    <n v="1"/>
    <n v="11.4"/>
  </r>
  <r>
    <x v="19"/>
    <x v="0"/>
    <x v="0"/>
    <x v="82"/>
    <s v="R1246360"/>
    <x v="1"/>
    <n v="1"/>
    <n v="31.9"/>
  </r>
  <r>
    <x v="19"/>
    <x v="1"/>
    <x v="2"/>
    <x v="2"/>
    <s v="R1246691"/>
    <x v="1"/>
    <n v="1"/>
    <n v="59.9"/>
  </r>
  <r>
    <x v="19"/>
    <x v="1"/>
    <x v="69"/>
    <x v="83"/>
    <s v="R1246799"/>
    <x v="0"/>
    <n v="1"/>
    <n v="55.5"/>
  </r>
  <r>
    <x v="19"/>
    <x v="0"/>
    <x v="39"/>
    <x v="84"/>
    <s v="R1246473"/>
    <x v="4"/>
    <n v="1"/>
    <n v="31.8"/>
  </r>
  <r>
    <x v="19"/>
    <x v="1"/>
    <x v="21"/>
    <x v="63"/>
    <s v="R1246878"/>
    <x v="0"/>
    <n v="1"/>
    <n v="38.200000000000003"/>
  </r>
  <r>
    <x v="20"/>
    <x v="1"/>
    <x v="48"/>
    <x v="74"/>
    <s v="R1247125"/>
    <x v="1"/>
    <n v="2"/>
    <n v="86"/>
  </r>
  <r>
    <x v="20"/>
    <x v="1"/>
    <x v="53"/>
    <x v="85"/>
    <s v="R1247022"/>
    <x v="3"/>
    <n v="1"/>
    <n v="40.6"/>
  </r>
  <r>
    <x v="20"/>
    <x v="0"/>
    <x v="70"/>
    <x v="86"/>
    <s v="R1246939"/>
    <x v="1"/>
    <n v="1"/>
    <n v="41.9"/>
  </r>
  <r>
    <x v="21"/>
    <x v="0"/>
    <x v="67"/>
    <x v="36"/>
    <s v="R1247311"/>
    <x v="0"/>
    <n v="1"/>
    <n v="36.9"/>
  </r>
  <r>
    <x v="21"/>
    <x v="0"/>
    <x v="70"/>
    <x v="87"/>
    <s v="R1247478"/>
    <x v="1"/>
    <n v="1"/>
    <n v="55.9"/>
  </r>
  <r>
    <x v="21"/>
    <x v="0"/>
    <x v="41"/>
    <x v="88"/>
    <s v="R1247546"/>
    <x v="1"/>
    <n v="1"/>
    <n v="28.5"/>
  </r>
  <r>
    <x v="21"/>
    <x v="0"/>
    <x v="24"/>
    <x v="88"/>
    <s v="R1247546"/>
    <x v="1"/>
    <n v="1"/>
    <n v="37"/>
  </r>
  <r>
    <x v="21"/>
    <x v="2"/>
    <x v="23"/>
    <x v="22"/>
    <s v="R1247214"/>
    <x v="2"/>
    <n v="1"/>
    <n v="31.5"/>
  </r>
  <r>
    <x v="21"/>
    <x v="1"/>
    <x v="48"/>
    <x v="89"/>
    <s v="R1247747"/>
    <x v="1"/>
    <n v="1"/>
    <n v="43"/>
  </r>
  <r>
    <x v="22"/>
    <x v="1"/>
    <x v="25"/>
    <x v="90"/>
    <s v="R1248012"/>
    <x v="3"/>
    <n v="1"/>
    <n v="44"/>
  </r>
  <r>
    <x v="22"/>
    <x v="1"/>
    <x v="21"/>
    <x v="91"/>
    <s v="R1248171"/>
    <x v="3"/>
    <n v="1"/>
    <n v="37"/>
  </r>
  <r>
    <x v="22"/>
    <x v="1"/>
    <x v="54"/>
    <x v="91"/>
    <s v="R1248171"/>
    <x v="3"/>
    <n v="1"/>
    <n v="44"/>
  </r>
  <r>
    <x v="22"/>
    <x v="1"/>
    <x v="36"/>
    <x v="28"/>
    <s v="R1247883"/>
    <x v="0"/>
    <n v="1"/>
    <n v="14"/>
  </r>
  <r>
    <x v="22"/>
    <x v="1"/>
    <x v="48"/>
    <x v="92"/>
    <s v="R1248255"/>
    <x v="1"/>
    <n v="3"/>
    <n v="134.4"/>
  </r>
  <r>
    <x v="22"/>
    <x v="1"/>
    <x v="36"/>
    <x v="92"/>
    <s v="R1248255"/>
    <x v="1"/>
    <n v="2"/>
    <n v="22.8"/>
  </r>
  <r>
    <x v="22"/>
    <x v="2"/>
    <x v="71"/>
    <x v="31"/>
    <s v="R1247920"/>
    <x v="3"/>
    <n v="1"/>
    <n v="37.200000000000003"/>
  </r>
  <r>
    <x v="22"/>
    <x v="2"/>
    <x v="35"/>
    <x v="31"/>
    <s v="R1247920"/>
    <x v="3"/>
    <n v="1"/>
    <n v="51.7"/>
  </r>
  <r>
    <x v="23"/>
    <x v="2"/>
    <x v="35"/>
    <x v="32"/>
    <s v="R1248353"/>
    <x v="3"/>
    <n v="1"/>
    <n v="51.7"/>
  </r>
  <r>
    <x v="23"/>
    <x v="1"/>
    <x v="72"/>
    <x v="93"/>
    <s v="R1249092"/>
    <x v="1"/>
    <n v="1"/>
    <n v="65.3"/>
  </r>
  <r>
    <x v="23"/>
    <x v="0"/>
    <x v="15"/>
    <x v="57"/>
    <s v="R1248688"/>
    <x v="1"/>
    <n v="1"/>
    <n v="21.5"/>
  </r>
  <r>
    <x v="23"/>
    <x v="0"/>
    <x v="24"/>
    <x v="94"/>
    <s v="R1248756"/>
    <x v="2"/>
    <n v="1"/>
    <n v="34.700000000000003"/>
  </r>
  <r>
    <x v="23"/>
    <x v="1"/>
    <x v="36"/>
    <x v="95"/>
    <s v="R1249187"/>
    <x v="0"/>
    <n v="1"/>
    <n v="14"/>
  </r>
  <r>
    <x v="23"/>
    <x v="1"/>
    <x v="32"/>
    <x v="30"/>
    <s v="R1249296"/>
    <x v="2"/>
    <n v="2"/>
    <n v="67.2"/>
  </r>
  <r>
    <x v="23"/>
    <x v="1"/>
    <x v="55"/>
    <x v="96"/>
    <s v="R1249360"/>
    <x v="4"/>
    <n v="1"/>
    <n v="41.3"/>
  </r>
  <r>
    <x v="23"/>
    <x v="1"/>
    <x v="56"/>
    <x v="55"/>
    <s v="R1248936"/>
    <x v="4"/>
    <n v="2"/>
    <n v="76.8"/>
  </r>
  <r>
    <x v="23"/>
    <x v="0"/>
    <x v="52"/>
    <x v="97"/>
    <s v="R1248825"/>
    <x v="0"/>
    <n v="1"/>
    <n v="34.5"/>
  </r>
  <r>
    <x v="23"/>
    <x v="2"/>
    <x v="19"/>
    <x v="98"/>
    <s v="R1248444"/>
    <x v="6"/>
    <n v="1"/>
    <n v="32.299999999999997"/>
  </r>
  <r>
    <x v="23"/>
    <x v="2"/>
    <x v="62"/>
    <x v="99"/>
    <s v="R1248536"/>
    <x v="1"/>
    <n v="1"/>
    <n v="39.9"/>
  </r>
  <r>
    <x v="23"/>
    <x v="0"/>
    <x v="24"/>
    <x v="99"/>
    <s v="R1248536"/>
    <x v="1"/>
    <n v="1"/>
    <n v="32.9"/>
  </r>
  <r>
    <x v="24"/>
    <x v="0"/>
    <x v="63"/>
    <x v="100"/>
    <s v="R1249738"/>
    <x v="1"/>
    <n v="1"/>
    <n v="31.9"/>
  </r>
  <r>
    <x v="24"/>
    <x v="2"/>
    <x v="73"/>
    <x v="101"/>
    <s v="R1249493"/>
    <x v="1"/>
    <n v="1"/>
    <n v="40"/>
  </r>
  <r>
    <x v="24"/>
    <x v="0"/>
    <x v="41"/>
    <x v="101"/>
    <s v="R1249493"/>
    <x v="1"/>
    <n v="1"/>
    <n v="28.5"/>
  </r>
  <r>
    <x v="24"/>
    <x v="0"/>
    <x v="26"/>
    <x v="101"/>
    <s v="R1249493"/>
    <x v="1"/>
    <n v="1"/>
    <n v="28.5"/>
  </r>
  <r>
    <x v="24"/>
    <x v="1"/>
    <x v="21"/>
    <x v="42"/>
    <s v="R1250039"/>
    <x v="0"/>
    <n v="1"/>
    <n v="38.200000000000003"/>
  </r>
  <r>
    <x v="24"/>
    <x v="2"/>
    <x v="23"/>
    <x v="102"/>
    <s v="R1249535"/>
    <x v="1"/>
    <n v="1"/>
    <n v="39.9"/>
  </r>
  <r>
    <x v="24"/>
    <x v="1"/>
    <x v="21"/>
    <x v="63"/>
    <s v="R1250178"/>
    <x v="0"/>
    <n v="1"/>
    <n v="38.200000000000003"/>
  </r>
  <r>
    <x v="24"/>
    <x v="2"/>
    <x v="74"/>
    <x v="103"/>
    <s v="R1249629"/>
    <x v="1"/>
    <n v="1"/>
    <n v="57"/>
  </r>
  <r>
    <x v="24"/>
    <x v="1"/>
    <x v="75"/>
    <x v="104"/>
    <s v="R1250249"/>
    <x v="3"/>
    <n v="1"/>
    <n v="3.4"/>
  </r>
  <r>
    <x v="24"/>
    <x v="1"/>
    <x v="30"/>
    <x v="80"/>
    <s v="R1250345"/>
    <x v="6"/>
    <n v="1"/>
    <n v="38.4"/>
  </r>
  <r>
    <x v="24"/>
    <x v="0"/>
    <x v="26"/>
    <x v="105"/>
    <s v="R1249818"/>
    <x v="1"/>
    <n v="2"/>
    <n v="57"/>
  </r>
  <r>
    <x v="24"/>
    <x v="0"/>
    <x v="76"/>
    <x v="106"/>
    <s v="R1249918"/>
    <x v="1"/>
    <n v="1"/>
    <n v="28.5"/>
  </r>
  <r>
    <x v="25"/>
    <x v="1"/>
    <x v="77"/>
    <x v="107"/>
    <s v="R1250787"/>
    <x v="2"/>
    <n v="1"/>
    <n v="39.799999999999997"/>
  </r>
  <r>
    <x v="25"/>
    <x v="2"/>
    <x v="78"/>
    <x v="108"/>
    <s v="R1250487"/>
    <x v="0"/>
    <n v="1"/>
    <n v="46.9"/>
  </r>
  <r>
    <x v="25"/>
    <x v="0"/>
    <x v="0"/>
    <x v="15"/>
    <s v="R1250571"/>
    <x v="1"/>
    <n v="1"/>
    <n v="31.9"/>
  </r>
  <r>
    <x v="25"/>
    <x v="0"/>
    <x v="31"/>
    <x v="109"/>
    <s v="R1250678"/>
    <x v="5"/>
    <n v="1"/>
    <n v="36"/>
  </r>
  <r>
    <x v="25"/>
    <x v="0"/>
    <x v="46"/>
    <x v="109"/>
    <s v="R1250678"/>
    <x v="5"/>
    <n v="1"/>
    <n v="36"/>
  </r>
  <r>
    <x v="26"/>
    <x v="2"/>
    <x v="59"/>
    <x v="110"/>
    <s v="R1250970"/>
    <x v="0"/>
    <n v="2"/>
    <n v="110"/>
  </r>
  <r>
    <x v="26"/>
    <x v="2"/>
    <x v="20"/>
    <x v="111"/>
    <s v="R1251044"/>
    <x v="3"/>
    <n v="1"/>
    <n v="37.200000000000003"/>
  </r>
  <r>
    <x v="26"/>
    <x v="1"/>
    <x v="79"/>
    <x v="112"/>
    <s v="R1251553"/>
    <x v="0"/>
    <n v="1"/>
    <n v="59.9"/>
  </r>
  <r>
    <x v="26"/>
    <x v="2"/>
    <x v="35"/>
    <x v="113"/>
    <s v="R1251170"/>
    <x v="3"/>
    <n v="1"/>
    <n v="51.7"/>
  </r>
  <r>
    <x v="26"/>
    <x v="2"/>
    <x v="62"/>
    <x v="114"/>
    <s v="R1251286"/>
    <x v="1"/>
    <n v="1"/>
    <n v="39.9"/>
  </r>
  <r>
    <x v="26"/>
    <x v="1"/>
    <x v="56"/>
    <x v="70"/>
    <s v="R1251618"/>
    <x v="3"/>
    <n v="1"/>
    <n v="35.1"/>
  </r>
  <r>
    <x v="26"/>
    <x v="2"/>
    <x v="35"/>
    <x v="115"/>
    <s v="R1251338"/>
    <x v="3"/>
    <n v="2"/>
    <n v="103.4"/>
  </r>
  <r>
    <x v="26"/>
    <x v="0"/>
    <x v="0"/>
    <x v="116"/>
    <s v="R1251468"/>
    <x v="1"/>
    <n v="1"/>
    <n v="31.9"/>
  </r>
  <r>
    <x v="27"/>
    <x v="1"/>
    <x v="48"/>
    <x v="117"/>
    <s v="R1251726"/>
    <x v="1"/>
    <n v="1"/>
    <n v="42.9"/>
  </r>
  <r>
    <x v="27"/>
    <x v="1"/>
    <x v="1"/>
    <x v="117"/>
    <s v="R1251726"/>
    <x v="1"/>
    <n v="1"/>
    <n v="11.4"/>
  </r>
  <r>
    <x v="27"/>
    <x v="1"/>
    <x v="80"/>
    <x v="117"/>
    <s v="R1251726"/>
    <x v="1"/>
    <n v="1"/>
    <n v="39.799999999999997"/>
  </r>
  <r>
    <x v="27"/>
    <x v="0"/>
    <x v="0"/>
    <x v="118"/>
    <s v="R1251927"/>
    <x v="1"/>
    <n v="1"/>
    <n v="31.9"/>
  </r>
  <r>
    <x v="28"/>
    <x v="0"/>
    <x v="52"/>
    <x v="119"/>
    <s v="R1252342"/>
    <x v="1"/>
    <n v="1"/>
    <n v="31.9"/>
  </r>
  <r>
    <x v="28"/>
    <x v="0"/>
    <x v="67"/>
    <x v="36"/>
    <s v="R1252487"/>
    <x v="0"/>
    <n v="1"/>
    <n v="36.9"/>
  </r>
  <r>
    <x v="28"/>
    <x v="2"/>
    <x v="4"/>
    <x v="120"/>
    <s v="R1252125"/>
    <x v="3"/>
    <n v="1"/>
    <n v="37.200000000000003"/>
  </r>
  <r>
    <x v="28"/>
    <x v="2"/>
    <x v="81"/>
    <x v="4"/>
    <s v="R1252254"/>
    <x v="1"/>
    <n v="1"/>
    <n v="39.9"/>
  </r>
  <r>
    <x v="28"/>
    <x v="0"/>
    <x v="15"/>
    <x v="4"/>
    <s v="R1252254"/>
    <x v="1"/>
    <n v="1"/>
    <n v="27.8"/>
  </r>
  <r>
    <x v="28"/>
    <x v="1"/>
    <x v="53"/>
    <x v="48"/>
    <s v="R1252657"/>
    <x v="3"/>
    <n v="1"/>
    <n v="44"/>
  </r>
  <r>
    <x v="28"/>
    <x v="1"/>
    <x v="25"/>
    <x v="48"/>
    <s v="R1252657"/>
    <x v="3"/>
    <n v="2"/>
    <n v="88"/>
  </r>
  <r>
    <x v="28"/>
    <x v="1"/>
    <x v="82"/>
    <x v="48"/>
    <s v="R1252657"/>
    <x v="3"/>
    <n v="1"/>
    <n v="52.8"/>
  </r>
  <r>
    <x v="28"/>
    <x v="0"/>
    <x v="63"/>
    <x v="21"/>
    <s v="R1252550"/>
    <x v="3"/>
    <n v="1"/>
    <n v="40.4"/>
  </r>
  <r>
    <x v="28"/>
    <x v="1"/>
    <x v="61"/>
    <x v="121"/>
    <s v="R1252744"/>
    <x v="1"/>
    <n v="1"/>
    <n v="59.9"/>
  </r>
  <r>
    <x v="29"/>
    <x v="1"/>
    <x v="21"/>
    <x v="122"/>
    <s v="R1253290"/>
    <x v="1"/>
    <n v="1"/>
    <n v="33.700000000000003"/>
  </r>
  <r>
    <x v="29"/>
    <x v="1"/>
    <x v="36"/>
    <x v="123"/>
    <s v="R1253398"/>
    <x v="3"/>
    <n v="1"/>
    <n v="14.5"/>
  </r>
  <r>
    <x v="29"/>
    <x v="1"/>
    <x v="17"/>
    <x v="124"/>
    <s v="R1253161"/>
    <x v="1"/>
    <n v="2"/>
    <n v="119.8"/>
  </r>
  <r>
    <x v="29"/>
    <x v="0"/>
    <x v="5"/>
    <x v="125"/>
    <s v="R1252896"/>
    <x v="1"/>
    <n v="1"/>
    <n v="31.9"/>
  </r>
  <r>
    <x v="29"/>
    <x v="0"/>
    <x v="0"/>
    <x v="125"/>
    <s v="R1252896"/>
    <x v="1"/>
    <n v="1"/>
    <n v="31.9"/>
  </r>
  <r>
    <x v="29"/>
    <x v="0"/>
    <x v="5"/>
    <x v="126"/>
    <s v="R1252947"/>
    <x v="1"/>
    <n v="1"/>
    <n v="31.9"/>
  </r>
  <r>
    <x v="29"/>
    <x v="0"/>
    <x v="0"/>
    <x v="126"/>
    <s v="R1252947"/>
    <x v="1"/>
    <n v="1"/>
    <n v="31.9"/>
  </r>
  <r>
    <x v="29"/>
    <x v="0"/>
    <x v="31"/>
    <x v="127"/>
    <s v="R1253076"/>
    <x v="1"/>
    <n v="1"/>
    <n v="27.8"/>
  </r>
  <r>
    <x v="30"/>
    <x v="0"/>
    <x v="12"/>
    <x v="128"/>
    <s v="R1253416"/>
    <x v="0"/>
    <n v="2"/>
    <n v="37.9"/>
  </r>
  <r>
    <x v="31"/>
    <x v="0"/>
    <x v="52"/>
    <x v="129"/>
    <s v="R1253817"/>
    <x v="2"/>
    <n v="1"/>
    <n v="34.700000000000003"/>
  </r>
  <r>
    <x v="31"/>
    <x v="1"/>
    <x v="21"/>
    <x v="130"/>
    <s v="R1254136"/>
    <x v="2"/>
    <n v="1"/>
    <n v="33.6"/>
  </r>
  <r>
    <x v="31"/>
    <x v="1"/>
    <x v="83"/>
    <x v="130"/>
    <s v="R1254136"/>
    <x v="2"/>
    <n v="1"/>
    <n v="33.6"/>
  </r>
  <r>
    <x v="31"/>
    <x v="1"/>
    <x v="53"/>
    <x v="71"/>
    <s v="R1254039"/>
    <x v="1"/>
    <n v="1"/>
    <n v="39.799999999999997"/>
  </r>
  <r>
    <x v="31"/>
    <x v="0"/>
    <x v="34"/>
    <x v="131"/>
    <s v="R1253963"/>
    <x v="1"/>
    <n v="1"/>
    <n v="27.8"/>
  </r>
  <r>
    <x v="31"/>
    <x v="2"/>
    <x v="84"/>
    <x v="132"/>
    <s v="R1253630"/>
    <x v="5"/>
    <n v="1"/>
    <n v="32.9"/>
  </r>
  <r>
    <x v="31"/>
    <x v="2"/>
    <x v="59"/>
    <x v="133"/>
    <s v="R1253761"/>
    <x v="1"/>
    <n v="1"/>
    <n v="57"/>
  </r>
  <r>
    <x v="31"/>
    <x v="1"/>
    <x v="48"/>
    <x v="89"/>
    <s v="R1254295"/>
    <x v="1"/>
    <n v="1"/>
    <n v="42.9"/>
  </r>
  <r>
    <x v="32"/>
    <x v="1"/>
    <x v="21"/>
    <x v="42"/>
    <s v="R1254545"/>
    <x v="2"/>
    <n v="1"/>
    <n v="33.6"/>
  </r>
  <r>
    <x v="32"/>
    <x v="2"/>
    <x v="28"/>
    <x v="58"/>
    <s v="R1254392"/>
    <x v="1"/>
    <n v="1"/>
    <n v="67.8"/>
  </r>
  <r>
    <x v="32"/>
    <x v="1"/>
    <x v="1"/>
    <x v="134"/>
    <s v="R1254622"/>
    <x v="0"/>
    <n v="1"/>
    <n v="14"/>
  </r>
  <r>
    <x v="33"/>
    <x v="2"/>
    <x v="50"/>
    <x v="135"/>
    <s v="R1254716"/>
    <x v="1"/>
    <n v="1"/>
    <n v="31.3"/>
  </r>
  <r>
    <x v="33"/>
    <x v="0"/>
    <x v="24"/>
    <x v="136"/>
    <s v="R1255117"/>
    <x v="1"/>
    <n v="3"/>
    <n v="98.7"/>
  </r>
  <r>
    <x v="33"/>
    <x v="1"/>
    <x v="32"/>
    <x v="136"/>
    <s v="R1255117"/>
    <x v="1"/>
    <n v="2"/>
    <n v="67.400000000000006"/>
  </r>
  <r>
    <x v="33"/>
    <x v="2"/>
    <x v="51"/>
    <x v="45"/>
    <s v="R1254863"/>
    <x v="1"/>
    <n v="1"/>
    <n v="43.2"/>
  </r>
  <r>
    <x v="33"/>
    <x v="0"/>
    <x v="5"/>
    <x v="19"/>
    <s v="R1255226"/>
    <x v="1"/>
    <n v="1"/>
    <n v="31.9"/>
  </r>
  <r>
    <x v="33"/>
    <x v="2"/>
    <x v="23"/>
    <x v="137"/>
    <s v="R1254934"/>
    <x v="3"/>
    <n v="1"/>
    <n v="34.1"/>
  </r>
  <r>
    <x v="33"/>
    <x v="2"/>
    <x v="35"/>
    <x v="138"/>
    <s v="R1255072"/>
    <x v="1"/>
    <n v="2"/>
    <n v="135.6"/>
  </r>
  <r>
    <x v="34"/>
    <x v="2"/>
    <x v="81"/>
    <x v="129"/>
    <s v="R1255328"/>
    <x v="3"/>
    <n v="2"/>
    <n v="68.2"/>
  </r>
  <r>
    <x v="34"/>
    <x v="0"/>
    <x v="0"/>
    <x v="82"/>
    <s v="R1255546"/>
    <x v="1"/>
    <n v="1"/>
    <n v="31.9"/>
  </r>
  <r>
    <x v="34"/>
    <x v="1"/>
    <x v="77"/>
    <x v="107"/>
    <s v="R1255740"/>
    <x v="6"/>
    <n v="1"/>
    <n v="44.2"/>
  </r>
  <r>
    <x v="34"/>
    <x v="2"/>
    <x v="85"/>
    <x v="139"/>
    <s v="R1255447"/>
    <x v="1"/>
    <n v="2"/>
    <n v="71.8"/>
  </r>
  <r>
    <x v="34"/>
    <x v="1"/>
    <x v="32"/>
    <x v="139"/>
    <s v="R1255447"/>
    <x v="1"/>
    <n v="1"/>
    <n v="33.700000000000003"/>
  </r>
  <r>
    <x v="34"/>
    <x v="1"/>
    <x v="80"/>
    <x v="139"/>
    <s v="R1255447"/>
    <x v="1"/>
    <n v="1"/>
    <n v="39.799999999999997"/>
  </r>
  <r>
    <x v="34"/>
    <x v="0"/>
    <x v="70"/>
    <x v="87"/>
    <s v="R1255664"/>
    <x v="1"/>
    <n v="1"/>
    <n v="41.8"/>
  </r>
  <r>
    <x v="34"/>
    <x v="1"/>
    <x v="18"/>
    <x v="87"/>
    <s v="R1255664"/>
    <x v="3"/>
    <n v="1"/>
    <n v="71.5"/>
  </r>
  <r>
    <x v="34"/>
    <x v="1"/>
    <x v="43"/>
    <x v="55"/>
    <s v="R1255899"/>
    <x v="1"/>
    <n v="2"/>
    <n v="79.599999999999994"/>
  </r>
  <r>
    <x v="34"/>
    <x v="1"/>
    <x v="48"/>
    <x v="55"/>
    <s v="R1255899"/>
    <x v="1"/>
    <n v="1"/>
    <n v="42.9"/>
  </r>
  <r>
    <x v="35"/>
    <x v="2"/>
    <x v="35"/>
    <x v="32"/>
    <s v="R1255979"/>
    <x v="3"/>
    <n v="1"/>
    <n v="51.7"/>
  </r>
  <r>
    <x v="35"/>
    <x v="1"/>
    <x v="25"/>
    <x v="90"/>
    <s v="R1256435"/>
    <x v="1"/>
    <n v="3"/>
    <n v="119.4"/>
  </r>
  <r>
    <x v="35"/>
    <x v="0"/>
    <x v="0"/>
    <x v="140"/>
    <s v="R1256375"/>
    <x v="1"/>
    <n v="2"/>
    <n v="63.8"/>
  </r>
  <r>
    <x v="35"/>
    <x v="1"/>
    <x v="30"/>
    <x v="18"/>
    <s v="R1256644"/>
    <x v="3"/>
    <n v="1"/>
    <n v="37"/>
  </r>
  <r>
    <x v="35"/>
    <x v="1"/>
    <x v="54"/>
    <x v="18"/>
    <s v="R1256644"/>
    <x v="3"/>
    <n v="2"/>
    <n v="88"/>
  </r>
  <r>
    <x v="35"/>
    <x v="2"/>
    <x v="28"/>
    <x v="120"/>
    <s v="R1256022"/>
    <x v="3"/>
    <n v="1"/>
    <n v="51.7"/>
  </r>
  <r>
    <x v="35"/>
    <x v="2"/>
    <x v="73"/>
    <x v="120"/>
    <s v="R1256022"/>
    <x v="3"/>
    <n v="1"/>
    <n v="52.3"/>
  </r>
  <r>
    <x v="35"/>
    <x v="1"/>
    <x v="56"/>
    <x v="70"/>
    <s v="R1256537"/>
    <x v="3"/>
    <n v="1"/>
    <n v="35.1"/>
  </r>
  <r>
    <x v="35"/>
    <x v="1"/>
    <x v="55"/>
    <x v="70"/>
    <s v="R1256537"/>
    <x v="3"/>
    <n v="1"/>
    <n v="39.5"/>
  </r>
  <r>
    <x v="35"/>
    <x v="2"/>
    <x v="28"/>
    <x v="141"/>
    <s v="R1256114"/>
    <x v="1"/>
    <n v="1"/>
    <n v="67.8"/>
  </r>
  <r>
    <x v="35"/>
    <x v="2"/>
    <x v="73"/>
    <x v="141"/>
    <s v="R1256114"/>
    <x v="1"/>
    <n v="1"/>
    <n v="67.8"/>
  </r>
  <r>
    <x v="35"/>
    <x v="2"/>
    <x v="28"/>
    <x v="142"/>
    <s v="R1256275"/>
    <x v="3"/>
    <n v="2"/>
    <n v="103.4"/>
  </r>
  <r>
    <x v="36"/>
    <x v="2"/>
    <x v="28"/>
    <x v="143"/>
    <s v="R1256714"/>
    <x v="3"/>
    <n v="1"/>
    <n v="51.7"/>
  </r>
  <r>
    <x v="36"/>
    <x v="1"/>
    <x v="86"/>
    <x v="144"/>
    <s v="R1257173"/>
    <x v="5"/>
    <n v="1"/>
    <n v="6.2"/>
  </r>
  <r>
    <x v="36"/>
    <x v="2"/>
    <x v="85"/>
    <x v="145"/>
    <s v="R1256834"/>
    <x v="1"/>
    <n v="2"/>
    <n v="71.8"/>
  </r>
  <r>
    <x v="36"/>
    <x v="2"/>
    <x v="87"/>
    <x v="145"/>
    <s v="R1256834"/>
    <x v="1"/>
    <n v="1"/>
    <n v="49.7"/>
  </r>
  <r>
    <x v="36"/>
    <x v="2"/>
    <x v="81"/>
    <x v="146"/>
    <s v="R1256972"/>
    <x v="3"/>
    <n v="1"/>
    <n v="34.1"/>
  </r>
  <r>
    <x v="36"/>
    <x v="2"/>
    <x v="74"/>
    <x v="147"/>
    <s v="R1257093"/>
    <x v="1"/>
    <n v="1"/>
    <n v="57"/>
  </r>
  <r>
    <x v="37"/>
    <x v="2"/>
    <x v="23"/>
    <x v="72"/>
    <s v="R1257260"/>
    <x v="2"/>
    <n v="1"/>
    <n v="30"/>
  </r>
  <r>
    <x v="37"/>
    <x v="1"/>
    <x v="75"/>
    <x v="148"/>
    <s v="R1257585"/>
    <x v="1"/>
    <n v="2"/>
    <n v="6.8"/>
  </r>
  <r>
    <x v="37"/>
    <x v="0"/>
    <x v="70"/>
    <x v="86"/>
    <s v="R1257482"/>
    <x v="1"/>
    <n v="1"/>
    <n v="41.8"/>
  </r>
  <r>
    <x v="37"/>
    <x v="0"/>
    <x v="11"/>
    <x v="86"/>
    <s v="R1257482"/>
    <x v="1"/>
    <n v="1"/>
    <n v="31.9"/>
  </r>
  <r>
    <x v="37"/>
    <x v="1"/>
    <x v="21"/>
    <x v="149"/>
    <s v="R1257614"/>
    <x v="1"/>
    <n v="1"/>
    <n v="33.700000000000003"/>
  </r>
  <r>
    <x v="37"/>
    <x v="2"/>
    <x v="28"/>
    <x v="150"/>
    <s v="R1257383"/>
    <x v="1"/>
    <n v="1"/>
    <n v="67.8"/>
  </r>
  <r>
    <x v="38"/>
    <x v="0"/>
    <x v="52"/>
    <x v="119"/>
    <s v="R1258050"/>
    <x v="1"/>
    <n v="1"/>
    <n v="30.9"/>
  </r>
  <r>
    <x v="38"/>
    <x v="2"/>
    <x v="35"/>
    <x v="151"/>
    <s v="R1257760"/>
    <x v="3"/>
    <n v="1"/>
    <n v="51.7"/>
  </r>
  <r>
    <x v="38"/>
    <x v="2"/>
    <x v="81"/>
    <x v="152"/>
    <s v="R1257854"/>
    <x v="3"/>
    <n v="1"/>
    <n v="34.1"/>
  </r>
  <r>
    <x v="38"/>
    <x v="1"/>
    <x v="21"/>
    <x v="153"/>
    <s v="R1258262"/>
    <x v="3"/>
    <n v="2"/>
    <n v="74"/>
  </r>
  <r>
    <x v="38"/>
    <x v="2"/>
    <x v="59"/>
    <x v="154"/>
    <s v="R1257981"/>
    <x v="1"/>
    <n v="1"/>
    <n v="57"/>
  </r>
  <r>
    <x v="38"/>
    <x v="1"/>
    <x v="77"/>
    <x v="154"/>
    <s v="R1257981"/>
    <x v="1"/>
    <n v="1"/>
    <n v="39.799999999999997"/>
  </r>
  <r>
    <x v="38"/>
    <x v="1"/>
    <x v="72"/>
    <x v="154"/>
    <s v="R1257981"/>
    <x v="1"/>
    <n v="1"/>
    <n v="65.3"/>
  </r>
  <r>
    <x v="38"/>
    <x v="1"/>
    <x v="69"/>
    <x v="155"/>
    <s v="R1258144"/>
    <x v="1"/>
    <n v="1"/>
    <n v="43.8"/>
  </r>
  <r>
    <x v="39"/>
    <x v="1"/>
    <x v="88"/>
    <x v="156"/>
    <s v="R1258584"/>
    <x v="1"/>
    <n v="4"/>
    <n v="152.4"/>
  </r>
  <r>
    <x v="39"/>
    <x v="2"/>
    <x v="59"/>
    <x v="157"/>
    <s v="R1258493"/>
    <x v="0"/>
    <n v="1"/>
    <n v="55"/>
  </r>
  <r>
    <x v="40"/>
    <x v="2"/>
    <x v="4"/>
    <x v="158"/>
    <s v="R1258650"/>
    <x v="3"/>
    <n v="1"/>
    <n v="37.200000000000003"/>
  </r>
  <r>
    <x v="40"/>
    <x v="2"/>
    <x v="28"/>
    <x v="158"/>
    <s v="R1258650"/>
    <x v="3"/>
    <n v="1"/>
    <n v="57"/>
  </r>
  <r>
    <x v="41"/>
    <x v="1"/>
    <x v="83"/>
    <x v="159"/>
    <s v="R1259610"/>
    <x v="2"/>
    <n v="1"/>
    <n v="32"/>
  </r>
  <r>
    <x v="41"/>
    <x v="1"/>
    <x v="54"/>
    <x v="159"/>
    <s v="R1259610"/>
    <x v="2"/>
    <n v="1"/>
    <n v="37.9"/>
  </r>
  <r>
    <x v="41"/>
    <x v="2"/>
    <x v="19"/>
    <x v="65"/>
    <s v="R1259037"/>
    <x v="0"/>
    <n v="1"/>
    <n v="43.9"/>
  </r>
  <r>
    <x v="41"/>
    <x v="2"/>
    <x v="78"/>
    <x v="160"/>
    <s v="R1259153"/>
    <x v="1"/>
    <n v="2"/>
    <n v="71.8"/>
  </r>
  <r>
    <x v="41"/>
    <x v="1"/>
    <x v="69"/>
    <x v="161"/>
    <s v="R1259512"/>
    <x v="1"/>
    <n v="1"/>
    <n v="43.8"/>
  </r>
  <r>
    <x v="41"/>
    <x v="0"/>
    <x v="11"/>
    <x v="162"/>
    <s v="R1259290"/>
    <x v="1"/>
    <n v="1"/>
    <n v="31.9"/>
  </r>
  <r>
    <x v="41"/>
    <x v="0"/>
    <x v="14"/>
    <x v="163"/>
    <s v="R1259364"/>
    <x v="0"/>
    <n v="1"/>
    <n v="34.700000000000003"/>
  </r>
  <r>
    <x v="41"/>
    <x v="0"/>
    <x v="52"/>
    <x v="164"/>
    <s v="R1259426"/>
    <x v="3"/>
    <n v="2"/>
    <n v="80.8"/>
  </r>
  <r>
    <x v="42"/>
    <x v="1"/>
    <x v="88"/>
    <x v="165"/>
    <s v="R1260119"/>
    <x v="3"/>
    <n v="1"/>
    <n v="37"/>
  </r>
  <r>
    <x v="42"/>
    <x v="1"/>
    <x v="1"/>
    <x v="123"/>
    <s v="R1260298"/>
    <x v="1"/>
    <n v="1"/>
    <n v="11.4"/>
  </r>
  <r>
    <x v="42"/>
    <x v="2"/>
    <x v="85"/>
    <x v="166"/>
    <s v="R1259715"/>
    <x v="1"/>
    <n v="1"/>
    <n v="35.9"/>
  </r>
  <r>
    <x v="42"/>
    <x v="1"/>
    <x v="57"/>
    <x v="167"/>
    <s v="R1260348"/>
    <x v="3"/>
    <n v="2"/>
    <n v="15"/>
  </r>
  <r>
    <x v="42"/>
    <x v="0"/>
    <x v="40"/>
    <x v="168"/>
    <s v="R1260081"/>
    <x v="1"/>
    <n v="1"/>
    <n v="28.5"/>
  </r>
  <r>
    <x v="42"/>
    <x v="2"/>
    <x v="89"/>
    <x v="169"/>
    <s v="R1259892"/>
    <x v="3"/>
    <n v="1"/>
    <n v="33.799999999999997"/>
  </r>
  <r>
    <x v="43"/>
    <x v="1"/>
    <x v="83"/>
    <x v="170"/>
    <s v="R1260646"/>
    <x v="3"/>
    <n v="1"/>
    <n v="37"/>
  </r>
  <r>
    <x v="43"/>
    <x v="1"/>
    <x v="57"/>
    <x v="170"/>
    <s v="R1260646"/>
    <x v="3"/>
    <n v="1"/>
    <n v="7.5"/>
  </r>
  <r>
    <x v="43"/>
    <x v="1"/>
    <x v="61"/>
    <x v="171"/>
    <s v="R1260491"/>
    <x v="1"/>
    <n v="1"/>
    <n v="59.9"/>
  </r>
  <r>
    <x v="43"/>
    <x v="1"/>
    <x v="90"/>
    <x v="71"/>
    <s v="R1260790"/>
    <x v="1"/>
    <n v="1"/>
    <n v="65.3"/>
  </r>
  <r>
    <x v="43"/>
    <x v="1"/>
    <x v="88"/>
    <x v="172"/>
    <s v="R1260896"/>
    <x v="6"/>
    <n v="2"/>
    <n v="76.8"/>
  </r>
  <r>
    <x v="43"/>
    <x v="1"/>
    <x v="25"/>
    <x v="173"/>
    <s v="R1260570"/>
    <x v="3"/>
    <n v="3"/>
    <n v="132"/>
  </r>
  <r>
    <x v="43"/>
    <x v="1"/>
    <x v="83"/>
    <x v="173"/>
    <s v="R1260570"/>
    <x v="3"/>
    <n v="3"/>
    <n v="111"/>
  </r>
  <r>
    <x v="44"/>
    <x v="1"/>
    <x v="21"/>
    <x v="57"/>
    <s v="R1261095"/>
    <x v="1"/>
    <n v="1"/>
    <n v="33.700000000000003"/>
  </r>
  <r>
    <x v="44"/>
    <x v="2"/>
    <x v="28"/>
    <x v="28"/>
    <s v="R1261154"/>
    <x v="1"/>
    <n v="1"/>
    <n v="67.8"/>
  </r>
  <r>
    <x v="45"/>
    <x v="2"/>
    <x v="35"/>
    <x v="174"/>
    <s v="R1261316"/>
    <x v="3"/>
    <n v="1"/>
    <n v="51.7"/>
  </r>
  <r>
    <x v="45"/>
    <x v="1"/>
    <x v="1"/>
    <x v="112"/>
    <s v="R1261769"/>
    <x v="0"/>
    <n v="1"/>
    <n v="14"/>
  </r>
  <r>
    <x v="45"/>
    <x v="1"/>
    <x v="72"/>
    <x v="55"/>
    <s v="R1261883"/>
    <x v="1"/>
    <n v="1"/>
    <n v="65.3"/>
  </r>
  <r>
    <x v="45"/>
    <x v="1"/>
    <x v="77"/>
    <x v="23"/>
    <s v="R1261661"/>
    <x v="1"/>
    <n v="1"/>
    <n v="39.799999999999997"/>
  </r>
  <r>
    <x v="46"/>
    <x v="2"/>
    <x v="23"/>
    <x v="175"/>
    <s v="R1261920"/>
    <x v="3"/>
    <n v="1"/>
    <n v="34.1"/>
  </r>
  <r>
    <x v="46"/>
    <x v="1"/>
    <x v="77"/>
    <x v="175"/>
    <s v="R1261920"/>
    <x v="3"/>
    <n v="1"/>
    <n v="44"/>
  </r>
  <r>
    <x v="46"/>
    <x v="1"/>
    <x v="1"/>
    <x v="175"/>
    <s v="R1261920"/>
    <x v="3"/>
    <n v="1"/>
    <n v="14.5"/>
  </r>
  <r>
    <x v="46"/>
    <x v="1"/>
    <x v="57"/>
    <x v="175"/>
    <s v="R1261920"/>
    <x v="3"/>
    <n v="1"/>
    <n v="7.5"/>
  </r>
  <r>
    <x v="46"/>
    <x v="1"/>
    <x v="54"/>
    <x v="175"/>
    <s v="R1261920"/>
    <x v="3"/>
    <n v="1"/>
    <n v="44"/>
  </r>
  <r>
    <x v="46"/>
    <x v="2"/>
    <x v="62"/>
    <x v="85"/>
    <s v="R1262010"/>
    <x v="3"/>
    <n v="2"/>
    <n v="68.2"/>
  </r>
  <r>
    <x v="46"/>
    <x v="1"/>
    <x v="25"/>
    <x v="48"/>
    <s v="R1262268"/>
    <x v="2"/>
    <n v="2"/>
    <n v="75.8"/>
  </r>
  <r>
    <x v="46"/>
    <x v="1"/>
    <x v="80"/>
    <x v="48"/>
    <s v="R1262268"/>
    <x v="2"/>
    <n v="2"/>
    <n v="75.8"/>
  </r>
  <r>
    <x v="47"/>
    <x v="1"/>
    <x v="48"/>
    <x v="176"/>
    <s v="R1262520"/>
    <x v="1"/>
    <n v="2"/>
    <n v="87.6"/>
  </r>
  <r>
    <x v="47"/>
    <x v="0"/>
    <x v="34"/>
    <x v="177"/>
    <s v="R1262357"/>
    <x v="3"/>
    <n v="1"/>
    <n v="38"/>
  </r>
  <r>
    <x v="47"/>
    <x v="1"/>
    <x v="91"/>
    <x v="177"/>
    <s v="R1262357"/>
    <x v="3"/>
    <n v="1"/>
    <n v="71.5"/>
  </r>
  <r>
    <x v="47"/>
    <x v="1"/>
    <x v="21"/>
    <x v="63"/>
    <s v="R1262616"/>
    <x v="0"/>
    <n v="1"/>
    <n v="38.200000000000003"/>
  </r>
  <r>
    <x v="47"/>
    <x v="1"/>
    <x v="48"/>
    <x v="178"/>
    <s v="R1262784"/>
    <x v="1"/>
    <n v="1"/>
    <n v="43.8"/>
  </r>
  <r>
    <x v="48"/>
    <x v="1"/>
    <x v="25"/>
    <x v="90"/>
    <s v="R1262923"/>
    <x v="1"/>
    <n v="3"/>
    <n v="119.4"/>
  </r>
  <r>
    <x v="48"/>
    <x v="1"/>
    <x v="83"/>
    <x v="179"/>
    <s v="R1263167"/>
    <x v="2"/>
    <n v="1"/>
    <n v="32"/>
  </r>
  <r>
    <x v="48"/>
    <x v="1"/>
    <x v="57"/>
    <x v="180"/>
    <s v="R1263262"/>
    <x v="3"/>
    <n v="2"/>
    <n v="15"/>
  </r>
  <r>
    <x v="48"/>
    <x v="1"/>
    <x v="48"/>
    <x v="181"/>
    <s v="R1263348"/>
    <x v="1"/>
    <n v="1"/>
    <n v="43.8"/>
  </r>
  <r>
    <x v="48"/>
    <x v="2"/>
    <x v="28"/>
    <x v="28"/>
    <s v="R1262881"/>
    <x v="1"/>
    <n v="2"/>
    <n v="135.6"/>
  </r>
  <r>
    <x v="48"/>
    <x v="1"/>
    <x v="56"/>
    <x v="182"/>
    <s v="R1263079"/>
    <x v="2"/>
    <n v="1"/>
    <n v="32"/>
  </r>
  <r>
    <x v="49"/>
    <x v="1"/>
    <x v="2"/>
    <x v="2"/>
    <s v="R1263613"/>
    <x v="1"/>
    <n v="1"/>
    <n v="59.9"/>
  </r>
  <r>
    <x v="49"/>
    <x v="0"/>
    <x v="37"/>
    <x v="183"/>
    <s v="R1263427"/>
    <x v="1"/>
    <n v="1"/>
    <n v="32.5"/>
  </r>
  <r>
    <x v="49"/>
    <x v="1"/>
    <x v="48"/>
    <x v="92"/>
    <s v="R1263771"/>
    <x v="1"/>
    <n v="1"/>
    <n v="43.8"/>
  </r>
  <r>
    <x v="49"/>
    <x v="1"/>
    <x v="1"/>
    <x v="92"/>
    <s v="R1263771"/>
    <x v="1"/>
    <n v="1"/>
    <n v="11.4"/>
  </r>
  <r>
    <x v="49"/>
    <x v="1"/>
    <x v="32"/>
    <x v="30"/>
    <s v="R1263816"/>
    <x v="2"/>
    <n v="2"/>
    <n v="64"/>
  </r>
  <r>
    <x v="50"/>
    <x v="0"/>
    <x v="0"/>
    <x v="184"/>
    <s v="R1264052"/>
    <x v="1"/>
    <n v="1"/>
    <n v="31.9"/>
  </r>
  <r>
    <x v="50"/>
    <x v="0"/>
    <x v="15"/>
    <x v="184"/>
    <s v="R1264052"/>
    <x v="1"/>
    <n v="2"/>
    <n v="55.6"/>
  </r>
  <r>
    <x v="50"/>
    <x v="1"/>
    <x v="88"/>
    <x v="156"/>
    <s v="R1264360"/>
    <x v="1"/>
    <n v="2"/>
    <n v="76.2"/>
  </r>
  <r>
    <x v="50"/>
    <x v="1"/>
    <x v="72"/>
    <x v="156"/>
    <s v="R1264360"/>
    <x v="1"/>
    <n v="2"/>
    <n v="130.6"/>
  </r>
  <r>
    <x v="50"/>
    <x v="0"/>
    <x v="45"/>
    <x v="185"/>
    <s v="R1264110"/>
    <x v="1"/>
    <n v="1"/>
    <n v="36.9"/>
  </r>
  <r>
    <x v="50"/>
    <x v="2"/>
    <x v="62"/>
    <x v="16"/>
    <s v="R1263944"/>
    <x v="3"/>
    <n v="1"/>
    <n v="34.1"/>
  </r>
  <r>
    <x v="50"/>
    <x v="0"/>
    <x v="0"/>
    <x v="22"/>
    <s v="R1264216"/>
    <x v="1"/>
    <n v="1"/>
    <n v="31.9"/>
  </r>
  <r>
    <x v="51"/>
    <x v="2"/>
    <x v="28"/>
    <x v="28"/>
    <s v="R1264424"/>
    <x v="3"/>
    <n v="1"/>
    <n v="51.7"/>
  </r>
  <r>
    <x v="51"/>
    <x v="2"/>
    <x v="71"/>
    <x v="186"/>
    <s v="R1264569"/>
    <x v="3"/>
    <n v="1"/>
    <n v="37.200000000000003"/>
  </r>
  <r>
    <x v="51"/>
    <x v="0"/>
    <x v="49"/>
    <x v="14"/>
    <s v="R1264640"/>
    <x v="3"/>
    <n v="1"/>
    <n v="41.7"/>
  </r>
  <r>
    <x v="51"/>
    <x v="1"/>
    <x v="48"/>
    <x v="187"/>
    <s v="R1265125"/>
    <x v="1"/>
    <n v="1"/>
    <n v="44.8"/>
  </r>
  <r>
    <x v="51"/>
    <x v="0"/>
    <x v="0"/>
    <x v="126"/>
    <s v="R1264723"/>
    <x v="1"/>
    <n v="1"/>
    <n v="31.9"/>
  </r>
  <r>
    <x v="51"/>
    <x v="0"/>
    <x v="40"/>
    <x v="188"/>
    <s v="R1264818"/>
    <x v="1"/>
    <n v="1"/>
    <n v="28.5"/>
  </r>
  <r>
    <x v="51"/>
    <x v="0"/>
    <x v="92"/>
    <x v="188"/>
    <s v="R1264818"/>
    <x v="1"/>
    <n v="1"/>
    <n v="27.8"/>
  </r>
  <r>
    <x v="51"/>
    <x v="0"/>
    <x v="0"/>
    <x v="189"/>
    <s v="R1264951"/>
    <x v="0"/>
    <n v="1"/>
    <n v="34.5"/>
  </r>
  <r>
    <x v="52"/>
    <x v="2"/>
    <x v="62"/>
    <x v="171"/>
    <s v="R1265222"/>
    <x v="1"/>
    <n v="1"/>
    <n v="27.9"/>
  </r>
  <r>
    <x v="52"/>
    <x v="0"/>
    <x v="41"/>
    <x v="190"/>
    <s v="R1265625"/>
    <x v="1"/>
    <n v="2"/>
    <n v="28.5"/>
  </r>
  <r>
    <x v="52"/>
    <x v="2"/>
    <x v="35"/>
    <x v="4"/>
    <s v="R1265442"/>
    <x v="3"/>
    <n v="1"/>
    <n v="51.7"/>
  </r>
  <r>
    <x v="52"/>
    <x v="0"/>
    <x v="63"/>
    <x v="20"/>
    <s v="R1265744"/>
    <x v="3"/>
    <n v="1"/>
    <n v="40.4"/>
  </r>
  <r>
    <x v="52"/>
    <x v="2"/>
    <x v="23"/>
    <x v="118"/>
    <s v="R1265527"/>
    <x v="1"/>
    <n v="1"/>
    <n v="27.9"/>
  </r>
  <r>
    <x v="52"/>
    <x v="0"/>
    <x v="12"/>
    <x v="54"/>
    <s v="R1265812"/>
    <x v="1"/>
    <n v="1"/>
    <n v="36.9"/>
  </r>
  <r>
    <x v="52"/>
    <x v="0"/>
    <x v="12"/>
    <x v="191"/>
    <s v="R1265958"/>
    <x v="1"/>
    <n v="1"/>
    <n v="36.9"/>
  </r>
  <r>
    <x v="53"/>
    <x v="0"/>
    <x v="45"/>
    <x v="176"/>
    <s v="R1266328"/>
    <x v="0"/>
    <n v="3"/>
    <n v="113.7"/>
  </r>
  <r>
    <x v="53"/>
    <x v="2"/>
    <x v="19"/>
    <x v="65"/>
    <s v="R1266167"/>
    <x v="3"/>
    <n v="1"/>
    <n v="34.1"/>
  </r>
  <r>
    <x v="53"/>
    <x v="0"/>
    <x v="5"/>
    <x v="19"/>
    <s v="R1266492"/>
    <x v="1"/>
    <n v="1"/>
    <n v="31.9"/>
  </r>
  <r>
    <x v="53"/>
    <x v="1"/>
    <x v="43"/>
    <x v="192"/>
    <s v="R1266822"/>
    <x v="3"/>
    <n v="4"/>
    <n v="176"/>
  </r>
  <r>
    <x v="53"/>
    <x v="0"/>
    <x v="15"/>
    <x v="193"/>
    <s v="R1266677"/>
    <x v="1"/>
    <n v="1"/>
    <n v="27.8"/>
  </r>
  <r>
    <x v="54"/>
    <x v="2"/>
    <x v="66"/>
    <x v="194"/>
    <s v="R1266960"/>
    <x v="1"/>
    <n v="1"/>
    <n v="64.2"/>
  </r>
  <r>
    <x v="54"/>
    <x v="1"/>
    <x v="1"/>
    <x v="156"/>
    <s v="R1267594"/>
    <x v="3"/>
    <n v="4"/>
    <n v="52.4"/>
  </r>
  <r>
    <x v="54"/>
    <x v="1"/>
    <x v="54"/>
    <x v="72"/>
    <s v="R1267647"/>
    <x v="2"/>
    <n v="1"/>
    <n v="37.9"/>
  </r>
  <r>
    <x v="54"/>
    <x v="2"/>
    <x v="74"/>
    <x v="160"/>
    <s v="R1267089"/>
    <x v="1"/>
    <n v="1"/>
    <n v="57"/>
  </r>
  <r>
    <x v="54"/>
    <x v="1"/>
    <x v="21"/>
    <x v="63"/>
    <s v="R1267779"/>
    <x v="3"/>
    <n v="1"/>
    <n v="37"/>
  </r>
  <r>
    <x v="54"/>
    <x v="1"/>
    <x v="69"/>
    <x v="161"/>
    <s v="R1267412"/>
    <x v="1"/>
    <n v="2"/>
    <n v="89.6"/>
  </r>
  <r>
    <x v="54"/>
    <x v="0"/>
    <x v="52"/>
    <x v="195"/>
    <s v="R1267295"/>
    <x v="1"/>
    <n v="1"/>
    <n v="37"/>
  </r>
  <r>
    <x v="54"/>
    <x v="0"/>
    <x v="67"/>
    <x v="196"/>
    <s v="R1267327"/>
    <x v="0"/>
    <n v="2"/>
    <n v="73.8"/>
  </r>
  <r>
    <x v="54"/>
    <x v="1"/>
    <x v="93"/>
    <x v="197"/>
    <s v="R1267898"/>
    <x v="1"/>
    <n v="1"/>
    <n v="65.3"/>
  </r>
  <r>
    <x v="54"/>
    <x v="1"/>
    <x v="48"/>
    <x v="164"/>
    <s v="R1267941"/>
    <x v="1"/>
    <n v="2"/>
    <n v="89.6"/>
  </r>
  <r>
    <x v="54"/>
    <x v="1"/>
    <x v="13"/>
    <x v="164"/>
    <s v="R1267941"/>
    <x v="1"/>
    <n v="1"/>
    <n v="59.9"/>
  </r>
  <r>
    <x v="54"/>
    <x v="2"/>
    <x v="4"/>
    <x v="198"/>
    <s v="R1267147"/>
    <x v="3"/>
    <n v="1"/>
    <n v="37.200000000000003"/>
  </r>
  <r>
    <x v="55"/>
    <x v="0"/>
    <x v="45"/>
    <x v="199"/>
    <s v="R1268085"/>
    <x v="0"/>
    <n v="1"/>
    <n v="37.9"/>
  </r>
  <r>
    <x v="55"/>
    <x v="1"/>
    <x v="48"/>
    <x v="199"/>
    <s v="R1268085"/>
    <x v="0"/>
    <n v="2"/>
    <n v="125.2"/>
  </r>
  <r>
    <x v="55"/>
    <x v="1"/>
    <x v="48"/>
    <x v="181"/>
    <s v="R1268284"/>
    <x v="1"/>
    <n v="1"/>
    <n v="44.8"/>
  </r>
  <r>
    <x v="55"/>
    <x v="1"/>
    <x v="48"/>
    <x v="200"/>
    <s v="R1268313"/>
    <x v="1"/>
    <n v="1"/>
    <n v="44.8"/>
  </r>
  <r>
    <x v="56"/>
    <x v="0"/>
    <x v="63"/>
    <x v="21"/>
    <s v="R1268531"/>
    <x v="3"/>
    <n v="1"/>
    <n v="40.4"/>
  </r>
  <r>
    <x v="56"/>
    <x v="0"/>
    <x v="52"/>
    <x v="22"/>
    <s v="R1268695"/>
    <x v="5"/>
    <n v="1"/>
    <n v="37.9"/>
  </r>
  <r>
    <x v="56"/>
    <x v="0"/>
    <x v="46"/>
    <x v="201"/>
    <s v="R1268785"/>
    <x v="1"/>
    <n v="1"/>
    <n v="27.8"/>
  </r>
  <r>
    <x v="56"/>
    <x v="2"/>
    <x v="28"/>
    <x v="142"/>
    <s v="R1268419"/>
    <x v="3"/>
    <n v="1"/>
    <n v="57"/>
  </r>
  <r>
    <x v="56"/>
    <x v="1"/>
    <x v="48"/>
    <x v="202"/>
    <s v="R1268885"/>
    <x v="1"/>
    <n v="3"/>
    <n v="44.8"/>
  </r>
  <r>
    <x v="57"/>
    <x v="0"/>
    <x v="0"/>
    <x v="203"/>
    <s v="R1268974"/>
    <x v="0"/>
    <n v="2"/>
    <n v="34.5"/>
  </r>
  <r>
    <x v="57"/>
    <x v="1"/>
    <x v="18"/>
    <x v="87"/>
    <s v="R1269028"/>
    <x v="1"/>
    <n v="1"/>
    <n v="59.9"/>
  </r>
  <r>
    <x v="58"/>
    <x v="2"/>
    <x v="4"/>
    <x v="204"/>
    <s v="R1269132"/>
    <x v="3"/>
    <n v="1"/>
    <n v="37.200000000000003"/>
  </r>
  <r>
    <x v="58"/>
    <x v="0"/>
    <x v="70"/>
    <x v="86"/>
    <s v="R1269276"/>
    <x v="1"/>
    <n v="1"/>
    <n v="46.9"/>
  </r>
  <r>
    <x v="58"/>
    <x v="1"/>
    <x v="94"/>
    <x v="86"/>
    <s v="R1269276"/>
    <x v="1"/>
    <n v="1"/>
    <n v="39.799999999999997"/>
  </r>
  <r>
    <x v="59"/>
    <x v="1"/>
    <x v="2"/>
    <x v="2"/>
    <s v="R1269551"/>
    <x v="1"/>
    <n v="1"/>
    <n v="59.9"/>
  </r>
  <r>
    <x v="59"/>
    <x v="0"/>
    <x v="12"/>
    <x v="205"/>
    <s v="R1269473"/>
    <x v="1"/>
    <n v="1"/>
    <n v="36.9"/>
  </r>
  <r>
    <x v="59"/>
    <x v="1"/>
    <x v="1"/>
    <x v="205"/>
    <s v="R1269473"/>
    <x v="1"/>
    <n v="1"/>
    <n v="11.4"/>
  </r>
  <r>
    <x v="60"/>
    <x v="0"/>
    <x v="15"/>
    <x v="206"/>
    <s v="R1269767"/>
    <x v="0"/>
    <n v="1"/>
    <n v="34.200000000000003"/>
  </r>
  <r>
    <x v="60"/>
    <x v="1"/>
    <x v="48"/>
    <x v="28"/>
    <s v="R1270175"/>
    <x v="1"/>
    <n v="2"/>
    <n v="87.8"/>
  </r>
  <r>
    <x v="60"/>
    <x v="1"/>
    <x v="56"/>
    <x v="207"/>
    <s v="R1269881"/>
    <x v="3"/>
    <n v="1"/>
    <n v="37"/>
  </r>
  <r>
    <x v="60"/>
    <x v="1"/>
    <x v="53"/>
    <x v="48"/>
    <s v="R1269991"/>
    <x v="3"/>
    <n v="1"/>
    <n v="44"/>
  </r>
  <r>
    <x v="60"/>
    <x v="1"/>
    <x v="25"/>
    <x v="48"/>
    <s v="R1269991"/>
    <x v="3"/>
    <n v="1"/>
    <n v="44"/>
  </r>
  <r>
    <x v="60"/>
    <x v="1"/>
    <x v="56"/>
    <x v="150"/>
    <s v="R1270076"/>
    <x v="2"/>
    <n v="1"/>
    <n v="32"/>
  </r>
  <r>
    <x v="61"/>
    <x v="2"/>
    <x v="44"/>
    <x v="208"/>
    <s v="R1270243"/>
    <x v="1"/>
    <n v="1"/>
    <n v="43.2"/>
  </r>
  <r>
    <x v="61"/>
    <x v="0"/>
    <x v="33"/>
    <x v="11"/>
    <s v="R1270577"/>
    <x v="1"/>
    <n v="2"/>
    <n v="74"/>
  </r>
  <r>
    <x v="61"/>
    <x v="1"/>
    <x v="83"/>
    <x v="163"/>
    <s v="R1270749"/>
    <x v="1"/>
    <n v="1"/>
    <n v="33.700000000000003"/>
  </r>
  <r>
    <x v="61"/>
    <x v="2"/>
    <x v="23"/>
    <x v="209"/>
    <s v="R1270361"/>
    <x v="3"/>
    <n v="1"/>
    <n v="34.1"/>
  </r>
  <r>
    <x v="61"/>
    <x v="2"/>
    <x v="95"/>
    <x v="210"/>
    <s v="R1270463"/>
    <x v="3"/>
    <n v="1"/>
    <n v="80.8"/>
  </r>
  <r>
    <x v="61"/>
    <x v="1"/>
    <x v="64"/>
    <x v="211"/>
    <s v="R1270686"/>
    <x v="2"/>
    <n v="2"/>
    <n v="63.8"/>
  </r>
  <r>
    <x v="61"/>
    <x v="1"/>
    <x v="42"/>
    <x v="211"/>
    <s v="R1270686"/>
    <x v="2"/>
    <n v="2"/>
    <n v="59.8"/>
  </r>
  <r>
    <x v="62"/>
    <x v="1"/>
    <x v="36"/>
    <x v="32"/>
    <s v="R1270927"/>
    <x v="3"/>
    <n v="1"/>
    <n v="14.5"/>
  </r>
  <r>
    <x v="62"/>
    <x v="2"/>
    <x v="27"/>
    <x v="79"/>
    <s v="R1270866"/>
    <x v="0"/>
    <n v="1"/>
    <n v="52.2"/>
  </r>
  <r>
    <x v="62"/>
    <x v="1"/>
    <x v="48"/>
    <x v="112"/>
    <s v="R1271150"/>
    <x v="1"/>
    <n v="1"/>
    <n v="43.9"/>
  </r>
  <r>
    <x v="62"/>
    <x v="1"/>
    <x v="48"/>
    <x v="70"/>
    <s v="R1271293"/>
    <x v="1"/>
    <n v="1"/>
    <n v="43.9"/>
  </r>
  <r>
    <x v="63"/>
    <x v="2"/>
    <x v="23"/>
    <x v="72"/>
    <s v="R1271345"/>
    <x v="2"/>
    <n v="1"/>
    <n v="30"/>
  </r>
  <r>
    <x v="63"/>
    <x v="1"/>
    <x v="96"/>
    <x v="162"/>
    <s v="R1271664"/>
    <x v="1"/>
    <n v="1"/>
    <n v="26.1"/>
  </r>
  <r>
    <x v="63"/>
    <x v="2"/>
    <x v="28"/>
    <x v="142"/>
    <s v="R1271460"/>
    <x v="3"/>
    <n v="2"/>
    <n v="114"/>
  </r>
  <r>
    <x v="64"/>
    <x v="2"/>
    <x v="35"/>
    <x v="26"/>
    <s v="R1271770"/>
    <x v="3"/>
    <n v="1"/>
    <n v="51.7"/>
  </r>
  <r>
    <x v="64"/>
    <x v="2"/>
    <x v="73"/>
    <x v="101"/>
    <s v="R1271873"/>
    <x v="1"/>
    <n v="1"/>
    <n v="42"/>
  </r>
  <r>
    <x v="64"/>
    <x v="0"/>
    <x v="15"/>
    <x v="101"/>
    <s v="R1271873"/>
    <x v="1"/>
    <n v="1"/>
    <n v="27.8"/>
  </r>
  <r>
    <x v="64"/>
    <x v="2"/>
    <x v="29"/>
    <x v="19"/>
    <s v="R1271917"/>
    <x v="1"/>
    <n v="1"/>
    <n v="57"/>
  </r>
  <r>
    <x v="64"/>
    <x v="1"/>
    <x v="47"/>
    <x v="212"/>
    <s v="R1272023"/>
    <x v="1"/>
    <n v="1"/>
    <n v="29.9"/>
  </r>
  <r>
    <x v="64"/>
    <x v="1"/>
    <x v="75"/>
    <x v="212"/>
    <s v="R1272023"/>
    <x v="1"/>
    <n v="3"/>
    <n v="10.199999999999999"/>
  </r>
  <r>
    <x v="65"/>
    <x v="0"/>
    <x v="60"/>
    <x v="213"/>
    <s v="R1272136"/>
    <x v="1"/>
    <n v="1"/>
    <n v="25.9"/>
  </r>
  <r>
    <x v="65"/>
    <x v="0"/>
    <x v="63"/>
    <x v="21"/>
    <s v="R1272223"/>
    <x v="1"/>
    <n v="1"/>
    <n v="31.9"/>
  </r>
  <r>
    <x v="66"/>
    <x v="2"/>
    <x v="59"/>
    <x v="32"/>
    <s v="R1272386"/>
    <x v="1"/>
    <n v="1"/>
    <n v="57"/>
  </r>
  <r>
    <x v="66"/>
    <x v="2"/>
    <x v="20"/>
    <x v="214"/>
    <s v="R1272465"/>
    <x v="3"/>
    <n v="1"/>
    <n v="37.200000000000003"/>
  </r>
  <r>
    <x v="67"/>
    <x v="1"/>
    <x v="16"/>
    <x v="215"/>
    <s v="R1272960"/>
    <x v="3"/>
    <n v="3"/>
    <n v="103.8"/>
  </r>
  <r>
    <x v="67"/>
    <x v="2"/>
    <x v="62"/>
    <x v="216"/>
    <s v="R1272524"/>
    <x v="2"/>
    <n v="1"/>
    <n v="30"/>
  </r>
  <r>
    <x v="67"/>
    <x v="2"/>
    <x v="62"/>
    <x v="133"/>
    <s v="R1272661"/>
    <x v="3"/>
    <n v="1"/>
    <n v="35.799999999999997"/>
  </r>
  <r>
    <x v="67"/>
    <x v="1"/>
    <x v="48"/>
    <x v="161"/>
    <s v="R1273244"/>
    <x v="1"/>
    <n v="2"/>
    <n v="87.8"/>
  </r>
  <r>
    <x v="67"/>
    <x v="1"/>
    <x v="32"/>
    <x v="55"/>
    <s v="R1273380"/>
    <x v="1"/>
    <n v="1"/>
    <n v="33.700000000000003"/>
  </r>
  <r>
    <x v="67"/>
    <x v="1"/>
    <x v="54"/>
    <x v="55"/>
    <s v="R1273380"/>
    <x v="1"/>
    <n v="1"/>
    <n v="39.799999999999997"/>
  </r>
  <r>
    <x v="67"/>
    <x v="2"/>
    <x v="81"/>
    <x v="146"/>
    <s v="R1272758"/>
    <x v="3"/>
    <n v="1"/>
    <n v="34.1"/>
  </r>
  <r>
    <x v="67"/>
    <x v="1"/>
    <x v="94"/>
    <x v="217"/>
    <s v="R1273088"/>
    <x v="2"/>
    <n v="1"/>
    <n v="37.9"/>
  </r>
  <r>
    <x v="68"/>
    <x v="2"/>
    <x v="44"/>
    <x v="208"/>
    <s v="R1273450"/>
    <x v="1"/>
    <n v="2"/>
    <n v="86.4"/>
  </r>
  <r>
    <x v="68"/>
    <x v="2"/>
    <x v="23"/>
    <x v="85"/>
    <s v="R1273579"/>
    <x v="3"/>
    <n v="2"/>
    <n v="69.400000000000006"/>
  </r>
  <r>
    <x v="69"/>
    <x v="0"/>
    <x v="45"/>
    <x v="176"/>
    <s v="R1273939"/>
    <x v="1"/>
    <n v="2"/>
    <n v="73.8"/>
  </r>
  <r>
    <x v="69"/>
    <x v="1"/>
    <x v="53"/>
    <x v="218"/>
    <s v="R1274216"/>
    <x v="2"/>
    <n v="1"/>
    <n v="37.9"/>
  </r>
  <r>
    <x v="69"/>
    <x v="0"/>
    <x v="45"/>
    <x v="219"/>
    <s v="R1274025"/>
    <x v="1"/>
    <n v="2"/>
    <n v="73.8"/>
  </r>
  <r>
    <x v="69"/>
    <x v="2"/>
    <x v="23"/>
    <x v="220"/>
    <s v="R1273742"/>
    <x v="0"/>
    <n v="1"/>
    <n v="43.9"/>
  </r>
  <r>
    <x v="69"/>
    <x v="0"/>
    <x v="0"/>
    <x v="126"/>
    <s v="R1274165"/>
    <x v="1"/>
    <n v="1"/>
    <n v="31.9"/>
  </r>
  <r>
    <x v="69"/>
    <x v="2"/>
    <x v="97"/>
    <x v="221"/>
    <s v="R1273891"/>
    <x v="0"/>
    <n v="2"/>
    <n v="55"/>
  </r>
  <r>
    <x v="70"/>
    <x v="0"/>
    <x v="98"/>
    <x v="222"/>
    <s v="R1274699"/>
    <x v="0"/>
    <n v="1"/>
    <n v="24"/>
  </r>
  <r>
    <x v="70"/>
    <x v="1"/>
    <x v="54"/>
    <x v="67"/>
    <s v="R1274848"/>
    <x v="1"/>
    <n v="1"/>
    <n v="39.799999999999997"/>
  </r>
  <r>
    <x v="70"/>
    <x v="2"/>
    <x v="29"/>
    <x v="107"/>
    <s v="R1274345"/>
    <x v="3"/>
    <n v="1"/>
    <n v="55"/>
  </r>
  <r>
    <x v="70"/>
    <x v="1"/>
    <x v="25"/>
    <x v="223"/>
    <s v="R1274710"/>
    <x v="3"/>
    <n v="1"/>
    <n v="44"/>
  </r>
  <r>
    <x v="70"/>
    <x v="2"/>
    <x v="35"/>
    <x v="31"/>
    <s v="R1274588"/>
    <x v="3"/>
    <n v="1"/>
    <n v="51.7"/>
  </r>
  <r>
    <x v="71"/>
    <x v="1"/>
    <x v="32"/>
    <x v="224"/>
    <s v="R1275130"/>
    <x v="1"/>
    <n v="2"/>
    <n v="67.599999999999994"/>
  </r>
  <r>
    <x v="71"/>
    <x v="2"/>
    <x v="73"/>
    <x v="160"/>
    <s v="R1274938"/>
    <x v="1"/>
    <n v="2"/>
    <n v="93.4"/>
  </r>
  <r>
    <x v="71"/>
    <x v="0"/>
    <x v="40"/>
    <x v="168"/>
    <s v="R1275087"/>
    <x v="1"/>
    <n v="2"/>
    <n v="57"/>
  </r>
  <r>
    <x v="71"/>
    <x v="1"/>
    <x v="54"/>
    <x v="225"/>
    <s v="R1275295"/>
    <x v="2"/>
    <n v="1"/>
    <n v="37.9"/>
  </r>
  <r>
    <x v="72"/>
    <x v="2"/>
    <x v="62"/>
    <x v="226"/>
    <s v="R1275320"/>
    <x v="1"/>
    <n v="2"/>
    <n v="67.8"/>
  </r>
  <r>
    <x v="72"/>
    <x v="2"/>
    <x v="28"/>
    <x v="28"/>
    <s v="R1275419"/>
    <x v="1"/>
    <n v="3"/>
    <n v="93.4"/>
  </r>
  <r>
    <x v="72"/>
    <x v="1"/>
    <x v="77"/>
    <x v="48"/>
    <s v="R1275920"/>
    <x v="2"/>
    <n v="1"/>
    <n v="37.9"/>
  </r>
  <r>
    <x v="72"/>
    <x v="1"/>
    <x v="53"/>
    <x v="48"/>
    <s v="R1275920"/>
    <x v="2"/>
    <n v="1"/>
    <n v="37.9"/>
  </r>
  <r>
    <x v="72"/>
    <x v="1"/>
    <x v="25"/>
    <x v="48"/>
    <s v="R1275920"/>
    <x v="2"/>
    <n v="1"/>
    <n v="37.9"/>
  </r>
  <r>
    <x v="72"/>
    <x v="1"/>
    <x v="99"/>
    <x v="48"/>
    <s v="R1275920"/>
    <x v="2"/>
    <n v="1"/>
    <n v="45.9"/>
  </r>
  <r>
    <x v="72"/>
    <x v="0"/>
    <x v="46"/>
    <x v="227"/>
    <s v="R1275670"/>
    <x v="0"/>
    <n v="1"/>
    <n v="34.200000000000003"/>
  </r>
  <r>
    <x v="72"/>
    <x v="0"/>
    <x v="15"/>
    <x v="228"/>
    <s v="R1275732"/>
    <x v="1"/>
    <n v="2"/>
    <n v="55.6"/>
  </r>
  <r>
    <x v="72"/>
    <x v="0"/>
    <x v="100"/>
    <x v="229"/>
    <s v="R1275884"/>
    <x v="1"/>
    <n v="1"/>
    <n v="5.5"/>
  </r>
  <r>
    <x v="72"/>
    <x v="0"/>
    <x v="101"/>
    <x v="229"/>
    <s v="R1275884"/>
    <x v="1"/>
    <n v="1"/>
    <n v="12"/>
  </r>
  <r>
    <x v="72"/>
    <x v="0"/>
    <x v="102"/>
    <x v="229"/>
    <s v="R1275884"/>
    <x v="1"/>
    <n v="1"/>
    <n v="5.5"/>
  </r>
  <r>
    <x v="72"/>
    <x v="2"/>
    <x v="23"/>
    <x v="230"/>
    <s v="R1275541"/>
    <x v="1"/>
    <n v="1"/>
    <n v="33.9"/>
  </r>
  <r>
    <x v="73"/>
    <x v="2"/>
    <x v="29"/>
    <x v="199"/>
    <s v="R1276095"/>
    <x v="0"/>
    <n v="1"/>
    <n v="55"/>
  </r>
  <r>
    <x v="73"/>
    <x v="1"/>
    <x v="3"/>
    <x v="199"/>
    <s v="R1276095"/>
    <x v="0"/>
    <n v="1"/>
    <n v="39.700000000000003"/>
  </r>
  <r>
    <x v="73"/>
    <x v="1"/>
    <x v="53"/>
    <x v="71"/>
    <s v="R1276224"/>
    <x v="1"/>
    <n v="1"/>
    <n v="39.799999999999997"/>
  </r>
  <r>
    <x v="73"/>
    <x v="0"/>
    <x v="5"/>
    <x v="65"/>
    <s v="R1276190"/>
    <x v="3"/>
    <n v="1"/>
    <n v="40.4"/>
  </r>
  <r>
    <x v="73"/>
    <x v="1"/>
    <x v="21"/>
    <x v="63"/>
    <s v="R1276486"/>
    <x v="3"/>
    <n v="1"/>
    <n v="37"/>
  </r>
  <r>
    <x v="74"/>
    <x v="1"/>
    <x v="48"/>
    <x v="181"/>
    <s v="R1277093"/>
    <x v="1"/>
    <n v="1"/>
    <n v="44.8"/>
  </r>
  <r>
    <x v="74"/>
    <x v="2"/>
    <x v="4"/>
    <x v="204"/>
    <s v="R1276513"/>
    <x v="3"/>
    <n v="1"/>
    <n v="37.200000000000003"/>
  </r>
  <r>
    <x v="74"/>
    <x v="1"/>
    <x v="43"/>
    <x v="172"/>
    <s v="R1276936"/>
    <x v="3"/>
    <n v="2"/>
    <n v="88"/>
  </r>
  <r>
    <x v="74"/>
    <x v="1"/>
    <x v="54"/>
    <x v="172"/>
    <s v="R1276936"/>
    <x v="3"/>
    <n v="3"/>
    <n v="132"/>
  </r>
  <r>
    <x v="74"/>
    <x v="1"/>
    <x v="32"/>
    <x v="231"/>
    <s v="R1277141"/>
    <x v="2"/>
    <n v="1"/>
    <n v="32"/>
  </r>
  <r>
    <x v="74"/>
    <x v="0"/>
    <x v="0"/>
    <x v="21"/>
    <s v="R1276731"/>
    <x v="1"/>
    <n v="1"/>
    <n v="31.9"/>
  </r>
  <r>
    <x v="74"/>
    <x v="0"/>
    <x v="0"/>
    <x v="22"/>
    <s v="R1276868"/>
    <x v="1"/>
    <n v="2"/>
    <n v="31.9"/>
  </r>
  <r>
    <x v="74"/>
    <x v="2"/>
    <x v="23"/>
    <x v="189"/>
    <s v="R1276643"/>
    <x v="0"/>
    <n v="1"/>
    <n v="43.9"/>
  </r>
  <r>
    <x v="75"/>
    <x v="2"/>
    <x v="19"/>
    <x v="100"/>
    <s v="R1277244"/>
    <x v="1"/>
    <n v="1"/>
    <n v="33.9"/>
  </r>
  <r>
    <x v="75"/>
    <x v="0"/>
    <x v="0"/>
    <x v="203"/>
    <s v="R1277362"/>
    <x v="1"/>
    <n v="2"/>
    <n v="63.8"/>
  </r>
  <r>
    <x v="75"/>
    <x v="0"/>
    <x v="15"/>
    <x v="4"/>
    <s v="R1277463"/>
    <x v="1"/>
    <n v="1"/>
    <n v="27.8"/>
  </r>
  <r>
    <x v="75"/>
    <x v="1"/>
    <x v="42"/>
    <x v="134"/>
    <s v="R1277631"/>
    <x v="0"/>
    <n v="1"/>
    <n v="39"/>
  </r>
  <r>
    <x v="76"/>
    <x v="2"/>
    <x v="71"/>
    <x v="232"/>
    <s v="R1277742"/>
    <x v="3"/>
    <n v="1"/>
    <n v="37.200000000000003"/>
  </r>
  <r>
    <x v="76"/>
    <x v="2"/>
    <x v="66"/>
    <x v="233"/>
    <s v="R1277895"/>
    <x v="1"/>
    <n v="1"/>
    <n v="46.7"/>
  </r>
  <r>
    <x v="76"/>
    <x v="1"/>
    <x v="53"/>
    <x v="218"/>
    <s v="R1278127"/>
    <x v="2"/>
    <n v="1"/>
    <n v="37.9"/>
  </r>
  <r>
    <x v="76"/>
    <x v="2"/>
    <x v="28"/>
    <x v="234"/>
    <s v="R1277989"/>
    <x v="1"/>
    <n v="1"/>
    <n v="46.7"/>
  </r>
  <r>
    <x v="76"/>
    <x v="0"/>
    <x v="92"/>
    <x v="235"/>
    <s v="R1278082"/>
    <x v="1"/>
    <n v="1"/>
    <n v="27.8"/>
  </r>
  <r>
    <x v="77"/>
    <x v="0"/>
    <x v="0"/>
    <x v="236"/>
    <s v="R1278367"/>
    <x v="1"/>
    <n v="1"/>
    <n v="31.9"/>
  </r>
  <r>
    <x v="77"/>
    <x v="0"/>
    <x v="76"/>
    <x v="28"/>
    <s v="R1278445"/>
    <x v="1"/>
    <n v="1"/>
    <n v="28.5"/>
  </r>
  <r>
    <x v="77"/>
    <x v="1"/>
    <x v="56"/>
    <x v="182"/>
    <s v="R1278585"/>
    <x v="2"/>
    <n v="1"/>
    <n v="32"/>
  </r>
  <r>
    <x v="77"/>
    <x v="1"/>
    <x v="21"/>
    <x v="63"/>
    <s v="R1278626"/>
    <x v="3"/>
    <n v="1"/>
    <n v="37"/>
  </r>
  <r>
    <x v="77"/>
    <x v="1"/>
    <x v="42"/>
    <x v="237"/>
    <s v="R1278775"/>
    <x v="0"/>
    <n v="1"/>
    <n v="39"/>
  </r>
  <r>
    <x v="77"/>
    <x v="2"/>
    <x v="81"/>
    <x v="238"/>
    <s v="R1278215"/>
    <x v="3"/>
    <n v="1"/>
    <n v="35.799999999999997"/>
  </r>
  <r>
    <x v="77"/>
    <x v="1"/>
    <x v="65"/>
    <x v="239"/>
    <s v="R1278863"/>
    <x v="1"/>
    <n v="1"/>
    <n v="42"/>
  </r>
  <r>
    <x v="77"/>
    <x v="1"/>
    <x v="21"/>
    <x v="240"/>
    <s v="R1278970"/>
    <x v="6"/>
    <n v="3"/>
    <n v="71"/>
  </r>
  <r>
    <x v="78"/>
    <x v="1"/>
    <x v="2"/>
    <x v="241"/>
    <s v="R1279066"/>
    <x v="5"/>
    <n v="2"/>
    <n v="111.8"/>
  </r>
  <r>
    <x v="78"/>
    <x v="1"/>
    <x v="21"/>
    <x v="240"/>
    <s v="R1279183"/>
    <x v="3"/>
    <n v="1"/>
    <n v="37"/>
  </r>
  <r>
    <x v="79"/>
    <x v="1"/>
    <x v="36"/>
    <x v="242"/>
    <s v="R1279286"/>
    <x v="3"/>
    <n v="1"/>
    <n v="14.5"/>
  </r>
  <r>
    <x v="80"/>
    <x v="2"/>
    <x v="20"/>
    <x v="243"/>
    <s v="R1279322"/>
    <x v="3"/>
    <n v="1"/>
    <n v="37.200000000000003"/>
  </r>
  <r>
    <x v="80"/>
    <x v="0"/>
    <x v="70"/>
    <x v="243"/>
    <s v="R1279322"/>
    <x v="3"/>
    <n v="2"/>
    <n v="127.4"/>
  </r>
  <r>
    <x v="80"/>
    <x v="2"/>
    <x v="28"/>
    <x v="76"/>
    <s v="R1279433"/>
    <x v="1"/>
    <n v="2"/>
    <n v="93.4"/>
  </r>
  <r>
    <x v="80"/>
    <x v="2"/>
    <x v="28"/>
    <x v="244"/>
    <s v="R1279568"/>
    <x v="1"/>
    <n v="1"/>
    <n v="46.7"/>
  </r>
  <r>
    <x v="80"/>
    <x v="2"/>
    <x v="74"/>
    <x v="244"/>
    <s v="R1279568"/>
    <x v="1"/>
    <n v="1"/>
    <n v="41.9"/>
  </r>
  <r>
    <x v="80"/>
    <x v="1"/>
    <x v="94"/>
    <x v="86"/>
    <s v="R1279765"/>
    <x v="1"/>
    <n v="2"/>
    <n v="39.799999999999997"/>
  </r>
  <r>
    <x v="80"/>
    <x v="2"/>
    <x v="71"/>
    <x v="245"/>
    <s v="R1279647"/>
    <x v="3"/>
    <n v="1"/>
    <n v="37.200000000000003"/>
  </r>
  <r>
    <x v="80"/>
    <x v="0"/>
    <x v="63"/>
    <x v="245"/>
    <s v="R1279647"/>
    <x v="3"/>
    <n v="2"/>
    <n v="80.8"/>
  </r>
  <r>
    <x v="80"/>
    <x v="0"/>
    <x v="12"/>
    <x v="245"/>
    <s v="R1279647"/>
    <x v="3"/>
    <n v="1"/>
    <n v="41.7"/>
  </r>
  <r>
    <x v="80"/>
    <x v="1"/>
    <x v="75"/>
    <x v="245"/>
    <s v="R1279647"/>
    <x v="3"/>
    <n v="1"/>
    <n v="3.4"/>
  </r>
  <r>
    <x v="81"/>
    <x v="1"/>
    <x v="21"/>
    <x v="246"/>
    <s v="R1280562"/>
    <x v="3"/>
    <n v="2"/>
    <n v="74"/>
  </r>
  <r>
    <x v="81"/>
    <x v="2"/>
    <x v="20"/>
    <x v="79"/>
    <s v="R1279890"/>
    <x v="6"/>
    <n v="1"/>
    <n v="30.9"/>
  </r>
  <r>
    <x v="81"/>
    <x v="2"/>
    <x v="50"/>
    <x v="247"/>
    <s v="R1279971"/>
    <x v="1"/>
    <n v="1"/>
    <n v="31.3"/>
  </r>
  <r>
    <x v="81"/>
    <x v="2"/>
    <x v="73"/>
    <x v="247"/>
    <s v="R1279971"/>
    <x v="1"/>
    <n v="1"/>
    <n v="46.7"/>
  </r>
  <r>
    <x v="81"/>
    <x v="2"/>
    <x v="73"/>
    <x v="133"/>
    <s v="R1280011"/>
    <x v="3"/>
    <n v="1"/>
    <n v="52.3"/>
  </r>
  <r>
    <x v="81"/>
    <x v="2"/>
    <x v="89"/>
    <x v="248"/>
    <s v="R1280148"/>
    <x v="6"/>
    <n v="1"/>
    <n v="29.5"/>
  </r>
  <r>
    <x v="81"/>
    <x v="1"/>
    <x v="56"/>
    <x v="225"/>
    <s v="R1280348"/>
    <x v="3"/>
    <n v="1"/>
    <n v="37"/>
  </r>
  <r>
    <x v="81"/>
    <x v="1"/>
    <x v="21"/>
    <x v="225"/>
    <s v="R1280348"/>
    <x v="3"/>
    <n v="1"/>
    <n v="37"/>
  </r>
  <r>
    <x v="81"/>
    <x v="1"/>
    <x v="64"/>
    <x v="211"/>
    <s v="R1280437"/>
    <x v="2"/>
    <n v="2"/>
    <n v="63.8"/>
  </r>
  <r>
    <x v="81"/>
    <x v="0"/>
    <x v="103"/>
    <x v="249"/>
    <s v="R1280264"/>
    <x v="2"/>
    <n v="1"/>
    <n v="37"/>
  </r>
  <r>
    <x v="82"/>
    <x v="1"/>
    <x v="32"/>
    <x v="224"/>
    <s v="R1281055"/>
    <x v="1"/>
    <n v="2"/>
    <n v="67.599999999999994"/>
  </r>
  <r>
    <x v="82"/>
    <x v="2"/>
    <x v="28"/>
    <x v="234"/>
    <s v="R1280674"/>
    <x v="1"/>
    <n v="1"/>
    <n v="46.7"/>
  </r>
  <r>
    <x v="82"/>
    <x v="2"/>
    <x v="23"/>
    <x v="85"/>
    <s v="R1280711"/>
    <x v="3"/>
    <n v="1"/>
    <n v="34.700000000000003"/>
  </r>
  <r>
    <x v="82"/>
    <x v="2"/>
    <x v="20"/>
    <x v="85"/>
    <s v="R1280711"/>
    <x v="3"/>
    <n v="1"/>
    <n v="35.700000000000003"/>
  </r>
  <r>
    <x v="82"/>
    <x v="0"/>
    <x v="15"/>
    <x v="250"/>
    <s v="R1280888"/>
    <x v="1"/>
    <n v="1"/>
    <n v="27.8"/>
  </r>
  <r>
    <x v="82"/>
    <x v="0"/>
    <x v="46"/>
    <x v="250"/>
    <s v="R1280888"/>
    <x v="1"/>
    <n v="1"/>
    <n v="27.8"/>
  </r>
  <r>
    <x v="82"/>
    <x v="1"/>
    <x v="2"/>
    <x v="251"/>
    <s v="R1280956"/>
    <x v="5"/>
    <n v="1"/>
    <n v="55.9"/>
  </r>
  <r>
    <x v="82"/>
    <x v="1"/>
    <x v="93"/>
    <x v="197"/>
    <s v="R1281151"/>
    <x v="1"/>
    <n v="1"/>
    <n v="65.3"/>
  </r>
  <r>
    <x v="82"/>
    <x v="1"/>
    <x v="104"/>
    <x v="252"/>
    <s v="R1281261"/>
    <x v="1"/>
    <n v="1"/>
    <n v="26.1"/>
  </r>
  <r>
    <x v="83"/>
    <x v="0"/>
    <x v="52"/>
    <x v="90"/>
    <s v="R1281420"/>
    <x v="1"/>
    <n v="1"/>
    <n v="32.9"/>
  </r>
  <r>
    <x v="83"/>
    <x v="1"/>
    <x v="25"/>
    <x v="90"/>
    <s v="R1281420"/>
    <x v="1"/>
    <n v="1"/>
    <n v="39.799999999999997"/>
  </r>
  <r>
    <x v="83"/>
    <x v="1"/>
    <x v="25"/>
    <x v="253"/>
    <s v="R1281773"/>
    <x v="0"/>
    <n v="1"/>
    <n v="40.799999999999997"/>
  </r>
  <r>
    <x v="83"/>
    <x v="0"/>
    <x v="49"/>
    <x v="254"/>
    <s v="R1281561"/>
    <x v="1"/>
    <n v="1"/>
    <n v="36.9"/>
  </r>
  <r>
    <x v="83"/>
    <x v="1"/>
    <x v="32"/>
    <x v="136"/>
    <s v="R1281385"/>
    <x v="1"/>
    <n v="1"/>
    <n v="33.799999999999997"/>
  </r>
  <r>
    <x v="83"/>
    <x v="0"/>
    <x v="34"/>
    <x v="255"/>
    <s v="R1281663"/>
    <x v="1"/>
    <n v="1"/>
    <n v="27.8"/>
  </r>
  <r>
    <x v="83"/>
    <x v="1"/>
    <x v="47"/>
    <x v="256"/>
    <s v="R1281838"/>
    <x v="3"/>
    <n v="1"/>
    <n v="34.6"/>
  </r>
  <r>
    <x v="83"/>
    <x v="1"/>
    <x v="21"/>
    <x v="257"/>
    <s v="R1282075"/>
    <x v="0"/>
    <n v="1"/>
    <n v="38.200000000000003"/>
  </r>
  <r>
    <x v="84"/>
    <x v="1"/>
    <x v="32"/>
    <x v="226"/>
    <s v="R1282580"/>
    <x v="1"/>
    <n v="1"/>
    <n v="33.799999999999997"/>
  </r>
  <r>
    <x v="84"/>
    <x v="1"/>
    <x v="17"/>
    <x v="71"/>
    <s v="R1282446"/>
    <x v="1"/>
    <n v="1"/>
    <n v="59.8"/>
  </r>
  <r>
    <x v="84"/>
    <x v="1"/>
    <x v="53"/>
    <x v="71"/>
    <s v="R1282446"/>
    <x v="1"/>
    <n v="1"/>
    <n v="39.799999999999997"/>
  </r>
  <r>
    <x v="84"/>
    <x v="1"/>
    <x v="75"/>
    <x v="71"/>
    <s v="R1282446"/>
    <x v="1"/>
    <n v="4"/>
    <n v="13.6"/>
  </r>
  <r>
    <x v="84"/>
    <x v="2"/>
    <x v="35"/>
    <x v="101"/>
    <s v="R1282142"/>
    <x v="1"/>
    <n v="1"/>
    <n v="46.7"/>
  </r>
  <r>
    <x v="84"/>
    <x v="2"/>
    <x v="73"/>
    <x v="101"/>
    <s v="R1282142"/>
    <x v="1"/>
    <n v="1"/>
    <n v="46.7"/>
  </r>
  <r>
    <x v="84"/>
    <x v="1"/>
    <x v="21"/>
    <x v="67"/>
    <s v="R1282687"/>
    <x v="5"/>
    <n v="1"/>
    <n v="31.9"/>
  </r>
  <r>
    <x v="84"/>
    <x v="2"/>
    <x v="85"/>
    <x v="258"/>
    <s v="R1282226"/>
    <x v="1"/>
    <n v="1"/>
    <n v="37.9"/>
  </r>
  <r>
    <x v="84"/>
    <x v="1"/>
    <x v="61"/>
    <x v="258"/>
    <s v="R1282226"/>
    <x v="1"/>
    <n v="1"/>
    <n v="59.8"/>
  </r>
  <r>
    <x v="84"/>
    <x v="0"/>
    <x v="33"/>
    <x v="259"/>
    <s v="R1282396"/>
    <x v="1"/>
    <n v="1"/>
    <n v="32.9"/>
  </r>
  <r>
    <x v="84"/>
    <x v="1"/>
    <x v="21"/>
    <x v="63"/>
    <s v="R1282768"/>
    <x v="0"/>
    <n v="1"/>
    <n v="38.200000000000003"/>
  </r>
  <r>
    <x v="84"/>
    <x v="1"/>
    <x v="8"/>
    <x v="260"/>
    <s v="R1282890"/>
    <x v="1"/>
    <n v="1"/>
    <n v="29"/>
  </r>
  <r>
    <x v="85"/>
    <x v="1"/>
    <x v="77"/>
    <x v="107"/>
    <s v="R1283061"/>
    <x v="6"/>
    <n v="1"/>
    <n v="40.9"/>
  </r>
  <r>
    <x v="85"/>
    <x v="2"/>
    <x v="51"/>
    <x v="261"/>
    <s v="R1282910"/>
    <x v="3"/>
    <n v="1"/>
    <n v="34"/>
  </r>
  <r>
    <x v="85"/>
    <x v="1"/>
    <x v="8"/>
    <x v="262"/>
    <s v="R1283269"/>
    <x v="1"/>
    <n v="1"/>
    <n v="29"/>
  </r>
  <r>
    <x v="85"/>
    <x v="1"/>
    <x v="8"/>
    <x v="263"/>
    <s v="R1283340"/>
    <x v="1"/>
    <n v="4"/>
    <n v="116"/>
  </r>
  <r>
    <x v="85"/>
    <x v="1"/>
    <x v="48"/>
    <x v="150"/>
    <s v="R1283466"/>
    <x v="1"/>
    <n v="1"/>
    <n v="42"/>
  </r>
  <r>
    <x v="85"/>
    <x v="1"/>
    <x v="43"/>
    <x v="264"/>
    <s v="R1283173"/>
    <x v="3"/>
    <n v="1"/>
    <n v="44"/>
  </r>
  <r>
    <x v="86"/>
    <x v="2"/>
    <x v="4"/>
    <x v="208"/>
    <s v="R1283558"/>
    <x v="3"/>
    <n v="1"/>
    <n v="37.200000000000003"/>
  </r>
  <r>
    <x v="86"/>
    <x v="1"/>
    <x v="1"/>
    <x v="265"/>
    <s v="R1283950"/>
    <x v="2"/>
    <n v="1"/>
    <n v="11.5"/>
  </r>
  <r>
    <x v="86"/>
    <x v="0"/>
    <x v="100"/>
    <x v="266"/>
    <s v="R1283718"/>
    <x v="1"/>
    <n v="1"/>
    <n v="5.5"/>
  </r>
  <r>
    <x v="86"/>
    <x v="1"/>
    <x v="18"/>
    <x v="87"/>
    <s v="R1283880"/>
    <x v="1"/>
    <n v="3"/>
    <n v="119.6"/>
  </r>
  <r>
    <x v="86"/>
    <x v="2"/>
    <x v="105"/>
    <x v="267"/>
    <s v="R1283693"/>
    <x v="3"/>
    <n v="2"/>
    <n v="78.599999999999994"/>
  </r>
  <r>
    <x v="86"/>
    <x v="2"/>
    <x v="62"/>
    <x v="267"/>
    <s v="R1283693"/>
    <x v="3"/>
    <n v="2"/>
    <n v="68.2"/>
  </r>
  <r>
    <x v="87"/>
    <x v="1"/>
    <x v="48"/>
    <x v="176"/>
    <s v="R1284413"/>
    <x v="1"/>
    <n v="1"/>
    <n v="42"/>
  </r>
  <r>
    <x v="87"/>
    <x v="2"/>
    <x v="85"/>
    <x v="268"/>
    <s v="R1284099"/>
    <x v="1"/>
    <n v="1"/>
    <n v="37.9"/>
  </r>
  <r>
    <x v="87"/>
    <x v="2"/>
    <x v="28"/>
    <x v="234"/>
    <s v="R1284145"/>
    <x v="1"/>
    <n v="2"/>
    <n v="93.4"/>
  </r>
  <r>
    <x v="87"/>
    <x v="1"/>
    <x v="48"/>
    <x v="113"/>
    <s v="R1284566"/>
    <x v="1"/>
    <n v="1"/>
    <n v="42"/>
  </r>
  <r>
    <x v="87"/>
    <x v="1"/>
    <x v="88"/>
    <x v="240"/>
    <s v="R1284697"/>
    <x v="3"/>
    <n v="2"/>
    <n v="74"/>
  </r>
  <r>
    <x v="87"/>
    <x v="1"/>
    <x v="21"/>
    <x v="240"/>
    <s v="R1284697"/>
    <x v="3"/>
    <n v="2"/>
    <n v="74"/>
  </r>
  <r>
    <x v="87"/>
    <x v="0"/>
    <x v="33"/>
    <x v="269"/>
    <s v="R1284242"/>
    <x v="1"/>
    <n v="1"/>
    <n v="32.9"/>
  </r>
  <r>
    <x v="87"/>
    <x v="1"/>
    <x v="79"/>
    <x v="269"/>
    <s v="R1284242"/>
    <x v="1"/>
    <n v="1"/>
    <n v="42"/>
  </r>
  <r>
    <x v="87"/>
    <x v="0"/>
    <x v="0"/>
    <x v="270"/>
    <s v="R1284397"/>
    <x v="0"/>
    <n v="1"/>
    <n v="34.5"/>
  </r>
  <r>
    <x v="88"/>
    <x v="1"/>
    <x v="48"/>
    <x v="181"/>
    <s v="R1285026"/>
    <x v="1"/>
    <n v="2"/>
    <n v="84"/>
  </r>
  <r>
    <x v="88"/>
    <x v="2"/>
    <x v="19"/>
    <x v="65"/>
    <s v="R1284779"/>
    <x v="3"/>
    <n v="1"/>
    <n v="34.1"/>
  </r>
  <r>
    <x v="88"/>
    <x v="1"/>
    <x v="42"/>
    <x v="175"/>
    <s v="R1285159"/>
    <x v="3"/>
    <n v="1"/>
    <n v="42.9"/>
  </r>
  <r>
    <x v="88"/>
    <x v="1"/>
    <x v="53"/>
    <x v="21"/>
    <s v="R1284978"/>
    <x v="3"/>
    <n v="1"/>
    <n v="40.6"/>
  </r>
  <r>
    <x v="88"/>
    <x v="1"/>
    <x v="104"/>
    <x v="271"/>
    <s v="R1285296"/>
    <x v="0"/>
    <n v="1"/>
    <n v="31.8"/>
  </r>
  <r>
    <x v="89"/>
    <x v="1"/>
    <x v="18"/>
    <x v="199"/>
    <s v="R1285782"/>
    <x v="0"/>
    <n v="3"/>
    <n v="195"/>
  </r>
  <r>
    <x v="89"/>
    <x v="2"/>
    <x v="35"/>
    <x v="32"/>
    <s v="R1285394"/>
    <x v="3"/>
    <n v="1"/>
    <n v="51.7"/>
  </r>
  <r>
    <x v="89"/>
    <x v="1"/>
    <x v="1"/>
    <x v="32"/>
    <s v="R1285394"/>
    <x v="3"/>
    <n v="1"/>
    <n v="14.5"/>
  </r>
  <r>
    <x v="89"/>
    <x v="0"/>
    <x v="52"/>
    <x v="175"/>
    <s v="R1285457"/>
    <x v="3"/>
    <n v="1"/>
    <n v="40.4"/>
  </r>
  <r>
    <x v="89"/>
    <x v="1"/>
    <x v="25"/>
    <x v="175"/>
    <s v="R1285457"/>
    <x v="3"/>
    <n v="1"/>
    <n v="44"/>
  </r>
  <r>
    <x v="89"/>
    <x v="1"/>
    <x v="42"/>
    <x v="175"/>
    <s v="R1285457"/>
    <x v="3"/>
    <n v="1"/>
    <n v="42.9"/>
  </r>
  <r>
    <x v="89"/>
    <x v="0"/>
    <x v="63"/>
    <x v="4"/>
    <s v="R1285634"/>
    <x v="3"/>
    <n v="1"/>
    <n v="40.4"/>
  </r>
  <r>
    <x v="89"/>
    <x v="1"/>
    <x v="21"/>
    <x v="63"/>
    <s v="R1285991"/>
    <x v="3"/>
    <n v="1"/>
    <n v="37"/>
  </r>
  <r>
    <x v="89"/>
    <x v="1"/>
    <x v="47"/>
    <x v="256"/>
    <s v="R1285880"/>
    <x v="1"/>
    <n v="1"/>
    <n v="29.9"/>
  </r>
  <r>
    <x v="89"/>
    <x v="2"/>
    <x v="35"/>
    <x v="272"/>
    <s v="R1285585"/>
    <x v="1"/>
    <n v="2"/>
    <n v="93.4"/>
  </r>
  <r>
    <x v="89"/>
    <x v="1"/>
    <x v="36"/>
    <x v="273"/>
    <s v="R1286011"/>
    <x v="1"/>
    <n v="1"/>
    <n v="11.4"/>
  </r>
  <r>
    <x v="90"/>
    <x v="1"/>
    <x v="75"/>
    <x v="246"/>
    <s v="R1286872"/>
    <x v="3"/>
    <n v="2"/>
    <n v="6.8"/>
  </r>
  <r>
    <x v="90"/>
    <x v="1"/>
    <x v="32"/>
    <x v="274"/>
    <s v="R1286987"/>
    <x v="2"/>
    <n v="1"/>
    <n v="32"/>
  </r>
  <r>
    <x v="90"/>
    <x v="2"/>
    <x v="81"/>
    <x v="93"/>
    <s v="R1286143"/>
    <x v="1"/>
    <n v="1"/>
    <n v="33.9"/>
  </r>
  <r>
    <x v="90"/>
    <x v="2"/>
    <x v="19"/>
    <x v="275"/>
    <s v="R1286293"/>
    <x v="3"/>
    <n v="1"/>
    <n v="35.799999999999997"/>
  </r>
  <r>
    <x v="90"/>
    <x v="0"/>
    <x v="52"/>
    <x v="276"/>
    <s v="R1286413"/>
    <x v="1"/>
    <n v="1"/>
    <n v="31.9"/>
  </r>
  <r>
    <x v="90"/>
    <x v="0"/>
    <x v="76"/>
    <x v="11"/>
    <s v="R1286596"/>
    <x v="1"/>
    <n v="1"/>
    <n v="28.5"/>
  </r>
  <r>
    <x v="90"/>
    <x v="0"/>
    <x v="33"/>
    <x v="11"/>
    <s v="R1286596"/>
    <x v="1"/>
    <n v="1"/>
    <n v="32.9"/>
  </r>
  <r>
    <x v="90"/>
    <x v="2"/>
    <x v="28"/>
    <x v="142"/>
    <s v="R1286357"/>
    <x v="3"/>
    <n v="1"/>
    <n v="51.7"/>
  </r>
  <r>
    <x v="90"/>
    <x v="0"/>
    <x v="60"/>
    <x v="277"/>
    <s v="R1286635"/>
    <x v="1"/>
    <n v="1"/>
    <n v="25.9"/>
  </r>
  <r>
    <x v="91"/>
    <x v="1"/>
    <x v="77"/>
    <x v="107"/>
    <s v="R1287356"/>
    <x v="0"/>
    <n v="1"/>
    <n v="40.799999999999997"/>
  </r>
  <r>
    <x v="91"/>
    <x v="2"/>
    <x v="73"/>
    <x v="160"/>
    <s v="R1287117"/>
    <x v="1"/>
    <n v="2"/>
    <n v="93.4"/>
  </r>
  <r>
    <x v="92"/>
    <x v="2"/>
    <x v="27"/>
    <x v="278"/>
    <s v="R1287418"/>
    <x v="3"/>
    <n v="1"/>
    <n v="39.299999999999997"/>
  </r>
  <r>
    <x v="92"/>
    <x v="2"/>
    <x v="50"/>
    <x v="247"/>
    <s v="R1287571"/>
    <x v="1"/>
    <n v="1"/>
    <n v="31.3"/>
  </r>
  <r>
    <x v="92"/>
    <x v="2"/>
    <x v="73"/>
    <x v="247"/>
    <s v="R1287571"/>
    <x v="1"/>
    <n v="1"/>
    <n v="46.7"/>
  </r>
  <r>
    <x v="92"/>
    <x v="0"/>
    <x v="60"/>
    <x v="276"/>
    <s v="R1287897"/>
    <x v="0"/>
    <n v="1"/>
    <n v="34.200000000000003"/>
  </r>
  <r>
    <x v="92"/>
    <x v="0"/>
    <x v="106"/>
    <x v="279"/>
    <s v="R1287938"/>
    <x v="1"/>
    <n v="2"/>
    <n v="67.8"/>
  </r>
  <r>
    <x v="92"/>
    <x v="1"/>
    <x v="25"/>
    <x v="23"/>
    <s v="R1288068"/>
    <x v="1"/>
    <n v="2"/>
    <n v="79.599999999999994"/>
  </r>
  <r>
    <x v="92"/>
    <x v="1"/>
    <x v="21"/>
    <x v="134"/>
    <s v="R1288154"/>
    <x v="0"/>
    <n v="1"/>
    <n v="38.200000000000003"/>
  </r>
  <r>
    <x v="92"/>
    <x v="1"/>
    <x v="80"/>
    <x v="280"/>
    <s v="R1288221"/>
    <x v="1"/>
    <n v="1"/>
    <n v="39.799999999999997"/>
  </r>
  <r>
    <x v="92"/>
    <x v="2"/>
    <x v="78"/>
    <x v="281"/>
    <s v="R1287690"/>
    <x v="1"/>
    <n v="2"/>
    <n v="69.8"/>
  </r>
  <r>
    <x v="93"/>
    <x v="0"/>
    <x v="49"/>
    <x v="282"/>
    <s v="R1288469"/>
    <x v="3"/>
    <n v="1"/>
    <n v="40.6"/>
  </r>
  <r>
    <x v="93"/>
    <x v="0"/>
    <x v="107"/>
    <x v="283"/>
    <s v="R1288534"/>
    <x v="1"/>
    <n v="2"/>
    <n v="67.8"/>
  </r>
  <r>
    <x v="93"/>
    <x v="1"/>
    <x v="83"/>
    <x v="211"/>
    <s v="R1288635"/>
    <x v="2"/>
    <n v="1"/>
    <n v="32"/>
  </r>
  <r>
    <x v="93"/>
    <x v="1"/>
    <x v="8"/>
    <x v="284"/>
    <s v="R1288728"/>
    <x v="1"/>
    <n v="1"/>
    <n v="29"/>
  </r>
  <r>
    <x v="94"/>
    <x v="0"/>
    <x v="24"/>
    <x v="285"/>
    <s v="R1289075"/>
    <x v="2"/>
    <n v="1"/>
    <n v="31"/>
  </r>
  <r>
    <x v="94"/>
    <x v="0"/>
    <x v="33"/>
    <x v="286"/>
    <s v="R1289180"/>
    <x v="1"/>
    <n v="1"/>
    <n v="37"/>
  </r>
  <r>
    <x v="94"/>
    <x v="0"/>
    <x v="45"/>
    <x v="287"/>
    <s v="R1289271"/>
    <x v="1"/>
    <n v="1"/>
    <n v="36.9"/>
  </r>
  <r>
    <x v="94"/>
    <x v="0"/>
    <x v="108"/>
    <x v="231"/>
    <s v="R1289316"/>
    <x v="2"/>
    <n v="1"/>
    <n v="35"/>
  </r>
  <r>
    <x v="94"/>
    <x v="2"/>
    <x v="62"/>
    <x v="288"/>
    <s v="R1288934"/>
    <x v="0"/>
    <n v="1"/>
    <n v="43.9"/>
  </r>
  <r>
    <x v="94"/>
    <x v="2"/>
    <x v="59"/>
    <x v="288"/>
    <s v="R1288934"/>
    <x v="0"/>
    <n v="1"/>
    <n v="55"/>
  </r>
  <r>
    <x v="95"/>
    <x v="1"/>
    <x v="47"/>
    <x v="289"/>
    <s v="R1289553"/>
    <x v="3"/>
    <n v="1"/>
    <n v="34.6"/>
  </r>
  <r>
    <x v="95"/>
    <x v="1"/>
    <x v="53"/>
    <x v="289"/>
    <s v="R1289553"/>
    <x v="3"/>
    <n v="1"/>
    <n v="40.6"/>
  </r>
  <r>
    <x v="95"/>
    <x v="0"/>
    <x v="109"/>
    <x v="290"/>
    <s v="R1289414"/>
    <x v="1"/>
    <n v="2"/>
    <n v="67.8"/>
  </r>
  <r>
    <x v="96"/>
    <x v="1"/>
    <x v="25"/>
    <x v="90"/>
    <s v="R1289828"/>
    <x v="1"/>
    <n v="1"/>
    <n v="39.799999999999997"/>
  </r>
  <r>
    <x v="96"/>
    <x v="1"/>
    <x v="2"/>
    <x v="241"/>
    <s v="R1289981"/>
    <x v="5"/>
    <n v="2"/>
    <n v="111.8"/>
  </r>
  <r>
    <x v="96"/>
    <x v="1"/>
    <x v="30"/>
    <x v="156"/>
    <s v="R1290058"/>
    <x v="3"/>
    <n v="2"/>
    <n v="74"/>
  </r>
  <r>
    <x v="96"/>
    <x v="1"/>
    <x v="36"/>
    <x v="291"/>
    <s v="R1290198"/>
    <x v="2"/>
    <n v="1"/>
    <n v="11.5"/>
  </r>
  <r>
    <x v="96"/>
    <x v="1"/>
    <x v="48"/>
    <x v="161"/>
    <s v="R1290262"/>
    <x v="1"/>
    <n v="3"/>
    <n v="134.4"/>
  </r>
  <r>
    <x v="96"/>
    <x v="1"/>
    <x v="90"/>
    <x v="292"/>
    <s v="R1290316"/>
    <x v="1"/>
    <n v="1"/>
    <n v="65.3"/>
  </r>
  <r>
    <x v="96"/>
    <x v="1"/>
    <x v="58"/>
    <x v="292"/>
    <s v="R1290316"/>
    <x v="1"/>
    <n v="1"/>
    <n v="39.799999999999997"/>
  </r>
  <r>
    <x v="96"/>
    <x v="2"/>
    <x v="29"/>
    <x v="142"/>
    <s v="R1289752"/>
    <x v="0"/>
    <n v="1"/>
    <n v="55"/>
  </r>
  <r>
    <x v="96"/>
    <x v="1"/>
    <x v="55"/>
    <x v="293"/>
    <s v="R1290487"/>
    <x v="1"/>
    <n v="1"/>
    <n v="29"/>
  </r>
  <r>
    <x v="97"/>
    <x v="2"/>
    <x v="74"/>
    <x v="32"/>
    <s v="R1290521"/>
    <x v="1"/>
    <n v="1"/>
    <n v="57"/>
  </r>
  <r>
    <x v="97"/>
    <x v="2"/>
    <x v="51"/>
    <x v="261"/>
    <s v="R1290652"/>
    <x v="3"/>
    <n v="1"/>
    <n v="34"/>
  </r>
  <r>
    <x v="97"/>
    <x v="0"/>
    <x v="110"/>
    <x v="294"/>
    <s v="R1290932"/>
    <x v="1"/>
    <n v="2"/>
    <n v="67.8"/>
  </r>
  <r>
    <x v="97"/>
    <x v="2"/>
    <x v="71"/>
    <x v="62"/>
    <s v="R1290784"/>
    <x v="3"/>
    <n v="1"/>
    <n v="37.200000000000003"/>
  </r>
  <r>
    <x v="98"/>
    <x v="1"/>
    <x v="69"/>
    <x v="295"/>
    <s v="R1291167"/>
    <x v="1"/>
    <n v="1"/>
    <n v="41.9"/>
  </r>
  <r>
    <x v="98"/>
    <x v="2"/>
    <x v="28"/>
    <x v="244"/>
    <s v="R1291259"/>
    <x v="1"/>
    <n v="1"/>
    <n v="46.7"/>
  </r>
  <r>
    <x v="98"/>
    <x v="2"/>
    <x v="74"/>
    <x v="244"/>
    <s v="R1291259"/>
    <x v="1"/>
    <n v="1"/>
    <n v="57"/>
  </r>
  <r>
    <x v="98"/>
    <x v="1"/>
    <x v="42"/>
    <x v="296"/>
    <s v="R1291536"/>
    <x v="0"/>
    <n v="2"/>
    <n v="39"/>
  </r>
  <r>
    <x v="98"/>
    <x v="1"/>
    <x v="42"/>
    <x v="297"/>
    <s v="R1291625"/>
    <x v="1"/>
    <n v="2"/>
    <n v="67.400000000000006"/>
  </r>
  <r>
    <x v="98"/>
    <x v="2"/>
    <x v="59"/>
    <x v="298"/>
    <s v="R1291369"/>
    <x v="0"/>
    <n v="1"/>
    <n v="55"/>
  </r>
  <r>
    <x v="98"/>
    <x v="1"/>
    <x v="21"/>
    <x v="240"/>
    <s v="R1291772"/>
    <x v="1"/>
    <n v="1"/>
    <n v="33.799999999999997"/>
  </r>
  <r>
    <x v="98"/>
    <x v="2"/>
    <x v="29"/>
    <x v="299"/>
    <s v="R1291461"/>
    <x v="0"/>
    <n v="1"/>
    <n v="55"/>
  </r>
  <r>
    <x v="99"/>
    <x v="0"/>
    <x v="111"/>
    <x v="300"/>
    <s v="R1291953"/>
    <x v="1"/>
    <n v="1"/>
    <n v="27.9"/>
  </r>
  <r>
    <x v="99"/>
    <x v="1"/>
    <x v="79"/>
    <x v="301"/>
    <s v="R1292019"/>
    <x v="1"/>
    <n v="1"/>
    <n v="44.8"/>
  </r>
  <r>
    <x v="99"/>
    <x v="1"/>
    <x v="48"/>
    <x v="74"/>
    <s v="R1292410"/>
    <x v="1"/>
    <n v="1"/>
    <n v="41.9"/>
  </r>
  <r>
    <x v="99"/>
    <x v="1"/>
    <x v="65"/>
    <x v="74"/>
    <s v="R1292410"/>
    <x v="1"/>
    <n v="4"/>
    <n v="167.6"/>
  </r>
  <r>
    <x v="99"/>
    <x v="2"/>
    <x v="85"/>
    <x v="302"/>
    <s v="R1291860"/>
    <x v="1"/>
    <n v="1"/>
    <n v="34.9"/>
  </r>
  <r>
    <x v="99"/>
    <x v="1"/>
    <x v="77"/>
    <x v="48"/>
    <s v="R1292137"/>
    <x v="2"/>
    <n v="1"/>
    <n v="37.9"/>
  </r>
  <r>
    <x v="99"/>
    <x v="1"/>
    <x v="25"/>
    <x v="48"/>
    <s v="R1292137"/>
    <x v="2"/>
    <n v="2"/>
    <n v="75.8"/>
  </r>
  <r>
    <x v="99"/>
    <x v="1"/>
    <x v="79"/>
    <x v="303"/>
    <s v="R1292249"/>
    <x v="1"/>
    <n v="1"/>
    <n v="44.8"/>
  </r>
  <r>
    <x v="99"/>
    <x v="1"/>
    <x v="47"/>
    <x v="304"/>
    <s v="R1292335"/>
    <x v="1"/>
    <n v="1"/>
    <n v="29.9"/>
  </r>
  <r>
    <x v="99"/>
    <x v="1"/>
    <x v="64"/>
    <x v="304"/>
    <s v="R1292335"/>
    <x v="1"/>
    <n v="1"/>
    <n v="29.9"/>
  </r>
  <r>
    <x v="100"/>
    <x v="0"/>
    <x v="49"/>
    <x v="282"/>
    <s v="R1292640"/>
    <x v="3"/>
    <n v="1"/>
    <n v="41.7"/>
  </r>
  <r>
    <x v="100"/>
    <x v="1"/>
    <x v="18"/>
    <x v="234"/>
    <s v="R1293045"/>
    <x v="1"/>
    <n v="1"/>
    <n v="59.8"/>
  </r>
  <r>
    <x v="100"/>
    <x v="0"/>
    <x v="11"/>
    <x v="162"/>
    <s v="R1292728"/>
    <x v="1"/>
    <n v="1"/>
    <n v="31.9"/>
  </r>
  <r>
    <x v="100"/>
    <x v="1"/>
    <x v="13"/>
    <x v="162"/>
    <s v="R1292728"/>
    <x v="1"/>
    <n v="1"/>
    <n v="59.8"/>
  </r>
  <r>
    <x v="100"/>
    <x v="0"/>
    <x v="52"/>
    <x v="305"/>
    <s v="R1292845"/>
    <x v="1"/>
    <n v="2"/>
    <n v="74"/>
  </r>
  <r>
    <x v="100"/>
    <x v="0"/>
    <x v="106"/>
    <x v="306"/>
    <s v="R1292972"/>
    <x v="1"/>
    <n v="1"/>
    <n v="36"/>
  </r>
  <r>
    <x v="100"/>
    <x v="1"/>
    <x v="48"/>
    <x v="307"/>
    <s v="R1293124"/>
    <x v="1"/>
    <n v="4"/>
    <n v="167.6"/>
  </r>
  <r>
    <x v="101"/>
    <x v="1"/>
    <x v="13"/>
    <x v="308"/>
    <s v="R1293559"/>
    <x v="1"/>
    <n v="1"/>
    <n v="59.8"/>
  </r>
  <r>
    <x v="101"/>
    <x v="1"/>
    <x v="48"/>
    <x v="176"/>
    <s v="R1293643"/>
    <x v="1"/>
    <n v="1"/>
    <n v="41.9"/>
  </r>
  <r>
    <x v="101"/>
    <x v="2"/>
    <x v="78"/>
    <x v="85"/>
    <s v="R1293435"/>
    <x v="1"/>
    <n v="1"/>
    <n v="34.9"/>
  </r>
  <r>
    <x v="101"/>
    <x v="1"/>
    <x v="21"/>
    <x v="63"/>
    <s v="R1293712"/>
    <x v="0"/>
    <n v="1"/>
    <n v="38.200000000000003"/>
  </r>
  <r>
    <x v="102"/>
    <x v="2"/>
    <x v="23"/>
    <x v="79"/>
    <s v="R1293899"/>
    <x v="0"/>
    <n v="2"/>
    <n v="43.9"/>
  </r>
  <r>
    <x v="102"/>
    <x v="0"/>
    <x v="12"/>
    <x v="309"/>
    <s v="R1294159"/>
    <x v="3"/>
    <n v="1"/>
    <n v="41.7"/>
  </r>
  <r>
    <x v="102"/>
    <x v="2"/>
    <x v="35"/>
    <x v="272"/>
    <s v="R1293980"/>
    <x v="1"/>
    <n v="1"/>
    <n v="46.7"/>
  </r>
  <r>
    <x v="102"/>
    <x v="1"/>
    <x v="48"/>
    <x v="310"/>
    <s v="R1294292"/>
    <x v="1"/>
    <n v="3"/>
    <n v="125.7"/>
  </r>
  <r>
    <x v="102"/>
    <x v="2"/>
    <x v="78"/>
    <x v="311"/>
    <s v="R1294043"/>
    <x v="1"/>
    <n v="1"/>
    <n v="34.9"/>
  </r>
  <r>
    <x v="103"/>
    <x v="0"/>
    <x v="0"/>
    <x v="312"/>
    <s v="R1294379"/>
    <x v="0"/>
    <n v="1"/>
    <n v="34.5"/>
  </r>
  <r>
    <x v="103"/>
    <x v="1"/>
    <x v="1"/>
    <x v="287"/>
    <s v="R1294623"/>
    <x v="1"/>
    <n v="1"/>
    <n v="11.4"/>
  </r>
  <r>
    <x v="103"/>
    <x v="1"/>
    <x v="47"/>
    <x v="289"/>
    <s v="R1294523"/>
    <x v="3"/>
    <n v="1"/>
    <n v="34.6"/>
  </r>
  <r>
    <x v="103"/>
    <x v="1"/>
    <x v="53"/>
    <x v="289"/>
    <s v="R1294523"/>
    <x v="3"/>
    <n v="1"/>
    <n v="40.6"/>
  </r>
  <r>
    <x v="103"/>
    <x v="1"/>
    <x v="36"/>
    <x v="289"/>
    <s v="R1294523"/>
    <x v="3"/>
    <n v="1"/>
    <n v="14.5"/>
  </r>
  <r>
    <x v="103"/>
    <x v="0"/>
    <x v="107"/>
    <x v="4"/>
    <s v="R1294483"/>
    <x v="1"/>
    <n v="1"/>
    <n v="36"/>
  </r>
  <r>
    <x v="103"/>
    <x v="1"/>
    <x v="32"/>
    <x v="212"/>
    <s v="R1294721"/>
    <x v="5"/>
    <n v="2"/>
    <n v="63.8"/>
  </r>
  <r>
    <x v="103"/>
    <x v="1"/>
    <x v="54"/>
    <x v="313"/>
    <s v="R1294822"/>
    <x v="1"/>
    <n v="1"/>
    <n v="39.799999999999997"/>
  </r>
  <r>
    <x v="104"/>
    <x v="2"/>
    <x v="35"/>
    <x v="101"/>
    <s v="R1295131"/>
    <x v="1"/>
    <n v="1"/>
    <n v="46.7"/>
  </r>
  <r>
    <x v="104"/>
    <x v="1"/>
    <x v="104"/>
    <x v="43"/>
    <s v="R1295550"/>
    <x v="1"/>
    <n v="1"/>
    <n v="26.1"/>
  </r>
  <r>
    <x v="104"/>
    <x v="0"/>
    <x v="12"/>
    <x v="54"/>
    <s v="R1295397"/>
    <x v="1"/>
    <n v="1"/>
    <n v="36.9"/>
  </r>
  <r>
    <x v="105"/>
    <x v="2"/>
    <x v="73"/>
    <x v="314"/>
    <s v="R1295656"/>
    <x v="3"/>
    <n v="1"/>
    <n v="52.3"/>
  </r>
  <r>
    <x v="105"/>
    <x v="1"/>
    <x v="13"/>
    <x v="314"/>
    <s v="R1295656"/>
    <x v="1"/>
    <n v="1"/>
    <n v="59.8"/>
  </r>
  <r>
    <x v="105"/>
    <x v="1"/>
    <x v="2"/>
    <x v="2"/>
    <s v="R1295810"/>
    <x v="1"/>
    <n v="1"/>
    <n v="59.8"/>
  </r>
  <r>
    <x v="105"/>
    <x v="2"/>
    <x v="51"/>
    <x v="261"/>
    <s v="R1295717"/>
    <x v="3"/>
    <n v="1"/>
    <n v="34"/>
  </r>
  <r>
    <x v="106"/>
    <x v="0"/>
    <x v="39"/>
    <x v="315"/>
    <s v="R1295988"/>
    <x v="1"/>
    <n v="1"/>
    <n v="27.9"/>
  </r>
  <r>
    <x v="106"/>
    <x v="1"/>
    <x v="21"/>
    <x v="63"/>
    <s v="R1296259"/>
    <x v="0"/>
    <n v="1"/>
    <n v="38.200000000000003"/>
  </r>
  <r>
    <x v="106"/>
    <x v="1"/>
    <x v="56"/>
    <x v="225"/>
    <s v="R1296117"/>
    <x v="3"/>
    <n v="1"/>
    <n v="37"/>
  </r>
  <r>
    <x v="106"/>
    <x v="1"/>
    <x v="64"/>
    <x v="225"/>
    <s v="R1296117"/>
    <x v="3"/>
    <n v="1"/>
    <n v="34.1"/>
  </r>
  <r>
    <x v="106"/>
    <x v="1"/>
    <x v="21"/>
    <x v="240"/>
    <s v="R1296381"/>
    <x v="3"/>
    <n v="2"/>
    <n v="74"/>
  </r>
  <r>
    <x v="106"/>
    <x v="0"/>
    <x v="106"/>
    <x v="316"/>
    <s v="R1296025"/>
    <x v="1"/>
    <n v="1"/>
    <n v="36"/>
  </r>
  <r>
    <x v="107"/>
    <x v="1"/>
    <x v="72"/>
    <x v="317"/>
    <s v="R1296515"/>
    <x v="1"/>
    <n v="2"/>
    <n v="130.6"/>
  </r>
  <r>
    <x v="107"/>
    <x v="2"/>
    <x v="59"/>
    <x v="154"/>
    <s v="R1296450"/>
    <x v="1"/>
    <n v="1"/>
    <n v="57"/>
  </r>
  <r>
    <x v="107"/>
    <x v="1"/>
    <x v="54"/>
    <x v="154"/>
    <s v="R1296450"/>
    <x v="1"/>
    <n v="1"/>
    <n v="39.799999999999997"/>
  </r>
  <r>
    <x v="108"/>
    <x v="1"/>
    <x v="8"/>
    <x v="226"/>
    <s v="R1296770"/>
    <x v="3"/>
    <n v="1"/>
    <n v="45.8"/>
  </r>
  <r>
    <x v="109"/>
    <x v="2"/>
    <x v="35"/>
    <x v="32"/>
    <s v="R1296819"/>
    <x v="3"/>
    <n v="1"/>
    <n v="51.7"/>
  </r>
  <r>
    <x v="109"/>
    <x v="1"/>
    <x v="48"/>
    <x v="280"/>
    <s v="R1297077"/>
    <x v="1"/>
    <n v="1"/>
    <n v="41.9"/>
  </r>
  <r>
    <x v="109"/>
    <x v="2"/>
    <x v="85"/>
    <x v="318"/>
    <s v="R1296920"/>
    <x v="1"/>
    <n v="1"/>
    <n v="37.9"/>
  </r>
  <r>
    <x v="110"/>
    <x v="1"/>
    <x v="21"/>
    <x v="246"/>
    <s v="R1297630"/>
    <x v="3"/>
    <n v="1"/>
    <n v="37"/>
  </r>
  <r>
    <x v="110"/>
    <x v="2"/>
    <x v="66"/>
    <x v="319"/>
    <s v="R1297112"/>
    <x v="1"/>
    <n v="1"/>
    <n v="46.7"/>
  </r>
  <r>
    <x v="110"/>
    <x v="0"/>
    <x v="98"/>
    <x v="319"/>
    <s v="R1297112"/>
    <x v="1"/>
    <n v="1"/>
    <n v="26.9"/>
  </r>
  <r>
    <x v="110"/>
    <x v="1"/>
    <x v="64"/>
    <x v="320"/>
    <s v="R1297566"/>
    <x v="1"/>
    <n v="2"/>
    <n v="59.8"/>
  </r>
  <r>
    <x v="110"/>
    <x v="1"/>
    <x v="21"/>
    <x v="320"/>
    <s v="R1297566"/>
    <x v="1"/>
    <n v="1"/>
    <n v="33.799999999999997"/>
  </r>
  <r>
    <x v="110"/>
    <x v="1"/>
    <x v="65"/>
    <x v="239"/>
    <s v="R1297778"/>
    <x v="1"/>
    <n v="1"/>
    <n v="41.9"/>
  </r>
  <r>
    <x v="110"/>
    <x v="1"/>
    <x v="42"/>
    <x v="239"/>
    <s v="R1297778"/>
    <x v="1"/>
    <n v="1"/>
    <n v="33.700000000000003"/>
  </r>
  <r>
    <x v="110"/>
    <x v="0"/>
    <x v="33"/>
    <x v="321"/>
    <s v="R1297369"/>
    <x v="1"/>
    <n v="1"/>
    <n v="32.9"/>
  </r>
  <r>
    <x v="110"/>
    <x v="1"/>
    <x v="13"/>
    <x v="322"/>
    <s v="R1297872"/>
    <x v="0"/>
    <n v="1"/>
    <n v="65"/>
  </r>
  <r>
    <x v="110"/>
    <x v="0"/>
    <x v="109"/>
    <x v="323"/>
    <s v="R1297476"/>
    <x v="1"/>
    <n v="1"/>
    <n v="36"/>
  </r>
  <r>
    <x v="111"/>
    <x v="2"/>
    <x v="81"/>
    <x v="93"/>
    <s v="R1297998"/>
    <x v="1"/>
    <n v="1"/>
    <n v="33.9"/>
  </r>
  <r>
    <x v="111"/>
    <x v="2"/>
    <x v="62"/>
    <x v="206"/>
    <s v="R1298098"/>
    <x v="1"/>
    <n v="1"/>
    <n v="33.9"/>
  </r>
  <r>
    <x v="111"/>
    <x v="0"/>
    <x v="7"/>
    <x v="324"/>
    <s v="R1298210"/>
    <x v="1"/>
    <n v="1"/>
    <n v="12"/>
  </r>
  <r>
    <x v="111"/>
    <x v="0"/>
    <x v="112"/>
    <x v="325"/>
    <s v="R1298424"/>
    <x v="1"/>
    <n v="1"/>
    <n v="18.600000000000001"/>
  </r>
  <r>
    <x v="111"/>
    <x v="0"/>
    <x v="7"/>
    <x v="326"/>
    <s v="R1298571"/>
    <x v="1"/>
    <n v="1"/>
    <n v="12"/>
  </r>
  <r>
    <x v="112"/>
    <x v="1"/>
    <x v="32"/>
    <x v="327"/>
    <s v="R1299150"/>
    <x v="1"/>
    <n v="1"/>
    <n v="33.799999999999997"/>
  </r>
  <r>
    <x v="112"/>
    <x v="1"/>
    <x v="21"/>
    <x v="327"/>
    <s v="R1299150"/>
    <x v="1"/>
    <n v="1"/>
    <n v="33.799999999999997"/>
  </r>
  <r>
    <x v="112"/>
    <x v="1"/>
    <x v="65"/>
    <x v="328"/>
    <s v="R1299284"/>
    <x v="1"/>
    <n v="1"/>
    <n v="44.8"/>
  </r>
  <r>
    <x v="112"/>
    <x v="1"/>
    <x v="8"/>
    <x v="328"/>
    <s v="R1299284"/>
    <x v="1"/>
    <n v="1"/>
    <n v="33.700000000000003"/>
  </r>
  <r>
    <x v="112"/>
    <x v="0"/>
    <x v="107"/>
    <x v="231"/>
    <s v="R1299082"/>
    <x v="2"/>
    <n v="1"/>
    <n v="35"/>
  </r>
  <r>
    <x v="112"/>
    <x v="2"/>
    <x v="35"/>
    <x v="4"/>
    <s v="R1298828"/>
    <x v="3"/>
    <n v="1"/>
    <n v="51.7"/>
  </r>
  <r>
    <x v="112"/>
    <x v="1"/>
    <x v="3"/>
    <x v="329"/>
    <s v="R1299352"/>
    <x v="1"/>
    <n v="1"/>
    <n v="39.799999999999997"/>
  </r>
  <r>
    <x v="112"/>
    <x v="1"/>
    <x v="104"/>
    <x v="313"/>
    <s v="R1299462"/>
    <x v="1"/>
    <n v="1"/>
    <n v="26.1"/>
  </r>
  <r>
    <x v="113"/>
    <x v="2"/>
    <x v="87"/>
    <x v="79"/>
    <s v="R1299637"/>
    <x v="0"/>
    <n v="1"/>
    <n v="46.9"/>
  </r>
  <r>
    <x v="113"/>
    <x v="0"/>
    <x v="0"/>
    <x v="79"/>
    <s v="R1299637"/>
    <x v="0"/>
    <n v="1"/>
    <n v="34.5"/>
  </r>
  <r>
    <x v="113"/>
    <x v="2"/>
    <x v="35"/>
    <x v="101"/>
    <s v="R1299740"/>
    <x v="1"/>
    <n v="1"/>
    <n v="46.7"/>
  </r>
  <r>
    <x v="113"/>
    <x v="2"/>
    <x v="73"/>
    <x v="101"/>
    <s v="R1299740"/>
    <x v="1"/>
    <n v="1"/>
    <n v="46.7"/>
  </r>
  <r>
    <x v="113"/>
    <x v="1"/>
    <x v="32"/>
    <x v="330"/>
    <s v="R1300174"/>
    <x v="1"/>
    <n v="1"/>
    <n v="33.799999999999997"/>
  </r>
  <r>
    <x v="113"/>
    <x v="0"/>
    <x v="12"/>
    <x v="304"/>
    <s v="R1299929"/>
    <x v="1"/>
    <n v="1"/>
    <n v="36.9"/>
  </r>
  <r>
    <x v="113"/>
    <x v="0"/>
    <x v="49"/>
    <x v="304"/>
    <s v="R1299929"/>
    <x v="1"/>
    <n v="1"/>
    <n v="36.9"/>
  </r>
  <r>
    <x v="113"/>
    <x v="2"/>
    <x v="23"/>
    <x v="331"/>
    <s v="R1299872"/>
    <x v="1"/>
    <n v="1"/>
    <n v="33.9"/>
  </r>
  <r>
    <x v="113"/>
    <x v="2"/>
    <x v="35"/>
    <x v="331"/>
    <s v="R1299872"/>
    <x v="1"/>
    <n v="5"/>
    <n v="93.4"/>
  </r>
  <r>
    <x v="114"/>
    <x v="2"/>
    <x v="78"/>
    <x v="85"/>
    <s v="R1300245"/>
    <x v="1"/>
    <n v="2"/>
    <n v="75.8"/>
  </r>
  <r>
    <x v="114"/>
    <x v="0"/>
    <x v="113"/>
    <x v="332"/>
    <s v="R1300352"/>
    <x v="1"/>
    <n v="1"/>
    <n v="14.5"/>
  </r>
  <r>
    <x v="114"/>
    <x v="0"/>
    <x v="107"/>
    <x v="333"/>
    <s v="R1300471"/>
    <x v="1"/>
    <n v="2"/>
    <n v="61.8"/>
  </r>
  <r>
    <x v="115"/>
    <x v="2"/>
    <x v="89"/>
    <x v="334"/>
    <s v="R1300519"/>
    <x v="3"/>
    <n v="1"/>
    <n v="33.4"/>
  </r>
  <r>
    <x v="115"/>
    <x v="2"/>
    <x v="62"/>
    <x v="335"/>
    <s v="R1300672"/>
    <x v="1"/>
    <n v="1"/>
    <n v="33.9"/>
  </r>
  <r>
    <x v="115"/>
    <x v="0"/>
    <x v="24"/>
    <x v="335"/>
    <s v="R1300672"/>
    <x v="1"/>
    <n v="1"/>
    <n v="32.9"/>
  </r>
  <r>
    <x v="115"/>
    <x v="1"/>
    <x v="8"/>
    <x v="336"/>
    <s v="R1300751"/>
    <x v="1"/>
    <n v="2"/>
    <n v="59.8"/>
  </r>
  <r>
    <x v="116"/>
    <x v="0"/>
    <x v="46"/>
    <x v="337"/>
    <s v="R1300964"/>
    <x v="5"/>
    <n v="1"/>
    <n v="36"/>
  </r>
  <r>
    <x v="116"/>
    <x v="0"/>
    <x v="24"/>
    <x v="236"/>
    <s v="R1301048"/>
    <x v="1"/>
    <n v="1"/>
    <n v="32.9"/>
  </r>
  <r>
    <x v="116"/>
    <x v="1"/>
    <x v="21"/>
    <x v="42"/>
    <s v="R1301481"/>
    <x v="0"/>
    <n v="1"/>
    <n v="38.200000000000003"/>
  </r>
  <r>
    <x v="116"/>
    <x v="0"/>
    <x v="33"/>
    <x v="259"/>
    <s v="R1301121"/>
    <x v="1"/>
    <n v="1"/>
    <n v="32.9"/>
  </r>
  <r>
    <x v="116"/>
    <x v="1"/>
    <x v="79"/>
    <x v="240"/>
    <s v="R1301342"/>
    <x v="1"/>
    <n v="2"/>
    <n v="89.6"/>
  </r>
  <r>
    <x v="116"/>
    <x v="2"/>
    <x v="29"/>
    <x v="299"/>
    <s v="R1300836"/>
    <x v="0"/>
    <n v="1"/>
    <n v="55"/>
  </r>
  <r>
    <x v="116"/>
    <x v="0"/>
    <x v="109"/>
    <x v="321"/>
    <s v="R1301285"/>
    <x v="1"/>
    <n v="1"/>
    <n v="30.9"/>
  </r>
  <r>
    <x v="117"/>
    <x v="1"/>
    <x v="21"/>
    <x v="338"/>
    <s v="R1301925"/>
    <x v="1"/>
    <n v="1"/>
    <n v="33.799999999999997"/>
  </r>
  <r>
    <x v="117"/>
    <x v="0"/>
    <x v="109"/>
    <x v="290"/>
    <s v="R1301651"/>
    <x v="1"/>
    <n v="1"/>
    <n v="30.9"/>
  </r>
  <r>
    <x v="117"/>
    <x v="0"/>
    <x v="109"/>
    <x v="201"/>
    <s v="R1301785"/>
    <x v="1"/>
    <n v="1"/>
    <n v="30.9"/>
  </r>
  <r>
    <x v="117"/>
    <x v="1"/>
    <x v="114"/>
    <x v="322"/>
    <s v="R1302034"/>
    <x v="1"/>
    <n v="1"/>
    <n v="61.3"/>
  </r>
  <r>
    <x v="118"/>
    <x v="2"/>
    <x v="85"/>
    <x v="339"/>
    <s v="R1302179"/>
    <x v="1"/>
    <n v="1"/>
    <n v="37.9"/>
  </r>
  <r>
    <x v="118"/>
    <x v="1"/>
    <x v="32"/>
    <x v="339"/>
    <s v="R1302179"/>
    <x v="1"/>
    <n v="1"/>
    <n v="33.700000000000003"/>
  </r>
  <r>
    <x v="118"/>
    <x v="0"/>
    <x v="76"/>
    <x v="340"/>
    <s v="R1302377"/>
    <x v="1"/>
    <n v="2"/>
    <n v="57"/>
  </r>
  <r>
    <x v="118"/>
    <x v="2"/>
    <x v="78"/>
    <x v="341"/>
    <s v="R1302273"/>
    <x v="1"/>
    <n v="1"/>
    <n v="37.9"/>
  </r>
  <r>
    <x v="118"/>
    <x v="1"/>
    <x v="1"/>
    <x v="342"/>
    <s v="R1302443"/>
    <x v="1"/>
    <n v="1"/>
    <n v="11.4"/>
  </r>
  <r>
    <x v="119"/>
    <x v="1"/>
    <x v="30"/>
    <x v="215"/>
    <s v="R1302711"/>
    <x v="3"/>
    <n v="2"/>
    <n v="74"/>
  </r>
  <r>
    <x v="119"/>
    <x v="1"/>
    <x v="42"/>
    <x v="215"/>
    <s v="R1302711"/>
    <x v="3"/>
    <n v="1"/>
    <n v="39.5"/>
  </r>
  <r>
    <x v="119"/>
    <x v="1"/>
    <x v="32"/>
    <x v="234"/>
    <s v="R1302882"/>
    <x v="1"/>
    <n v="1"/>
    <n v="33.700000000000003"/>
  </r>
  <r>
    <x v="119"/>
    <x v="0"/>
    <x v="106"/>
    <x v="279"/>
    <s v="R1302514"/>
    <x v="1"/>
    <n v="1"/>
    <n v="30.9"/>
  </r>
  <r>
    <x v="119"/>
    <x v="1"/>
    <x v="47"/>
    <x v="256"/>
    <s v="R1302689"/>
    <x v="3"/>
    <n v="1"/>
    <n v="34.6"/>
  </r>
  <r>
    <x v="119"/>
    <x v="1"/>
    <x v="48"/>
    <x v="343"/>
    <s v="R1302956"/>
    <x v="1"/>
    <n v="1"/>
    <n v="44.8"/>
  </r>
  <r>
    <x v="120"/>
    <x v="2"/>
    <x v="35"/>
    <x v="101"/>
    <s v="R1303057"/>
    <x v="1"/>
    <n v="1"/>
    <n v="46.7"/>
  </r>
  <r>
    <x v="120"/>
    <x v="2"/>
    <x v="73"/>
    <x v="101"/>
    <s v="R1303057"/>
    <x v="1"/>
    <n v="1"/>
    <n v="46.7"/>
  </r>
  <r>
    <x v="120"/>
    <x v="1"/>
    <x v="56"/>
    <x v="225"/>
    <s v="R1303159"/>
    <x v="3"/>
    <n v="1"/>
    <n v="37"/>
  </r>
  <r>
    <x v="120"/>
    <x v="1"/>
    <x v="21"/>
    <x v="225"/>
    <s v="R1303159"/>
    <x v="3"/>
    <n v="1"/>
    <n v="37"/>
  </r>
  <r>
    <x v="121"/>
    <x v="1"/>
    <x v="48"/>
    <x v="258"/>
    <s v="R1303451"/>
    <x v="1"/>
    <n v="1"/>
    <n v="44.8"/>
  </r>
  <r>
    <x v="121"/>
    <x v="0"/>
    <x v="100"/>
    <x v="344"/>
    <s v="R1303542"/>
    <x v="1"/>
    <n v="1"/>
    <n v="7.1"/>
  </r>
  <r>
    <x v="122"/>
    <x v="0"/>
    <x v="63"/>
    <x v="325"/>
    <s v="R1303779"/>
    <x v="1"/>
    <n v="2"/>
    <n v="24"/>
  </r>
  <r>
    <x v="122"/>
    <x v="1"/>
    <x v="72"/>
    <x v="20"/>
    <s v="R1303876"/>
    <x v="1"/>
    <n v="1"/>
    <n v="65.3"/>
  </r>
  <r>
    <x v="123"/>
    <x v="0"/>
    <x v="52"/>
    <x v="345"/>
    <s v="R1304268"/>
    <x v="3"/>
    <n v="1"/>
    <n v="40.4"/>
  </r>
  <r>
    <x v="123"/>
    <x v="1"/>
    <x v="53"/>
    <x v="345"/>
    <s v="R1304268"/>
    <x v="3"/>
    <n v="2"/>
    <n v="81.2"/>
  </r>
  <r>
    <x v="123"/>
    <x v="1"/>
    <x v="25"/>
    <x v="345"/>
    <s v="R1304268"/>
    <x v="3"/>
    <n v="1"/>
    <n v="44.6"/>
  </r>
  <r>
    <x v="123"/>
    <x v="2"/>
    <x v="73"/>
    <x v="346"/>
    <s v="R1304022"/>
    <x v="1"/>
    <n v="1"/>
    <n v="46.7"/>
  </r>
  <r>
    <x v="123"/>
    <x v="0"/>
    <x v="107"/>
    <x v="302"/>
    <s v="R1304369"/>
    <x v="1"/>
    <n v="1"/>
    <n v="30.9"/>
  </r>
  <r>
    <x v="123"/>
    <x v="1"/>
    <x v="32"/>
    <x v="136"/>
    <s v="R1304157"/>
    <x v="1"/>
    <n v="1"/>
    <n v="33.700000000000003"/>
  </r>
  <r>
    <x v="124"/>
    <x v="2"/>
    <x v="62"/>
    <x v="32"/>
    <s v="R1304467"/>
    <x v="3"/>
    <n v="1"/>
    <n v="32.9"/>
  </r>
  <r>
    <x v="124"/>
    <x v="1"/>
    <x v="61"/>
    <x v="347"/>
    <s v="R1304696"/>
    <x v="1"/>
    <n v="1"/>
    <n v="61.3"/>
  </r>
  <r>
    <x v="124"/>
    <x v="1"/>
    <x v="1"/>
    <x v="347"/>
    <s v="R1304696"/>
    <x v="1"/>
    <n v="2"/>
    <n v="22.8"/>
  </r>
  <r>
    <x v="124"/>
    <x v="1"/>
    <x v="58"/>
    <x v="43"/>
    <s v="R1304751"/>
    <x v="1"/>
    <n v="1"/>
    <n v="39.799999999999997"/>
  </r>
  <r>
    <x v="124"/>
    <x v="1"/>
    <x v="32"/>
    <x v="62"/>
    <s v="R1304857"/>
    <x v="1"/>
    <n v="2"/>
    <n v="67.400000000000006"/>
  </r>
  <r>
    <x v="124"/>
    <x v="1"/>
    <x v="21"/>
    <x v="240"/>
    <s v="R1304959"/>
    <x v="3"/>
    <n v="1"/>
    <n v="37"/>
  </r>
  <r>
    <x v="125"/>
    <x v="1"/>
    <x v="21"/>
    <x v="348"/>
    <s v="R1305718"/>
    <x v="5"/>
    <n v="1"/>
    <n v="31.9"/>
  </r>
  <r>
    <x v="125"/>
    <x v="0"/>
    <x v="100"/>
    <x v="266"/>
    <s v="R1305370"/>
    <x v="1"/>
    <n v="1"/>
    <n v="7.1"/>
  </r>
  <r>
    <x v="125"/>
    <x v="0"/>
    <x v="7"/>
    <x v="266"/>
    <s v="R1305370"/>
    <x v="1"/>
    <n v="1"/>
    <n v="16"/>
  </r>
  <r>
    <x v="125"/>
    <x v="0"/>
    <x v="24"/>
    <x v="266"/>
    <s v="R1305370"/>
    <x v="1"/>
    <n v="1"/>
    <n v="37"/>
  </r>
  <r>
    <x v="125"/>
    <x v="0"/>
    <x v="49"/>
    <x v="349"/>
    <s v="R1305493"/>
    <x v="1"/>
    <n v="1"/>
    <n v="36.9"/>
  </r>
  <r>
    <x v="125"/>
    <x v="1"/>
    <x v="47"/>
    <x v="289"/>
    <s v="R1305517"/>
    <x v="1"/>
    <n v="1"/>
    <n v="29.9"/>
  </r>
  <r>
    <x v="125"/>
    <x v="1"/>
    <x v="64"/>
    <x v="289"/>
    <s v="R1305517"/>
    <x v="1"/>
    <n v="1"/>
    <n v="29.9"/>
  </r>
  <r>
    <x v="125"/>
    <x v="1"/>
    <x v="61"/>
    <x v="350"/>
    <s v="R1305642"/>
    <x v="1"/>
    <n v="1"/>
    <n v="61.3"/>
  </r>
  <r>
    <x v="125"/>
    <x v="2"/>
    <x v="62"/>
    <x v="114"/>
    <s v="R1305195"/>
    <x v="1"/>
    <n v="1"/>
    <n v="33.9"/>
  </r>
  <r>
    <x v="126"/>
    <x v="0"/>
    <x v="109"/>
    <x v="340"/>
    <s v="R1306298"/>
    <x v="1"/>
    <n v="2"/>
    <n v="30.9"/>
  </r>
  <r>
    <x v="126"/>
    <x v="2"/>
    <x v="23"/>
    <x v="351"/>
    <s v="R1305928"/>
    <x v="1"/>
    <n v="1"/>
    <n v="39.9"/>
  </r>
  <r>
    <x v="126"/>
    <x v="1"/>
    <x v="64"/>
    <x v="352"/>
    <s v="R1306622"/>
    <x v="3"/>
    <n v="1"/>
    <n v="34.6"/>
  </r>
  <r>
    <x v="126"/>
    <x v="2"/>
    <x v="59"/>
    <x v="288"/>
    <s v="R1306019"/>
    <x v="3"/>
    <n v="1"/>
    <n v="55"/>
  </r>
  <r>
    <x v="126"/>
    <x v="2"/>
    <x v="20"/>
    <x v="353"/>
    <s v="R1306125"/>
    <x v="3"/>
    <n v="1"/>
    <n v="37.200000000000003"/>
  </r>
  <r>
    <x v="126"/>
    <x v="0"/>
    <x v="111"/>
    <x v="354"/>
    <s v="R1306490"/>
    <x v="1"/>
    <n v="1"/>
    <n v="27.9"/>
  </r>
  <r>
    <x v="127"/>
    <x v="2"/>
    <x v="28"/>
    <x v="194"/>
    <s v="R1306896"/>
    <x v="3"/>
    <n v="1"/>
    <n v="51.7"/>
  </r>
  <r>
    <x v="127"/>
    <x v="0"/>
    <x v="0"/>
    <x v="355"/>
    <s v="R1307025"/>
    <x v="0"/>
    <n v="1"/>
    <n v="34.5"/>
  </r>
  <r>
    <x v="127"/>
    <x v="2"/>
    <x v="59"/>
    <x v="356"/>
    <s v="R1306923"/>
    <x v="3"/>
    <n v="1"/>
    <n v="55"/>
  </r>
  <r>
    <x v="127"/>
    <x v="1"/>
    <x v="13"/>
    <x v="357"/>
    <s v="R1307160"/>
    <x v="1"/>
    <n v="2"/>
    <n v="122.6"/>
  </r>
  <r>
    <x v="128"/>
    <x v="1"/>
    <x v="115"/>
    <x v="19"/>
    <s v="R1307371"/>
    <x v="1"/>
    <n v="1"/>
    <n v="65.3"/>
  </r>
  <r>
    <x v="128"/>
    <x v="1"/>
    <x v="32"/>
    <x v="161"/>
    <s v="R1307639"/>
    <x v="1"/>
    <n v="1"/>
    <n v="33.799999999999997"/>
  </r>
  <r>
    <x v="128"/>
    <x v="1"/>
    <x v="48"/>
    <x v="161"/>
    <s v="R1307639"/>
    <x v="1"/>
    <n v="2"/>
    <n v="85.8"/>
  </r>
  <r>
    <x v="128"/>
    <x v="1"/>
    <x v="56"/>
    <x v="358"/>
    <s v="R1307456"/>
    <x v="1"/>
    <n v="1"/>
    <n v="33.700000000000003"/>
  </r>
  <r>
    <x v="128"/>
    <x v="2"/>
    <x v="66"/>
    <x v="56"/>
    <s v="R1307293"/>
    <x v="1"/>
    <n v="1"/>
    <n v="64.2"/>
  </r>
  <r>
    <x v="128"/>
    <x v="1"/>
    <x v="42"/>
    <x v="56"/>
    <s v="R1307293"/>
    <x v="1"/>
    <n v="1"/>
    <n v="33.700000000000003"/>
  </r>
  <r>
    <x v="129"/>
    <x v="1"/>
    <x v="2"/>
    <x v="359"/>
    <s v="R1308045"/>
    <x v="1"/>
    <n v="1"/>
    <n v="61.3"/>
  </r>
  <r>
    <x v="129"/>
    <x v="2"/>
    <x v="23"/>
    <x v="85"/>
    <s v="R1307886"/>
    <x v="1"/>
    <n v="2"/>
    <n v="67.8"/>
  </r>
  <r>
    <x v="129"/>
    <x v="0"/>
    <x v="0"/>
    <x v="189"/>
    <s v="R1307958"/>
    <x v="0"/>
    <n v="1"/>
    <n v="34.5"/>
  </r>
  <r>
    <x v="129"/>
    <x v="1"/>
    <x v="65"/>
    <x v="211"/>
    <s v="R1308291"/>
    <x v="1"/>
    <n v="2"/>
    <n v="85.8"/>
  </r>
  <r>
    <x v="130"/>
    <x v="1"/>
    <x v="1"/>
    <x v="246"/>
    <s v="R1308873"/>
    <x v="0"/>
    <n v="6"/>
    <n v="28"/>
  </r>
  <r>
    <x v="130"/>
    <x v="0"/>
    <x v="24"/>
    <x v="236"/>
    <s v="R1308518"/>
    <x v="1"/>
    <n v="1"/>
    <n v="37"/>
  </r>
  <r>
    <x v="130"/>
    <x v="1"/>
    <x v="54"/>
    <x v="236"/>
    <s v="R1308518"/>
    <x v="1"/>
    <n v="1"/>
    <n v="39.799999999999997"/>
  </r>
  <r>
    <x v="130"/>
    <x v="1"/>
    <x v="48"/>
    <x v="360"/>
    <s v="R1308977"/>
    <x v="1"/>
    <n v="2"/>
    <n v="85.8"/>
  </r>
  <r>
    <x v="130"/>
    <x v="2"/>
    <x v="35"/>
    <x v="142"/>
    <s v="R1308357"/>
    <x v="3"/>
    <n v="1"/>
    <n v="51.7"/>
  </r>
  <r>
    <x v="130"/>
    <x v="1"/>
    <x v="69"/>
    <x v="361"/>
    <s v="R1308725"/>
    <x v="1"/>
    <n v="2"/>
    <n v="85.8"/>
  </r>
  <r>
    <x v="130"/>
    <x v="2"/>
    <x v="29"/>
    <x v="299"/>
    <s v="R1308488"/>
    <x v="0"/>
    <n v="1"/>
    <n v="55"/>
  </r>
  <r>
    <x v="130"/>
    <x v="0"/>
    <x v="41"/>
    <x v="362"/>
    <s v="R1308674"/>
    <x v="1"/>
    <n v="1"/>
    <n v="28.5"/>
  </r>
  <r>
    <x v="130"/>
    <x v="0"/>
    <x v="52"/>
    <x v="362"/>
    <s v="R1308674"/>
    <x v="1"/>
    <n v="1"/>
    <n v="37"/>
  </r>
  <r>
    <x v="131"/>
    <x v="0"/>
    <x v="116"/>
    <x v="38"/>
    <s v="R1309246"/>
    <x v="1"/>
    <n v="1"/>
    <n v="31"/>
  </r>
  <r>
    <x v="131"/>
    <x v="0"/>
    <x v="31"/>
    <x v="363"/>
    <s v="R1309314"/>
    <x v="1"/>
    <n v="1"/>
    <n v="27.8"/>
  </r>
  <r>
    <x v="131"/>
    <x v="1"/>
    <x v="47"/>
    <x v="289"/>
    <s v="R1309456"/>
    <x v="3"/>
    <n v="1"/>
    <n v="34.6"/>
  </r>
  <r>
    <x v="131"/>
    <x v="2"/>
    <x v="35"/>
    <x v="4"/>
    <s v="R1309040"/>
    <x v="3"/>
    <n v="1"/>
    <n v="51.7"/>
  </r>
  <r>
    <x v="131"/>
    <x v="2"/>
    <x v="62"/>
    <x v="16"/>
    <s v="R1309181"/>
    <x v="3"/>
    <n v="1"/>
    <n v="34.1"/>
  </r>
  <r>
    <x v="132"/>
    <x v="2"/>
    <x v="27"/>
    <x v="364"/>
    <s v="R1309576"/>
    <x v="1"/>
    <n v="2"/>
    <n v="105.4"/>
  </r>
  <r>
    <x v="133"/>
    <x v="1"/>
    <x v="117"/>
    <x v="197"/>
    <s v="R1309975"/>
    <x v="6"/>
    <n v="2"/>
    <n v="125.8"/>
  </r>
  <r>
    <x v="133"/>
    <x v="1"/>
    <x v="83"/>
    <x v="239"/>
    <s v="R1310098"/>
    <x v="1"/>
    <n v="4"/>
    <n v="134.80000000000001"/>
  </r>
  <r>
    <x v="134"/>
    <x v="1"/>
    <x v="25"/>
    <x v="90"/>
    <s v="R1310194"/>
    <x v="1"/>
    <n v="4"/>
    <n v="159.19999999999999"/>
  </r>
  <r>
    <x v="135"/>
    <x v="1"/>
    <x v="1"/>
    <x v="365"/>
    <s v="R1310389"/>
    <x v="1"/>
    <n v="1"/>
    <n v="11.4"/>
  </r>
  <r>
    <x v="136"/>
    <x v="0"/>
    <x v="15"/>
    <x v="366"/>
    <s v="R1310516"/>
    <x v="5"/>
    <n v="1"/>
    <n v="34.9"/>
  </r>
  <r>
    <x v="136"/>
    <x v="0"/>
    <x v="7"/>
    <x v="367"/>
    <s v="R1310691"/>
    <x v="1"/>
    <n v="1"/>
    <n v="16"/>
  </r>
  <r>
    <x v="136"/>
    <x v="1"/>
    <x v="21"/>
    <x v="63"/>
    <s v="R1311010"/>
    <x v="0"/>
    <n v="1"/>
    <n v="38.200000000000003"/>
  </r>
  <r>
    <x v="136"/>
    <x v="0"/>
    <x v="38"/>
    <x v="195"/>
    <s v="R1310775"/>
    <x v="1"/>
    <n v="1"/>
    <n v="11.8"/>
  </r>
  <r>
    <x v="136"/>
    <x v="2"/>
    <x v="51"/>
    <x v="56"/>
    <s v="R1310488"/>
    <x v="0"/>
    <n v="1"/>
    <n v="42"/>
  </r>
  <r>
    <x v="136"/>
    <x v="1"/>
    <x v="54"/>
    <x v="313"/>
    <s v="R1311145"/>
    <x v="1"/>
    <n v="1"/>
    <n v="39.799999999999997"/>
  </r>
  <r>
    <x v="136"/>
    <x v="1"/>
    <x v="13"/>
    <x v="322"/>
    <s v="R1311234"/>
    <x v="1"/>
    <n v="1"/>
    <n v="59.9"/>
  </r>
  <r>
    <x v="136"/>
    <x v="0"/>
    <x v="7"/>
    <x v="368"/>
    <s v="R1310829"/>
    <x v="1"/>
    <n v="2"/>
    <n v="32"/>
  </r>
  <r>
    <x v="136"/>
    <x v="0"/>
    <x v="107"/>
    <x v="368"/>
    <s v="R1310829"/>
    <x v="1"/>
    <n v="2"/>
    <n v="72"/>
  </r>
  <r>
    <x v="136"/>
    <x v="1"/>
    <x v="36"/>
    <x v="368"/>
    <s v="R1310829"/>
    <x v="1"/>
    <n v="1"/>
    <n v="11.4"/>
  </r>
  <r>
    <x v="137"/>
    <x v="0"/>
    <x v="40"/>
    <x v="369"/>
    <s v="R1311559"/>
    <x v="1"/>
    <n v="2"/>
    <n v="57"/>
  </r>
  <r>
    <x v="137"/>
    <x v="2"/>
    <x v="85"/>
    <x v="171"/>
    <s v="R1311347"/>
    <x v="1"/>
    <n v="1"/>
    <n v="37.9"/>
  </r>
  <r>
    <x v="137"/>
    <x v="1"/>
    <x v="48"/>
    <x v="204"/>
    <s v="R1312249"/>
    <x v="0"/>
    <n v="1"/>
    <n v="62.6"/>
  </r>
  <r>
    <x v="137"/>
    <x v="1"/>
    <x v="36"/>
    <x v="65"/>
    <s v="R1312345"/>
    <x v="0"/>
    <n v="1"/>
    <n v="14"/>
  </r>
  <r>
    <x v="137"/>
    <x v="2"/>
    <x v="74"/>
    <x v="370"/>
    <s v="R1311478"/>
    <x v="1"/>
    <n v="1"/>
    <n v="43.6"/>
  </r>
  <r>
    <x v="137"/>
    <x v="0"/>
    <x v="31"/>
    <x v="371"/>
    <s v="R1311759"/>
    <x v="0"/>
    <n v="3"/>
    <n v="102.6"/>
  </r>
  <r>
    <x v="137"/>
    <x v="0"/>
    <x v="52"/>
    <x v="189"/>
    <s v="R1311877"/>
    <x v="2"/>
    <n v="1"/>
    <n v="31"/>
  </r>
  <r>
    <x v="137"/>
    <x v="1"/>
    <x v="64"/>
    <x v="257"/>
    <s v="R1312117"/>
    <x v="3"/>
    <n v="1"/>
    <n v="34.1"/>
  </r>
  <r>
    <x v="137"/>
    <x v="0"/>
    <x v="109"/>
    <x v="321"/>
    <s v="R1311936"/>
    <x v="5"/>
    <n v="2"/>
    <n v="69.8"/>
  </r>
  <r>
    <x v="137"/>
    <x v="0"/>
    <x v="39"/>
    <x v="372"/>
    <s v="R1312016"/>
    <x v="1"/>
    <n v="2"/>
    <n v="55.8"/>
  </r>
  <r>
    <x v="138"/>
    <x v="1"/>
    <x v="13"/>
    <x v="373"/>
    <s v="R1313033"/>
    <x v="1"/>
    <n v="1"/>
    <n v="59.9"/>
  </r>
  <r>
    <x v="138"/>
    <x v="0"/>
    <x v="41"/>
    <x v="194"/>
    <s v="R1312499"/>
    <x v="1"/>
    <n v="1"/>
    <n v="28.5"/>
  </r>
  <r>
    <x v="138"/>
    <x v="1"/>
    <x v="32"/>
    <x v="41"/>
    <s v="R1313169"/>
    <x v="1"/>
    <n v="2"/>
    <n v="67.599999999999994"/>
  </r>
  <r>
    <x v="138"/>
    <x v="1"/>
    <x v="90"/>
    <x v="41"/>
    <s v="R1313169"/>
    <x v="1"/>
    <n v="1"/>
    <n v="65.3"/>
  </r>
  <r>
    <x v="138"/>
    <x v="1"/>
    <x v="1"/>
    <x v="374"/>
    <s v="R1313242"/>
    <x v="3"/>
    <n v="1"/>
    <n v="14.5"/>
  </r>
  <r>
    <x v="138"/>
    <x v="1"/>
    <x v="42"/>
    <x v="223"/>
    <s v="R1312836"/>
    <x v="3"/>
    <n v="2"/>
    <n v="85.8"/>
  </r>
  <r>
    <x v="138"/>
    <x v="1"/>
    <x v="53"/>
    <x v="289"/>
    <s v="R1312915"/>
    <x v="2"/>
    <n v="1"/>
    <n v="37.9"/>
  </r>
  <r>
    <x v="138"/>
    <x v="1"/>
    <x v="32"/>
    <x v="289"/>
    <s v="R1312915"/>
    <x v="2"/>
    <n v="1"/>
    <n v="32"/>
  </r>
  <r>
    <x v="138"/>
    <x v="1"/>
    <x v="36"/>
    <x v="289"/>
    <s v="R1312915"/>
    <x v="2"/>
    <n v="1"/>
    <n v="14"/>
  </r>
  <r>
    <x v="138"/>
    <x v="1"/>
    <x v="32"/>
    <x v="212"/>
    <s v="R1313467"/>
    <x v="5"/>
    <n v="2"/>
    <n v="61.8"/>
  </r>
  <r>
    <x v="138"/>
    <x v="0"/>
    <x v="118"/>
    <x v="356"/>
    <s v="R1312535"/>
    <x v="1"/>
    <n v="1"/>
    <n v="5.5"/>
  </r>
  <r>
    <x v="138"/>
    <x v="1"/>
    <x v="72"/>
    <x v="55"/>
    <s v="R1313543"/>
    <x v="1"/>
    <n v="1"/>
    <n v="65.3"/>
  </r>
  <r>
    <x v="138"/>
    <x v="0"/>
    <x v="37"/>
    <x v="228"/>
    <s v="R1312615"/>
    <x v="1"/>
    <n v="1"/>
    <n v="27.9"/>
  </r>
  <r>
    <x v="138"/>
    <x v="1"/>
    <x v="48"/>
    <x v="375"/>
    <s v="R1313731"/>
    <x v="1"/>
    <n v="1"/>
    <n v="42.9"/>
  </r>
  <r>
    <x v="139"/>
    <x v="1"/>
    <x v="114"/>
    <x v="376"/>
    <s v="R1314160"/>
    <x v="5"/>
    <n v="1"/>
    <n v="55.9"/>
  </r>
  <r>
    <x v="139"/>
    <x v="1"/>
    <x v="58"/>
    <x v="377"/>
    <s v="R1314259"/>
    <x v="3"/>
    <n v="1"/>
    <n v="44"/>
  </r>
  <r>
    <x v="139"/>
    <x v="2"/>
    <x v="35"/>
    <x v="28"/>
    <s v="R1313832"/>
    <x v="1"/>
    <n v="3"/>
    <n v="203.4"/>
  </r>
  <r>
    <x v="139"/>
    <x v="1"/>
    <x v="32"/>
    <x v="62"/>
    <s v="R1314345"/>
    <x v="1"/>
    <n v="2"/>
    <n v="67.400000000000006"/>
  </r>
  <r>
    <x v="139"/>
    <x v="0"/>
    <x v="110"/>
    <x v="378"/>
    <s v="R1314087"/>
    <x v="1"/>
    <n v="1"/>
    <n v="36"/>
  </r>
  <r>
    <x v="140"/>
    <x v="1"/>
    <x v="117"/>
    <x v="241"/>
    <s v="R1314612"/>
    <x v="5"/>
    <n v="3"/>
    <n v="167.7"/>
  </r>
  <r>
    <x v="140"/>
    <x v="1"/>
    <x v="88"/>
    <x v="240"/>
    <s v="R1314748"/>
    <x v="2"/>
    <n v="1"/>
    <n v="32"/>
  </r>
  <r>
    <x v="140"/>
    <x v="1"/>
    <x v="8"/>
    <x v="293"/>
    <s v="R1314852"/>
    <x v="1"/>
    <n v="1"/>
    <n v="33.700000000000003"/>
  </r>
  <r>
    <x v="140"/>
    <x v="1"/>
    <x v="55"/>
    <x v="293"/>
    <s v="R1314852"/>
    <x v="1"/>
    <n v="1"/>
    <n v="33.700000000000003"/>
  </r>
  <r>
    <x v="140"/>
    <x v="0"/>
    <x v="119"/>
    <x v="304"/>
    <s v="R1314566"/>
    <x v="1"/>
    <n v="1"/>
    <n v="42.9"/>
  </r>
  <r>
    <x v="140"/>
    <x v="1"/>
    <x v="88"/>
    <x v="379"/>
    <s v="R1314989"/>
    <x v="6"/>
    <n v="1"/>
    <n v="35.5"/>
  </r>
  <r>
    <x v="140"/>
    <x v="1"/>
    <x v="120"/>
    <x v="380"/>
    <s v="R1315033"/>
    <x v="1"/>
    <n v="1"/>
    <n v="21.1"/>
  </r>
  <r>
    <x v="141"/>
    <x v="0"/>
    <x v="6"/>
    <x v="381"/>
    <s v="R1315573"/>
    <x v="1"/>
    <n v="1"/>
    <n v="5.5"/>
  </r>
  <r>
    <x v="141"/>
    <x v="2"/>
    <x v="87"/>
    <x v="382"/>
    <s v="R1315127"/>
    <x v="1"/>
    <n v="1"/>
    <n v="37.9"/>
  </r>
  <r>
    <x v="141"/>
    <x v="2"/>
    <x v="44"/>
    <x v="276"/>
    <s v="R1315228"/>
    <x v="0"/>
    <n v="1"/>
    <n v="42"/>
  </r>
  <r>
    <x v="141"/>
    <x v="2"/>
    <x v="23"/>
    <x v="85"/>
    <s v="R1315366"/>
    <x v="1"/>
    <n v="2"/>
    <n v="33.9"/>
  </r>
  <r>
    <x v="141"/>
    <x v="2"/>
    <x v="35"/>
    <x v="142"/>
    <s v="R1315458"/>
    <x v="3"/>
    <n v="2"/>
    <n v="103.4"/>
  </r>
  <r>
    <x v="141"/>
    <x v="1"/>
    <x v="48"/>
    <x v="280"/>
    <s v="R1315679"/>
    <x v="1"/>
    <n v="1"/>
    <n v="44.8"/>
  </r>
  <r>
    <x v="142"/>
    <x v="1"/>
    <x v="21"/>
    <x v="383"/>
    <s v="R1316330"/>
    <x v="1"/>
    <n v="1"/>
    <n v="33.799999999999997"/>
  </r>
  <r>
    <x v="142"/>
    <x v="1"/>
    <x v="36"/>
    <x v="83"/>
    <s v="R1316417"/>
    <x v="0"/>
    <n v="2"/>
    <n v="28"/>
  </r>
  <r>
    <x v="142"/>
    <x v="0"/>
    <x v="70"/>
    <x v="384"/>
    <s v="R1316182"/>
    <x v="1"/>
    <n v="1"/>
    <n v="42.9"/>
  </r>
  <r>
    <x v="142"/>
    <x v="2"/>
    <x v="78"/>
    <x v="385"/>
    <s v="R1315778"/>
    <x v="1"/>
    <n v="1"/>
    <n v="37.9"/>
  </r>
  <r>
    <x v="142"/>
    <x v="2"/>
    <x v="62"/>
    <x v="386"/>
    <s v="R1315841"/>
    <x v="1"/>
    <n v="2"/>
    <n v="67.8"/>
  </r>
  <r>
    <x v="143"/>
    <x v="1"/>
    <x v="114"/>
    <x v="376"/>
    <s v="R1316823"/>
    <x v="5"/>
    <n v="1"/>
    <n v="55.9"/>
  </r>
  <r>
    <x v="143"/>
    <x v="2"/>
    <x v="62"/>
    <x v="71"/>
    <s v="R1316597"/>
    <x v="1"/>
    <n v="1"/>
    <n v="33.9"/>
  </r>
  <r>
    <x v="143"/>
    <x v="1"/>
    <x v="53"/>
    <x v="71"/>
    <s v="R1316597"/>
    <x v="1"/>
    <n v="1"/>
    <n v="39.799999999999997"/>
  </r>
  <r>
    <x v="143"/>
    <x v="0"/>
    <x v="109"/>
    <x v="387"/>
    <s v="R1316793"/>
    <x v="1"/>
    <n v="1"/>
    <n v="36"/>
  </r>
  <r>
    <x v="143"/>
    <x v="0"/>
    <x v="107"/>
    <x v="387"/>
    <s v="R1316793"/>
    <x v="1"/>
    <n v="1"/>
    <n v="36"/>
  </r>
  <r>
    <x v="144"/>
    <x v="0"/>
    <x v="121"/>
    <x v="315"/>
    <s v="R1317170"/>
    <x v="1"/>
    <n v="1"/>
    <n v="14.5"/>
  </r>
  <r>
    <x v="144"/>
    <x v="1"/>
    <x v="25"/>
    <x v="253"/>
    <s v="R1317382"/>
    <x v="2"/>
    <n v="1"/>
    <n v="37.9"/>
  </r>
  <r>
    <x v="144"/>
    <x v="1"/>
    <x v="56"/>
    <x v="117"/>
    <s v="R1317439"/>
    <x v="1"/>
    <n v="1"/>
    <n v="33.799999999999997"/>
  </r>
  <r>
    <x v="144"/>
    <x v="1"/>
    <x v="65"/>
    <x v="388"/>
    <s v="R1317674"/>
    <x v="1"/>
    <n v="2"/>
    <n v="89.6"/>
  </r>
  <r>
    <x v="144"/>
    <x v="1"/>
    <x v="65"/>
    <x v="389"/>
    <s v="R1317725"/>
    <x v="1"/>
    <n v="1"/>
    <n v="44.8"/>
  </r>
  <r>
    <x v="144"/>
    <x v="2"/>
    <x v="71"/>
    <x v="186"/>
    <s v="R1317060"/>
    <x v="3"/>
    <n v="1"/>
    <n v="37.200000000000003"/>
  </r>
  <r>
    <x v="144"/>
    <x v="0"/>
    <x v="40"/>
    <x v="211"/>
    <s v="R1317286"/>
    <x v="1"/>
    <n v="1"/>
    <n v="28.5"/>
  </r>
  <r>
    <x v="144"/>
    <x v="0"/>
    <x v="110"/>
    <x v="211"/>
    <s v="R1317286"/>
    <x v="1"/>
    <n v="1"/>
    <n v="36"/>
  </r>
  <r>
    <x v="144"/>
    <x v="1"/>
    <x v="1"/>
    <x v="322"/>
    <s v="R1317858"/>
    <x v="1"/>
    <n v="1"/>
    <n v="9.9"/>
  </r>
  <r>
    <x v="145"/>
    <x v="1"/>
    <x v="21"/>
    <x v="390"/>
    <s v="R1319182"/>
    <x v="3"/>
    <n v="1"/>
    <n v="37"/>
  </r>
  <r>
    <x v="145"/>
    <x v="0"/>
    <x v="60"/>
    <x v="391"/>
    <s v="R1318350"/>
    <x v="1"/>
    <n v="3"/>
    <n v="80.099999999999994"/>
  </r>
  <r>
    <x v="145"/>
    <x v="0"/>
    <x v="60"/>
    <x v="392"/>
    <s v="R1318487"/>
    <x v="1"/>
    <n v="1"/>
    <n v="26.7"/>
  </r>
  <r>
    <x v="145"/>
    <x v="0"/>
    <x v="52"/>
    <x v="276"/>
    <s v="R1318560"/>
    <x v="0"/>
    <n v="1"/>
    <n v="34.5"/>
  </r>
  <r>
    <x v="145"/>
    <x v="2"/>
    <x v="35"/>
    <x v="4"/>
    <s v="R1318160"/>
    <x v="3"/>
    <n v="1"/>
    <n v="51.7"/>
  </r>
  <r>
    <x v="145"/>
    <x v="1"/>
    <x v="21"/>
    <x v="63"/>
    <s v="R1319295"/>
    <x v="0"/>
    <n v="1"/>
    <n v="38.200000000000003"/>
  </r>
  <r>
    <x v="145"/>
    <x v="0"/>
    <x v="107"/>
    <x v="393"/>
    <s v="R1318613"/>
    <x v="1"/>
    <n v="1"/>
    <n v="36"/>
  </r>
  <r>
    <x v="145"/>
    <x v="1"/>
    <x v="104"/>
    <x v="313"/>
    <s v="R1319323"/>
    <x v="1"/>
    <n v="1"/>
    <n v="26.1"/>
  </r>
  <r>
    <x v="145"/>
    <x v="2"/>
    <x v="122"/>
    <x v="394"/>
    <s v="R1318260"/>
    <x v="5"/>
    <n v="2"/>
    <n v="71.8"/>
  </r>
  <r>
    <x v="145"/>
    <x v="2"/>
    <x v="123"/>
    <x v="394"/>
    <s v="R1318260"/>
    <x v="5"/>
    <n v="1"/>
    <n v="33"/>
  </r>
  <r>
    <x v="145"/>
    <x v="0"/>
    <x v="10"/>
    <x v="394"/>
    <s v="R1318260"/>
    <x v="5"/>
    <n v="1"/>
    <n v="27.9"/>
  </r>
  <r>
    <x v="145"/>
    <x v="0"/>
    <x v="111"/>
    <x v="394"/>
    <s v="R1318260"/>
    <x v="5"/>
    <n v="1"/>
    <n v="27.9"/>
  </r>
  <r>
    <x v="145"/>
    <x v="0"/>
    <x v="107"/>
    <x v="394"/>
    <s v="R1318260"/>
    <x v="5"/>
    <n v="1"/>
    <n v="34.9"/>
  </r>
  <r>
    <x v="145"/>
    <x v="1"/>
    <x v="124"/>
    <x v="394"/>
    <s v="R1318260"/>
    <x v="5"/>
    <n v="2"/>
    <n v="39.799999999999997"/>
  </r>
  <r>
    <x v="145"/>
    <x v="0"/>
    <x v="98"/>
    <x v="395"/>
    <s v="R1318756"/>
    <x v="1"/>
    <n v="1"/>
    <n v="26.7"/>
  </r>
  <r>
    <x v="145"/>
    <x v="1"/>
    <x v="56"/>
    <x v="396"/>
    <s v="R1318993"/>
    <x v="3"/>
    <n v="1"/>
    <n v="37"/>
  </r>
  <r>
    <x v="145"/>
    <x v="1"/>
    <x v="56"/>
    <x v="397"/>
    <s v="R1319075"/>
    <x v="3"/>
    <n v="1"/>
    <n v="37"/>
  </r>
  <r>
    <x v="146"/>
    <x v="1"/>
    <x v="17"/>
    <x v="398"/>
    <s v="R1319854"/>
    <x v="0"/>
    <n v="1"/>
    <n v="65"/>
  </r>
  <r>
    <x v="146"/>
    <x v="2"/>
    <x v="62"/>
    <x v="184"/>
    <s v="R1319584"/>
    <x v="3"/>
    <n v="1"/>
    <n v="34.1"/>
  </r>
  <r>
    <x v="146"/>
    <x v="2"/>
    <x v="74"/>
    <x v="184"/>
    <s v="R1319584"/>
    <x v="3"/>
    <n v="1"/>
    <n v="55"/>
  </r>
  <r>
    <x v="146"/>
    <x v="1"/>
    <x v="88"/>
    <x v="399"/>
    <s v="R1320056"/>
    <x v="1"/>
    <n v="1"/>
    <n v="38.1"/>
  </r>
  <r>
    <x v="146"/>
    <x v="1"/>
    <x v="17"/>
    <x v="46"/>
    <s v="R1319929"/>
    <x v="0"/>
    <n v="2"/>
    <n v="65"/>
  </r>
  <r>
    <x v="146"/>
    <x v="1"/>
    <x v="18"/>
    <x v="46"/>
    <s v="R1319929"/>
    <x v="0"/>
    <n v="1"/>
    <n v="65"/>
  </r>
  <r>
    <x v="146"/>
    <x v="1"/>
    <x v="21"/>
    <x v="240"/>
    <s v="R1320165"/>
    <x v="3"/>
    <n v="1"/>
    <n v="37"/>
  </r>
  <r>
    <x v="146"/>
    <x v="0"/>
    <x v="109"/>
    <x v="321"/>
    <s v="R1319772"/>
    <x v="5"/>
    <n v="2"/>
    <n v="69.8"/>
  </r>
  <r>
    <x v="147"/>
    <x v="1"/>
    <x v="13"/>
    <x v="376"/>
    <s v="R1320449"/>
    <x v="0"/>
    <n v="1"/>
    <n v="65"/>
  </r>
  <r>
    <x v="147"/>
    <x v="1"/>
    <x v="65"/>
    <x v="400"/>
    <s v="R1320535"/>
    <x v="1"/>
    <n v="3"/>
    <n v="134.4"/>
  </r>
  <r>
    <x v="147"/>
    <x v="0"/>
    <x v="125"/>
    <x v="401"/>
    <s v="R1320261"/>
    <x v="2"/>
    <n v="1"/>
    <n v="51.9"/>
  </r>
  <r>
    <x v="147"/>
    <x v="1"/>
    <x v="48"/>
    <x v="280"/>
    <s v="R1320610"/>
    <x v="0"/>
    <n v="1"/>
    <n v="62.6"/>
  </r>
  <r>
    <x v="147"/>
    <x v="1"/>
    <x v="65"/>
    <x v="402"/>
    <s v="R1320727"/>
    <x v="1"/>
    <n v="2"/>
    <n v="89.6"/>
  </r>
  <r>
    <x v="147"/>
    <x v="1"/>
    <x v="30"/>
    <x v="380"/>
    <s v="R1320837"/>
    <x v="2"/>
    <n v="1"/>
    <n v="32"/>
  </r>
  <r>
    <x v="148"/>
    <x v="2"/>
    <x v="85"/>
    <x v="403"/>
    <s v="R1320937"/>
    <x v="1"/>
    <n v="1"/>
    <n v="37"/>
  </r>
  <r>
    <x v="148"/>
    <x v="2"/>
    <x v="59"/>
    <x v="403"/>
    <s v="R1320937"/>
    <x v="1"/>
    <n v="1"/>
    <n v="43.6"/>
  </r>
  <r>
    <x v="148"/>
    <x v="2"/>
    <x v="71"/>
    <x v="186"/>
    <s v="R1321067"/>
    <x v="3"/>
    <n v="1"/>
    <n v="37.200000000000003"/>
  </r>
  <r>
    <x v="148"/>
    <x v="1"/>
    <x v="32"/>
    <x v="212"/>
    <s v="R1321428"/>
    <x v="5"/>
    <n v="2"/>
    <n v="61.8"/>
  </r>
  <r>
    <x v="148"/>
    <x v="1"/>
    <x v="64"/>
    <x v="352"/>
    <s v="R1321353"/>
    <x v="3"/>
    <n v="1"/>
    <n v="34.6"/>
  </r>
  <r>
    <x v="148"/>
    <x v="1"/>
    <x v="53"/>
    <x v="352"/>
    <s v="R1321353"/>
    <x v="3"/>
    <n v="1"/>
    <n v="40.6"/>
  </r>
  <r>
    <x v="148"/>
    <x v="0"/>
    <x v="37"/>
    <x v="228"/>
    <s v="R1321250"/>
    <x v="1"/>
    <n v="1"/>
    <n v="27.9"/>
  </r>
  <r>
    <x v="149"/>
    <x v="1"/>
    <x v="48"/>
    <x v="161"/>
    <s v="R1321663"/>
    <x v="1"/>
    <n v="1"/>
    <n v="42"/>
  </r>
  <r>
    <x v="149"/>
    <x v="0"/>
    <x v="10"/>
    <x v="404"/>
    <s v="R1321574"/>
    <x v="1"/>
    <n v="1"/>
    <n v="27.9"/>
  </r>
  <r>
    <x v="150"/>
    <x v="1"/>
    <x v="25"/>
    <x v="90"/>
    <s v="R1321991"/>
    <x v="1"/>
    <n v="2"/>
    <n v="79.599999999999994"/>
  </r>
  <r>
    <x v="150"/>
    <x v="2"/>
    <x v="123"/>
    <x v="204"/>
    <s v="R1321742"/>
    <x v="0"/>
    <n v="1"/>
    <n v="52.2"/>
  </r>
  <r>
    <x v="150"/>
    <x v="0"/>
    <x v="107"/>
    <x v="290"/>
    <s v="R1321822"/>
    <x v="1"/>
    <n v="1"/>
    <n v="36"/>
  </r>
  <r>
    <x v="150"/>
    <x v="1"/>
    <x v="88"/>
    <x v="240"/>
    <s v="R1322263"/>
    <x v="2"/>
    <n v="1"/>
    <n v="32"/>
  </r>
  <r>
    <x v="150"/>
    <x v="1"/>
    <x v="79"/>
    <x v="405"/>
    <s v="R1322010"/>
    <x v="1"/>
    <n v="1"/>
    <n v="44.8"/>
  </r>
  <r>
    <x v="151"/>
    <x v="1"/>
    <x v="36"/>
    <x v="1"/>
    <s v="R1323015"/>
    <x v="1"/>
    <n v="1"/>
    <n v="9.9"/>
  </r>
  <r>
    <x v="151"/>
    <x v="1"/>
    <x v="18"/>
    <x v="406"/>
    <s v="R1322884"/>
    <x v="0"/>
    <n v="1"/>
    <n v="65"/>
  </r>
  <r>
    <x v="151"/>
    <x v="2"/>
    <x v="62"/>
    <x v="114"/>
    <s v="R1322688"/>
    <x v="1"/>
    <n v="1"/>
    <n v="39.9"/>
  </r>
  <r>
    <x v="151"/>
    <x v="1"/>
    <x v="86"/>
    <x v="407"/>
    <s v="R1323177"/>
    <x v="5"/>
    <n v="2"/>
    <n v="8.6"/>
  </r>
  <r>
    <x v="151"/>
    <x v="1"/>
    <x v="2"/>
    <x v="408"/>
    <s v="R1322988"/>
    <x v="3"/>
    <n v="1"/>
    <n v="71.5"/>
  </r>
  <r>
    <x v="152"/>
    <x v="2"/>
    <x v="35"/>
    <x v="101"/>
    <s v="R1323234"/>
    <x v="1"/>
    <n v="2"/>
    <n v="78"/>
  </r>
  <r>
    <x v="152"/>
    <x v="2"/>
    <x v="73"/>
    <x v="101"/>
    <s v="R1323234"/>
    <x v="1"/>
    <n v="1"/>
    <n v="39"/>
  </r>
  <r>
    <x v="152"/>
    <x v="1"/>
    <x v="36"/>
    <x v="101"/>
    <s v="R1323234"/>
    <x v="1"/>
    <n v="1"/>
    <n v="9.9"/>
  </r>
  <r>
    <x v="152"/>
    <x v="1"/>
    <x v="57"/>
    <x v="258"/>
    <s v="R1323520"/>
    <x v="1"/>
    <n v="1"/>
    <n v="6"/>
  </r>
  <r>
    <x v="152"/>
    <x v="1"/>
    <x v="18"/>
    <x v="87"/>
    <s v="R1323624"/>
    <x v="1"/>
    <n v="2"/>
    <n v="119.8"/>
  </r>
  <r>
    <x v="152"/>
    <x v="2"/>
    <x v="23"/>
    <x v="85"/>
    <s v="R1323396"/>
    <x v="1"/>
    <n v="1"/>
    <n v="33.9"/>
  </r>
  <r>
    <x v="152"/>
    <x v="0"/>
    <x v="37"/>
    <x v="228"/>
    <s v="R1323474"/>
    <x v="1"/>
    <n v="1"/>
    <n v="27.9"/>
  </r>
  <r>
    <x v="153"/>
    <x v="2"/>
    <x v="81"/>
    <x v="93"/>
    <s v="R1323822"/>
    <x v="1"/>
    <n v="2"/>
    <n v="79.8"/>
  </r>
  <r>
    <x v="153"/>
    <x v="1"/>
    <x v="69"/>
    <x v="409"/>
    <s v="R1324021"/>
    <x v="1"/>
    <n v="1"/>
    <n v="42.9"/>
  </r>
  <r>
    <x v="153"/>
    <x v="1"/>
    <x v="126"/>
    <x v="112"/>
    <s v="R1324132"/>
    <x v="5"/>
    <n v="2"/>
    <n v="8.6"/>
  </r>
  <r>
    <x v="153"/>
    <x v="1"/>
    <x v="21"/>
    <x v="112"/>
    <s v="R1324132"/>
    <x v="5"/>
    <n v="2"/>
    <n v="61.8"/>
  </r>
  <r>
    <x v="153"/>
    <x v="1"/>
    <x v="61"/>
    <x v="86"/>
    <s v="R1324219"/>
    <x v="1"/>
    <n v="2"/>
    <n v="119.8"/>
  </r>
  <r>
    <x v="153"/>
    <x v="1"/>
    <x v="17"/>
    <x v="86"/>
    <s v="R1324219"/>
    <x v="1"/>
    <n v="1"/>
    <n v="59.9"/>
  </r>
  <r>
    <x v="153"/>
    <x v="2"/>
    <x v="28"/>
    <x v="410"/>
    <s v="R1323979"/>
    <x v="1"/>
    <n v="1"/>
    <n v="39"/>
  </r>
  <r>
    <x v="154"/>
    <x v="1"/>
    <x v="8"/>
    <x v="411"/>
    <s v="R1324745"/>
    <x v="3"/>
    <n v="1"/>
    <n v="45.8"/>
  </r>
  <r>
    <x v="154"/>
    <x v="2"/>
    <x v="74"/>
    <x v="38"/>
    <s v="R1324387"/>
    <x v="1"/>
    <n v="1"/>
    <n v="43.6"/>
  </r>
  <r>
    <x v="154"/>
    <x v="1"/>
    <x v="48"/>
    <x v="156"/>
    <s v="R1324847"/>
    <x v="1"/>
    <n v="1"/>
    <n v="42.9"/>
  </r>
  <r>
    <x v="154"/>
    <x v="1"/>
    <x v="54"/>
    <x v="156"/>
    <s v="R1324847"/>
    <x v="1"/>
    <n v="1"/>
    <n v="39.799999999999997"/>
  </r>
  <r>
    <x v="154"/>
    <x v="0"/>
    <x v="125"/>
    <x v="412"/>
    <s v="R1324569"/>
    <x v="1"/>
    <n v="1"/>
    <n v="42.9"/>
  </r>
  <r>
    <x v="154"/>
    <x v="0"/>
    <x v="41"/>
    <x v="102"/>
    <s v="R1324652"/>
    <x v="1"/>
    <n v="1"/>
    <n v="28.5"/>
  </r>
  <r>
    <x v="154"/>
    <x v="0"/>
    <x v="76"/>
    <x v="102"/>
    <s v="R1324652"/>
    <x v="1"/>
    <n v="1"/>
    <n v="28.5"/>
  </r>
  <r>
    <x v="154"/>
    <x v="0"/>
    <x v="26"/>
    <x v="102"/>
    <s v="R1324652"/>
    <x v="1"/>
    <n v="1"/>
    <n v="28.5"/>
  </r>
  <r>
    <x v="154"/>
    <x v="1"/>
    <x v="32"/>
    <x v="212"/>
    <s v="R1324937"/>
    <x v="1"/>
    <n v="1"/>
    <n v="33.799999999999997"/>
  </r>
  <r>
    <x v="154"/>
    <x v="1"/>
    <x v="48"/>
    <x v="161"/>
    <s v="R1325057"/>
    <x v="1"/>
    <n v="2"/>
    <n v="85.8"/>
  </r>
  <r>
    <x v="154"/>
    <x v="2"/>
    <x v="127"/>
    <x v="17"/>
    <s v="R1324489"/>
    <x v="1"/>
    <n v="2"/>
    <n v="105.4"/>
  </r>
  <r>
    <x v="155"/>
    <x v="2"/>
    <x v="23"/>
    <x v="413"/>
    <s v="R1325188"/>
    <x v="5"/>
    <n v="2"/>
    <n v="63.8"/>
  </r>
  <r>
    <x v="155"/>
    <x v="2"/>
    <x v="35"/>
    <x v="268"/>
    <s v="R1325241"/>
    <x v="1"/>
    <n v="2"/>
    <n v="78"/>
  </r>
  <r>
    <x v="155"/>
    <x v="2"/>
    <x v="35"/>
    <x v="414"/>
    <s v="R1325366"/>
    <x v="1"/>
    <n v="1"/>
    <n v="39"/>
  </r>
  <r>
    <x v="155"/>
    <x v="0"/>
    <x v="106"/>
    <x v="211"/>
    <s v="R1325465"/>
    <x v="2"/>
    <n v="1"/>
    <n v="37"/>
  </r>
  <r>
    <x v="155"/>
    <x v="1"/>
    <x v="80"/>
    <x v="415"/>
    <s v="R1325587"/>
    <x v="1"/>
    <n v="1"/>
    <n v="39.799999999999997"/>
  </r>
  <r>
    <x v="156"/>
    <x v="0"/>
    <x v="101"/>
    <x v="416"/>
    <s v="R1325641"/>
    <x v="1"/>
    <n v="1"/>
    <n v="16"/>
  </r>
  <r>
    <x v="156"/>
    <x v="1"/>
    <x v="13"/>
    <x v="376"/>
    <s v="R1326086"/>
    <x v="5"/>
    <n v="2"/>
    <n v="111.8"/>
  </r>
  <r>
    <x v="156"/>
    <x v="1"/>
    <x v="25"/>
    <x v="90"/>
    <s v="R1325720"/>
    <x v="2"/>
    <n v="3"/>
    <n v="113.7"/>
  </r>
  <r>
    <x v="156"/>
    <x v="1"/>
    <x v="80"/>
    <x v="289"/>
    <s v="R1325827"/>
    <x v="2"/>
    <n v="1"/>
    <n v="37.9"/>
  </r>
  <r>
    <x v="156"/>
    <x v="1"/>
    <x v="8"/>
    <x v="417"/>
    <s v="R1326155"/>
    <x v="0"/>
    <n v="1"/>
    <n v="39"/>
  </r>
  <r>
    <x v="156"/>
    <x v="1"/>
    <x v="61"/>
    <x v="55"/>
    <s v="R1325930"/>
    <x v="1"/>
    <n v="1"/>
    <n v="59.9"/>
  </r>
  <r>
    <x v="157"/>
    <x v="1"/>
    <x v="48"/>
    <x v="418"/>
    <s v="R1326933"/>
    <x v="1"/>
    <n v="1"/>
    <n v="42.9"/>
  </r>
  <r>
    <x v="157"/>
    <x v="1"/>
    <x v="2"/>
    <x v="419"/>
    <s v="R1326735"/>
    <x v="3"/>
    <n v="1"/>
    <n v="67.7"/>
  </r>
  <r>
    <x v="157"/>
    <x v="1"/>
    <x v="32"/>
    <x v="420"/>
    <s v="R1327077"/>
    <x v="1"/>
    <n v="1"/>
    <n v="33.700000000000003"/>
  </r>
  <r>
    <x v="157"/>
    <x v="1"/>
    <x v="69"/>
    <x v="421"/>
    <s v="R1326889"/>
    <x v="1"/>
    <n v="1"/>
    <n v="42.9"/>
  </r>
  <r>
    <x v="157"/>
    <x v="0"/>
    <x v="107"/>
    <x v="422"/>
    <s v="R1326590"/>
    <x v="1"/>
    <n v="2"/>
    <n v="61.8"/>
  </r>
  <r>
    <x v="157"/>
    <x v="2"/>
    <x v="62"/>
    <x v="423"/>
    <s v="R1326382"/>
    <x v="2"/>
    <n v="1"/>
    <n v="30"/>
  </r>
  <r>
    <x v="158"/>
    <x v="1"/>
    <x v="88"/>
    <x v="424"/>
    <s v="R1327619"/>
    <x v="5"/>
    <n v="1"/>
    <n v="30.9"/>
  </r>
  <r>
    <x v="158"/>
    <x v="2"/>
    <x v="28"/>
    <x v="276"/>
    <s v="R1327168"/>
    <x v="1"/>
    <n v="2"/>
    <n v="78"/>
  </r>
  <r>
    <x v="158"/>
    <x v="0"/>
    <x v="110"/>
    <x v="276"/>
    <s v="R1327168"/>
    <x v="1"/>
    <n v="1"/>
    <n v="36"/>
  </r>
  <r>
    <x v="158"/>
    <x v="0"/>
    <x v="125"/>
    <x v="425"/>
    <s v="R1327316"/>
    <x v="1"/>
    <n v="2"/>
    <n v="85.8"/>
  </r>
  <r>
    <x v="159"/>
    <x v="1"/>
    <x v="25"/>
    <x v="2"/>
    <s v="R1328081"/>
    <x v="1"/>
    <n v="1"/>
    <n v="39.799999999999997"/>
  </r>
  <r>
    <x v="159"/>
    <x v="2"/>
    <x v="35"/>
    <x v="28"/>
    <s v="R1327761"/>
    <x v="1"/>
    <n v="4"/>
    <n v="156"/>
  </r>
  <r>
    <x v="159"/>
    <x v="1"/>
    <x v="2"/>
    <x v="124"/>
    <s v="R1328155"/>
    <x v="1"/>
    <n v="1"/>
    <n v="59.9"/>
  </r>
  <r>
    <x v="159"/>
    <x v="1"/>
    <x v="91"/>
    <x v="55"/>
    <s v="R1328236"/>
    <x v="0"/>
    <n v="1"/>
    <n v="65"/>
  </r>
  <r>
    <x v="159"/>
    <x v="1"/>
    <x v="1"/>
    <x v="299"/>
    <s v="R1328390"/>
    <x v="0"/>
    <n v="1"/>
    <n v="14"/>
  </r>
  <r>
    <x v="159"/>
    <x v="0"/>
    <x v="39"/>
    <x v="372"/>
    <s v="R1327881"/>
    <x v="1"/>
    <n v="3"/>
    <n v="83.7"/>
  </r>
  <r>
    <x v="159"/>
    <x v="0"/>
    <x v="107"/>
    <x v="426"/>
    <s v="R1327918"/>
    <x v="1"/>
    <n v="1"/>
    <n v="36"/>
  </r>
  <r>
    <x v="160"/>
    <x v="2"/>
    <x v="74"/>
    <x v="38"/>
    <s v="R1328476"/>
    <x v="1"/>
    <n v="1"/>
    <n v="43.6"/>
  </r>
  <r>
    <x v="160"/>
    <x v="2"/>
    <x v="81"/>
    <x v="79"/>
    <s v="R1328577"/>
    <x v="0"/>
    <n v="3"/>
    <n v="131.69999999999999"/>
  </r>
  <r>
    <x v="160"/>
    <x v="2"/>
    <x v="87"/>
    <x v="79"/>
    <s v="R1328577"/>
    <x v="0"/>
    <n v="1"/>
    <n v="46.9"/>
  </r>
  <r>
    <x v="160"/>
    <x v="1"/>
    <x v="56"/>
    <x v="156"/>
    <s v="R1328872"/>
    <x v="1"/>
    <n v="1"/>
    <n v="33.700000000000003"/>
  </r>
  <r>
    <x v="160"/>
    <x v="1"/>
    <x v="126"/>
    <x v="156"/>
    <s v="R1328872"/>
    <x v="1"/>
    <n v="4"/>
    <n v="24"/>
  </r>
  <r>
    <x v="160"/>
    <x v="1"/>
    <x v="21"/>
    <x v="156"/>
    <s v="R1328872"/>
    <x v="1"/>
    <n v="1"/>
    <n v="33.799999999999997"/>
  </r>
  <r>
    <x v="160"/>
    <x v="2"/>
    <x v="51"/>
    <x v="330"/>
    <s v="R1328658"/>
    <x v="1"/>
    <n v="1"/>
    <n v="29"/>
  </r>
  <r>
    <x v="160"/>
    <x v="2"/>
    <x v="51"/>
    <x v="17"/>
    <s v="R1328738"/>
    <x v="1"/>
    <n v="2"/>
    <n v="58"/>
  </r>
  <r>
    <x v="160"/>
    <x v="1"/>
    <x v="104"/>
    <x v="313"/>
    <s v="R1329077"/>
    <x v="1"/>
    <n v="1"/>
    <n v="26.1"/>
  </r>
  <r>
    <x v="160"/>
    <x v="1"/>
    <x v="54"/>
    <x v="313"/>
    <s v="R1329077"/>
    <x v="1"/>
    <n v="1"/>
    <n v="39.799999999999997"/>
  </r>
  <r>
    <x v="160"/>
    <x v="1"/>
    <x v="48"/>
    <x v="427"/>
    <s v="R1329136"/>
    <x v="1"/>
    <n v="4"/>
    <n v="171.6"/>
  </r>
  <r>
    <x v="161"/>
    <x v="1"/>
    <x v="25"/>
    <x v="90"/>
    <s v="R1329520"/>
    <x v="1"/>
    <n v="1"/>
    <n v="39.799999999999997"/>
  </r>
  <r>
    <x v="161"/>
    <x v="0"/>
    <x v="26"/>
    <x v="203"/>
    <s v="R1329320"/>
    <x v="5"/>
    <n v="1"/>
    <n v="25.9"/>
  </r>
  <r>
    <x v="161"/>
    <x v="1"/>
    <x v="8"/>
    <x v="417"/>
    <s v="R1329715"/>
    <x v="0"/>
    <n v="1"/>
    <n v="39"/>
  </r>
  <r>
    <x v="161"/>
    <x v="2"/>
    <x v="59"/>
    <x v="356"/>
    <s v="R1329279"/>
    <x v="1"/>
    <n v="1"/>
    <n v="43.6"/>
  </r>
  <r>
    <x v="161"/>
    <x v="0"/>
    <x v="106"/>
    <x v="211"/>
    <s v="R1329488"/>
    <x v="2"/>
    <n v="3"/>
    <n v="111"/>
  </r>
  <r>
    <x v="162"/>
    <x v="1"/>
    <x v="25"/>
    <x v="428"/>
    <s v="R1330165"/>
    <x v="1"/>
    <n v="1"/>
    <n v="39.799999999999997"/>
  </r>
  <r>
    <x v="162"/>
    <x v="2"/>
    <x v="4"/>
    <x v="161"/>
    <s v="R1329844"/>
    <x v="3"/>
    <n v="1"/>
    <n v="37.200000000000003"/>
  </r>
  <r>
    <x v="162"/>
    <x v="1"/>
    <x v="79"/>
    <x v="407"/>
    <s v="R1330278"/>
    <x v="0"/>
    <n v="1"/>
    <n v="59.9"/>
  </r>
  <r>
    <x v="163"/>
    <x v="1"/>
    <x v="53"/>
    <x v="345"/>
    <s v="R1330357"/>
    <x v="3"/>
    <n v="2"/>
    <n v="81.2"/>
  </r>
  <r>
    <x v="163"/>
    <x v="1"/>
    <x v="25"/>
    <x v="345"/>
    <s v="R1330357"/>
    <x v="3"/>
    <n v="2"/>
    <n v="89.2"/>
  </r>
  <r>
    <x v="164"/>
    <x v="2"/>
    <x v="23"/>
    <x v="213"/>
    <s v="R1330636"/>
    <x v="1"/>
    <n v="1"/>
    <n v="33.9"/>
  </r>
  <r>
    <x v="164"/>
    <x v="1"/>
    <x v="16"/>
    <x v="213"/>
    <s v="R1330636"/>
    <x v="1"/>
    <n v="1"/>
    <n v="29.9"/>
  </r>
  <r>
    <x v="164"/>
    <x v="2"/>
    <x v="59"/>
    <x v="71"/>
    <s v="R1330714"/>
    <x v="1"/>
    <n v="1"/>
    <n v="43.6"/>
  </r>
  <r>
    <x v="164"/>
    <x v="0"/>
    <x v="100"/>
    <x v="266"/>
    <s v="R1331427"/>
    <x v="1"/>
    <n v="1"/>
    <n v="5.5"/>
  </r>
  <r>
    <x v="164"/>
    <x v="0"/>
    <x v="24"/>
    <x v="266"/>
    <s v="R1331427"/>
    <x v="1"/>
    <n v="1"/>
    <n v="30.9"/>
  </r>
  <r>
    <x v="164"/>
    <x v="1"/>
    <x v="21"/>
    <x v="112"/>
    <s v="R1331667"/>
    <x v="0"/>
    <n v="1"/>
    <n v="38.200000000000003"/>
  </r>
  <r>
    <x v="164"/>
    <x v="2"/>
    <x v="81"/>
    <x v="160"/>
    <s v="R1331049"/>
    <x v="1"/>
    <n v="1"/>
    <n v="39.9"/>
  </r>
  <r>
    <x v="164"/>
    <x v="2"/>
    <x v="71"/>
    <x v="73"/>
    <s v="R1331129"/>
    <x v="3"/>
    <n v="1"/>
    <n v="37.200000000000003"/>
  </r>
  <r>
    <x v="164"/>
    <x v="2"/>
    <x v="23"/>
    <x v="395"/>
    <s v="R1331214"/>
    <x v="1"/>
    <n v="1"/>
    <n v="33.9"/>
  </r>
  <r>
    <x v="164"/>
    <x v="1"/>
    <x v="54"/>
    <x v="429"/>
    <s v="R1331713"/>
    <x v="3"/>
    <n v="1"/>
    <n v="40.6"/>
  </r>
  <r>
    <x v="165"/>
    <x v="1"/>
    <x v="43"/>
    <x v="289"/>
    <s v="R1331932"/>
    <x v="2"/>
    <n v="1"/>
    <n v="37.9"/>
  </r>
  <r>
    <x v="165"/>
    <x v="1"/>
    <x v="53"/>
    <x v="289"/>
    <s v="R1331932"/>
    <x v="2"/>
    <n v="1"/>
    <n v="37.9"/>
  </r>
  <r>
    <x v="165"/>
    <x v="1"/>
    <x v="69"/>
    <x v="421"/>
    <s v="R1332068"/>
    <x v="1"/>
    <n v="1"/>
    <n v="42.9"/>
  </r>
  <r>
    <x v="165"/>
    <x v="1"/>
    <x v="56"/>
    <x v="430"/>
    <s v="R1332136"/>
    <x v="2"/>
    <n v="1"/>
    <n v="32"/>
  </r>
  <r>
    <x v="165"/>
    <x v="1"/>
    <x v="114"/>
    <x v="431"/>
    <s v="R1332229"/>
    <x v="1"/>
    <n v="1"/>
    <n v="59.9"/>
  </r>
  <r>
    <x v="166"/>
    <x v="1"/>
    <x v="25"/>
    <x v="432"/>
    <s v="R1332858"/>
    <x v="2"/>
    <n v="1"/>
    <n v="37.9"/>
  </r>
  <r>
    <x v="166"/>
    <x v="1"/>
    <x v="13"/>
    <x v="376"/>
    <s v="R1333057"/>
    <x v="5"/>
    <n v="2"/>
    <n v="111.8"/>
  </r>
  <r>
    <x v="166"/>
    <x v="2"/>
    <x v="50"/>
    <x v="433"/>
    <s v="R1332448"/>
    <x v="1"/>
    <n v="1"/>
    <n v="31.3"/>
  </r>
  <r>
    <x v="166"/>
    <x v="2"/>
    <x v="35"/>
    <x v="28"/>
    <s v="R1332548"/>
    <x v="1"/>
    <n v="2"/>
    <n v="93.4"/>
  </r>
  <r>
    <x v="166"/>
    <x v="1"/>
    <x v="56"/>
    <x v="225"/>
    <s v="R1332921"/>
    <x v="3"/>
    <n v="2"/>
    <n v="74"/>
  </r>
  <r>
    <x v="166"/>
    <x v="1"/>
    <x v="88"/>
    <x v="240"/>
    <s v="R1333279"/>
    <x v="2"/>
    <n v="1"/>
    <n v="32"/>
  </r>
  <r>
    <x v="166"/>
    <x v="2"/>
    <x v="71"/>
    <x v="434"/>
    <s v="R1332698"/>
    <x v="6"/>
    <n v="1"/>
    <n v="30.9"/>
  </r>
  <r>
    <x v="167"/>
    <x v="2"/>
    <x v="73"/>
    <x v="101"/>
    <s v="R1333329"/>
    <x v="1"/>
    <n v="1"/>
    <n v="46.7"/>
  </r>
  <r>
    <x v="167"/>
    <x v="1"/>
    <x v="53"/>
    <x v="435"/>
    <s v="R1333532"/>
    <x v="1"/>
    <n v="1"/>
    <n v="39.799999999999997"/>
  </r>
  <r>
    <x v="167"/>
    <x v="1"/>
    <x v="25"/>
    <x v="435"/>
    <s v="R1333532"/>
    <x v="1"/>
    <n v="1"/>
    <n v="39.799999999999997"/>
  </r>
  <r>
    <x v="167"/>
    <x v="2"/>
    <x v="62"/>
    <x v="288"/>
    <s v="R1333474"/>
    <x v="1"/>
    <n v="1"/>
    <n v="39.9"/>
  </r>
  <r>
    <x v="167"/>
    <x v="2"/>
    <x v="59"/>
    <x v="288"/>
    <s v="R1333474"/>
    <x v="1"/>
    <n v="1"/>
    <n v="43.6"/>
  </r>
  <r>
    <x v="167"/>
    <x v="1"/>
    <x v="55"/>
    <x v="293"/>
    <s v="R1333635"/>
    <x v="1"/>
    <n v="3"/>
    <n v="89.7"/>
  </r>
  <r>
    <x v="167"/>
    <x v="1"/>
    <x v="65"/>
    <x v="436"/>
    <s v="R1333777"/>
    <x v="1"/>
    <n v="4"/>
    <n v="171.6"/>
  </r>
  <r>
    <x v="168"/>
    <x v="1"/>
    <x v="25"/>
    <x v="90"/>
    <s v="R1334249"/>
    <x v="1"/>
    <n v="2"/>
    <n v="79.599999999999994"/>
  </r>
  <r>
    <x v="168"/>
    <x v="1"/>
    <x v="56"/>
    <x v="437"/>
    <s v="R1334368"/>
    <x v="1"/>
    <n v="1"/>
    <n v="33.799999999999997"/>
  </r>
  <r>
    <x v="168"/>
    <x v="2"/>
    <x v="73"/>
    <x v="81"/>
    <s v="R1333848"/>
    <x v="1"/>
    <n v="1"/>
    <n v="46.7"/>
  </r>
  <r>
    <x v="168"/>
    <x v="1"/>
    <x v="64"/>
    <x v="81"/>
    <s v="R1333848"/>
    <x v="1"/>
    <n v="1"/>
    <n v="29.9"/>
  </r>
  <r>
    <x v="168"/>
    <x v="2"/>
    <x v="66"/>
    <x v="409"/>
    <s v="R1333947"/>
    <x v="1"/>
    <n v="1"/>
    <n v="46.7"/>
  </r>
  <r>
    <x v="168"/>
    <x v="2"/>
    <x v="28"/>
    <x v="261"/>
    <s v="R1334024"/>
    <x v="3"/>
    <n v="1"/>
    <n v="51.7"/>
  </r>
  <r>
    <x v="168"/>
    <x v="1"/>
    <x v="69"/>
    <x v="361"/>
    <s v="R1334444"/>
    <x v="1"/>
    <n v="1"/>
    <n v="44.8"/>
  </r>
  <r>
    <x v="168"/>
    <x v="1"/>
    <x v="1"/>
    <x v="211"/>
    <s v="R1334660"/>
    <x v="1"/>
    <n v="1"/>
    <n v="11.4"/>
  </r>
  <r>
    <x v="168"/>
    <x v="0"/>
    <x v="107"/>
    <x v="438"/>
    <s v="R1334169"/>
    <x v="1"/>
    <n v="1"/>
    <n v="32"/>
  </r>
  <r>
    <x v="169"/>
    <x v="1"/>
    <x v="77"/>
    <x v="282"/>
    <s v="R1335112"/>
    <x v="0"/>
    <n v="2"/>
    <n v="81.599999999999994"/>
  </r>
  <r>
    <x v="169"/>
    <x v="1"/>
    <x v="91"/>
    <x v="282"/>
    <s v="R1335112"/>
    <x v="0"/>
    <n v="2"/>
    <n v="130"/>
  </r>
  <r>
    <x v="169"/>
    <x v="0"/>
    <x v="107"/>
    <x v="283"/>
    <s v="R1334846"/>
    <x v="1"/>
    <n v="3"/>
    <n v="96"/>
  </r>
  <r>
    <x v="169"/>
    <x v="0"/>
    <x v="24"/>
    <x v="439"/>
    <s v="R1334992"/>
    <x v="1"/>
    <n v="1"/>
    <n v="30.9"/>
  </r>
  <r>
    <x v="169"/>
    <x v="0"/>
    <x v="125"/>
    <x v="439"/>
    <s v="R1334992"/>
    <x v="1"/>
    <n v="1"/>
    <n v="42.9"/>
  </r>
  <r>
    <x v="169"/>
    <x v="1"/>
    <x v="8"/>
    <x v="439"/>
    <s v="R1334992"/>
    <x v="1"/>
    <n v="2"/>
    <n v="57.2"/>
  </r>
  <r>
    <x v="169"/>
    <x v="0"/>
    <x v="34"/>
    <x v="440"/>
    <s v="R1335055"/>
    <x v="1"/>
    <n v="1"/>
    <n v="27.8"/>
  </r>
  <r>
    <x v="169"/>
    <x v="2"/>
    <x v="51"/>
    <x v="17"/>
    <s v="R1334790"/>
    <x v="1"/>
    <n v="1"/>
    <n v="43.2"/>
  </r>
  <r>
    <x v="169"/>
    <x v="1"/>
    <x v="58"/>
    <x v="408"/>
    <s v="R1335366"/>
    <x v="3"/>
    <n v="1"/>
    <n v="44.6"/>
  </r>
  <r>
    <x v="170"/>
    <x v="0"/>
    <x v="26"/>
    <x v="57"/>
    <s v="R1335751"/>
    <x v="1"/>
    <n v="1"/>
    <n v="28.5"/>
  </r>
  <r>
    <x v="170"/>
    <x v="0"/>
    <x v="0"/>
    <x v="341"/>
    <s v="R1335842"/>
    <x v="1"/>
    <n v="1"/>
    <n v="31.9"/>
  </r>
  <r>
    <x v="170"/>
    <x v="0"/>
    <x v="12"/>
    <x v="417"/>
    <s v="R1335957"/>
    <x v="3"/>
    <n v="1"/>
    <n v="41.7"/>
  </r>
  <r>
    <x v="170"/>
    <x v="2"/>
    <x v="73"/>
    <x v="177"/>
    <s v="R1335436"/>
    <x v="1"/>
    <n v="2"/>
    <n v="93.4"/>
  </r>
  <r>
    <x v="170"/>
    <x v="2"/>
    <x v="62"/>
    <x v="205"/>
    <s v="R1335521"/>
    <x v="1"/>
    <n v="1"/>
    <n v="39.9"/>
  </r>
  <r>
    <x v="170"/>
    <x v="0"/>
    <x v="26"/>
    <x v="205"/>
    <s v="R1335521"/>
    <x v="1"/>
    <n v="1"/>
    <n v="28.5"/>
  </r>
  <r>
    <x v="170"/>
    <x v="1"/>
    <x v="8"/>
    <x v="205"/>
    <s v="R1335521"/>
    <x v="1"/>
    <n v="1"/>
    <n v="28.6"/>
  </r>
  <r>
    <x v="170"/>
    <x v="1"/>
    <x v="83"/>
    <x v="239"/>
    <s v="R1336036"/>
    <x v="5"/>
    <n v="2"/>
    <n v="61.8"/>
  </r>
  <r>
    <x v="170"/>
    <x v="2"/>
    <x v="29"/>
    <x v="299"/>
    <s v="R1335678"/>
    <x v="0"/>
    <n v="1"/>
    <n v="55"/>
  </r>
  <r>
    <x v="171"/>
    <x v="0"/>
    <x v="106"/>
    <x v="441"/>
    <s v="R1336324"/>
    <x v="1"/>
    <n v="2"/>
    <n v="62"/>
  </r>
  <r>
    <x v="171"/>
    <x v="0"/>
    <x v="107"/>
    <x v="442"/>
    <s v="R1336462"/>
    <x v="1"/>
    <n v="2"/>
    <n v="62"/>
  </r>
  <r>
    <x v="171"/>
    <x v="0"/>
    <x v="52"/>
    <x v="443"/>
    <s v="R1336525"/>
    <x v="1"/>
    <n v="1"/>
    <n v="30.9"/>
  </r>
  <r>
    <x v="171"/>
    <x v="0"/>
    <x v="37"/>
    <x v="444"/>
    <s v="R1336657"/>
    <x v="1"/>
    <n v="1"/>
    <n v="26.9"/>
  </r>
  <r>
    <x v="171"/>
    <x v="1"/>
    <x v="48"/>
    <x v="161"/>
    <s v="R1337054"/>
    <x v="1"/>
    <n v="4"/>
    <n v="179.2"/>
  </r>
  <r>
    <x v="171"/>
    <x v="1"/>
    <x v="8"/>
    <x v="263"/>
    <s v="R1337119"/>
    <x v="1"/>
    <n v="4"/>
    <n v="114.4"/>
  </r>
  <r>
    <x v="171"/>
    <x v="1"/>
    <x v="42"/>
    <x v="445"/>
    <s v="R1337221"/>
    <x v="2"/>
    <n v="2"/>
    <n v="59.8"/>
  </r>
  <r>
    <x v="171"/>
    <x v="1"/>
    <x v="104"/>
    <x v="313"/>
    <s v="R1337342"/>
    <x v="1"/>
    <n v="1"/>
    <n v="26.1"/>
  </r>
  <r>
    <x v="171"/>
    <x v="1"/>
    <x v="54"/>
    <x v="313"/>
    <s v="R1337342"/>
    <x v="1"/>
    <n v="1"/>
    <n v="39.799999999999997"/>
  </r>
  <r>
    <x v="171"/>
    <x v="0"/>
    <x v="128"/>
    <x v="446"/>
    <s v="R1336851"/>
    <x v="1"/>
    <n v="1"/>
    <n v="26.9"/>
  </r>
  <r>
    <x v="171"/>
    <x v="2"/>
    <x v="129"/>
    <x v="380"/>
    <s v="R1336115"/>
    <x v="1"/>
    <n v="1"/>
    <n v="38.9"/>
  </r>
  <r>
    <x v="171"/>
    <x v="2"/>
    <x v="28"/>
    <x v="447"/>
    <s v="R1336237"/>
    <x v="3"/>
    <n v="1"/>
    <n v="51.7"/>
  </r>
  <r>
    <x v="171"/>
    <x v="2"/>
    <x v="73"/>
    <x v="447"/>
    <s v="R1336237"/>
    <x v="3"/>
    <n v="1"/>
    <n v="52.3"/>
  </r>
  <r>
    <x v="172"/>
    <x v="1"/>
    <x v="69"/>
    <x v="409"/>
    <s v="R1338073"/>
    <x v="1"/>
    <n v="2"/>
    <n v="89.6"/>
  </r>
  <r>
    <x v="172"/>
    <x v="2"/>
    <x v="73"/>
    <x v="72"/>
    <s v="R1337555"/>
    <x v="2"/>
    <n v="1"/>
    <n v="50"/>
  </r>
  <r>
    <x v="172"/>
    <x v="1"/>
    <x v="2"/>
    <x v="2"/>
    <s v="R1338115"/>
    <x v="1"/>
    <n v="1"/>
    <n v="59.9"/>
  </r>
  <r>
    <x v="172"/>
    <x v="1"/>
    <x v="83"/>
    <x v="448"/>
    <s v="R1338224"/>
    <x v="2"/>
    <n v="1"/>
    <n v="32"/>
  </r>
  <r>
    <x v="172"/>
    <x v="2"/>
    <x v="35"/>
    <x v="62"/>
    <s v="R1337622"/>
    <x v="1"/>
    <n v="1"/>
    <n v="46.7"/>
  </r>
  <r>
    <x v="172"/>
    <x v="0"/>
    <x v="109"/>
    <x v="371"/>
    <s v="R1337761"/>
    <x v="1"/>
    <n v="3"/>
    <n v="96"/>
  </r>
  <r>
    <x v="172"/>
    <x v="0"/>
    <x v="63"/>
    <x v="21"/>
    <s v="R1337866"/>
    <x v="3"/>
    <n v="1"/>
    <n v="40.4"/>
  </r>
  <r>
    <x v="172"/>
    <x v="1"/>
    <x v="58"/>
    <x v="21"/>
    <s v="R1337866"/>
    <x v="3"/>
    <n v="1"/>
    <n v="44.6"/>
  </r>
  <r>
    <x v="172"/>
    <x v="0"/>
    <x v="98"/>
    <x v="449"/>
    <s v="R1337987"/>
    <x v="1"/>
    <n v="1"/>
    <n v="31"/>
  </r>
  <r>
    <x v="172"/>
    <x v="1"/>
    <x v="86"/>
    <x v="407"/>
    <s v="R1338314"/>
    <x v="5"/>
    <n v="1"/>
    <n v="4.3"/>
  </r>
  <r>
    <x v="172"/>
    <x v="1"/>
    <x v="32"/>
    <x v="450"/>
    <s v="R1338569"/>
    <x v="5"/>
    <n v="1"/>
    <n v="30.9"/>
  </r>
  <r>
    <x v="173"/>
    <x v="1"/>
    <x v="2"/>
    <x v="241"/>
    <s v="R1339369"/>
    <x v="5"/>
    <n v="2"/>
    <n v="111.8"/>
  </r>
  <r>
    <x v="173"/>
    <x v="1"/>
    <x v="130"/>
    <x v="451"/>
    <s v="R1339461"/>
    <x v="1"/>
    <n v="2"/>
    <n v="130.6"/>
  </r>
  <r>
    <x v="173"/>
    <x v="1"/>
    <x v="72"/>
    <x v="451"/>
    <s v="R1339461"/>
    <x v="1"/>
    <n v="2"/>
    <n v="130.6"/>
  </r>
  <r>
    <x v="173"/>
    <x v="2"/>
    <x v="87"/>
    <x v="247"/>
    <s v="R1338748"/>
    <x v="1"/>
    <n v="1"/>
    <n v="37.9"/>
  </r>
  <r>
    <x v="173"/>
    <x v="1"/>
    <x v="18"/>
    <x v="247"/>
    <s v="R1338748"/>
    <x v="1"/>
    <n v="1"/>
    <n v="59.9"/>
  </r>
  <r>
    <x v="173"/>
    <x v="2"/>
    <x v="35"/>
    <x v="452"/>
    <s v="R1338898"/>
    <x v="3"/>
    <n v="1"/>
    <n v="51.7"/>
  </r>
  <r>
    <x v="173"/>
    <x v="2"/>
    <x v="51"/>
    <x v="424"/>
    <s v="R1339098"/>
    <x v="1"/>
    <n v="1"/>
    <n v="43.2"/>
  </r>
  <r>
    <x v="173"/>
    <x v="1"/>
    <x v="21"/>
    <x v="63"/>
    <s v="R1339556"/>
    <x v="0"/>
    <n v="1"/>
    <n v="38.200000000000003"/>
  </r>
  <r>
    <x v="174"/>
    <x v="1"/>
    <x v="58"/>
    <x v="232"/>
    <s v="R1340490"/>
    <x v="3"/>
    <n v="1"/>
    <n v="44.6"/>
  </r>
  <r>
    <x v="174"/>
    <x v="1"/>
    <x v="25"/>
    <x v="90"/>
    <s v="R1340368"/>
    <x v="1"/>
    <n v="5"/>
    <n v="119.4"/>
  </r>
  <r>
    <x v="174"/>
    <x v="0"/>
    <x v="125"/>
    <x v="412"/>
    <s v="R1340010"/>
    <x v="1"/>
    <n v="1"/>
    <n v="42.9"/>
  </r>
  <r>
    <x v="174"/>
    <x v="0"/>
    <x v="128"/>
    <x v="81"/>
    <s v="R1340180"/>
    <x v="1"/>
    <n v="1"/>
    <n v="25.5"/>
  </r>
  <r>
    <x v="174"/>
    <x v="1"/>
    <x v="69"/>
    <x v="81"/>
    <s v="R1340180"/>
    <x v="1"/>
    <n v="1"/>
    <n v="43"/>
  </r>
  <r>
    <x v="174"/>
    <x v="1"/>
    <x v="104"/>
    <x v="453"/>
    <s v="R1340555"/>
    <x v="1"/>
    <n v="1"/>
    <n v="26.1"/>
  </r>
  <r>
    <x v="174"/>
    <x v="2"/>
    <x v="123"/>
    <x v="204"/>
    <s v="R1339789"/>
    <x v="0"/>
    <n v="1"/>
    <n v="52.2"/>
  </r>
  <r>
    <x v="174"/>
    <x v="0"/>
    <x v="107"/>
    <x v="113"/>
    <s v="R1340256"/>
    <x v="1"/>
    <n v="1"/>
    <n v="32"/>
  </r>
  <r>
    <x v="174"/>
    <x v="1"/>
    <x v="58"/>
    <x v="454"/>
    <s v="R1340758"/>
    <x v="3"/>
    <n v="1"/>
    <n v="40.6"/>
  </r>
  <r>
    <x v="175"/>
    <x v="1"/>
    <x v="13"/>
    <x v="376"/>
    <s v="R1342515"/>
    <x v="5"/>
    <n v="4"/>
    <n v="167.7"/>
  </r>
  <r>
    <x v="175"/>
    <x v="1"/>
    <x v="69"/>
    <x v="455"/>
    <s v="R1342174"/>
    <x v="1"/>
    <n v="1"/>
    <n v="43"/>
  </r>
  <r>
    <x v="175"/>
    <x v="1"/>
    <x v="86"/>
    <x v="456"/>
    <s v="R1342627"/>
    <x v="5"/>
    <n v="2"/>
    <n v="8.6"/>
  </r>
  <r>
    <x v="175"/>
    <x v="0"/>
    <x v="111"/>
    <x v="457"/>
    <s v="R1341010"/>
    <x v="1"/>
    <n v="1"/>
    <n v="26.9"/>
  </r>
  <r>
    <x v="175"/>
    <x v="1"/>
    <x v="17"/>
    <x v="435"/>
    <s v="R1342274"/>
    <x v="1"/>
    <n v="1"/>
    <n v="59.9"/>
  </r>
  <r>
    <x v="175"/>
    <x v="1"/>
    <x v="131"/>
    <x v="458"/>
    <s v="R1342777"/>
    <x v="1"/>
    <n v="4"/>
    <n v="172"/>
  </r>
  <r>
    <x v="175"/>
    <x v="0"/>
    <x v="111"/>
    <x v="459"/>
    <s v="R1341174"/>
    <x v="1"/>
    <n v="1"/>
    <n v="26.9"/>
  </r>
  <r>
    <x v="175"/>
    <x v="0"/>
    <x v="106"/>
    <x v="460"/>
    <s v="R1341285"/>
    <x v="1"/>
    <n v="2"/>
    <n v="72"/>
  </r>
  <r>
    <x v="175"/>
    <x v="0"/>
    <x v="111"/>
    <x v="461"/>
    <s v="R1341383"/>
    <x v="1"/>
    <n v="2"/>
    <n v="53.8"/>
  </r>
  <r>
    <x v="175"/>
    <x v="1"/>
    <x v="17"/>
    <x v="462"/>
    <s v="R1340859"/>
    <x v="5"/>
    <n v="1"/>
    <n v="55.9"/>
  </r>
  <r>
    <x v="175"/>
    <x v="1"/>
    <x v="117"/>
    <x v="462"/>
    <s v="R1340859"/>
    <x v="5"/>
    <n v="2"/>
    <n v="111.8"/>
  </r>
  <r>
    <x v="175"/>
    <x v="1"/>
    <x v="69"/>
    <x v="463"/>
    <s v="R1342341"/>
    <x v="1"/>
    <n v="2"/>
    <n v="86"/>
  </r>
  <r>
    <x v="175"/>
    <x v="1"/>
    <x v="131"/>
    <x v="463"/>
    <s v="R1342341"/>
    <x v="1"/>
    <n v="3"/>
    <n v="129"/>
  </r>
  <r>
    <x v="175"/>
    <x v="1"/>
    <x v="83"/>
    <x v="255"/>
    <s v="R1342867"/>
    <x v="2"/>
    <n v="1"/>
    <n v="32"/>
  </r>
  <r>
    <x v="175"/>
    <x v="1"/>
    <x v="131"/>
    <x v="464"/>
    <s v="R1340966"/>
    <x v="1"/>
    <n v="3"/>
    <n v="129"/>
  </r>
  <r>
    <x v="175"/>
    <x v="1"/>
    <x v="131"/>
    <x v="464"/>
    <s v="R1340966"/>
    <x v="1"/>
    <n v="2"/>
    <n v="86"/>
  </r>
  <r>
    <x v="175"/>
    <x v="1"/>
    <x v="65"/>
    <x v="464"/>
    <s v="R1340966"/>
    <x v="1"/>
    <n v="1"/>
    <n v="43"/>
  </r>
  <r>
    <x v="175"/>
    <x v="1"/>
    <x v="114"/>
    <x v="465"/>
    <s v="R1343032"/>
    <x v="1"/>
    <n v="1"/>
    <n v="59.9"/>
  </r>
  <r>
    <x v="175"/>
    <x v="0"/>
    <x v="46"/>
    <x v="466"/>
    <s v="R1341450"/>
    <x v="1"/>
    <n v="1"/>
    <n v="30.9"/>
  </r>
  <r>
    <x v="175"/>
    <x v="1"/>
    <x v="131"/>
    <x v="467"/>
    <s v="R1343172"/>
    <x v="1"/>
    <n v="1"/>
    <n v="43"/>
  </r>
  <r>
    <x v="175"/>
    <x v="1"/>
    <x v="131"/>
    <x v="468"/>
    <s v="R1343262"/>
    <x v="1"/>
    <n v="1"/>
    <n v="43"/>
  </r>
  <r>
    <x v="175"/>
    <x v="1"/>
    <x v="88"/>
    <x v="240"/>
    <s v="R1343356"/>
    <x v="2"/>
    <n v="1"/>
    <n v="32"/>
  </r>
  <r>
    <x v="175"/>
    <x v="1"/>
    <x v="131"/>
    <x v="469"/>
    <s v="R1343446"/>
    <x v="1"/>
    <n v="3"/>
    <n v="129"/>
  </r>
  <r>
    <x v="175"/>
    <x v="0"/>
    <x v="31"/>
    <x v="387"/>
    <s v="R1341533"/>
    <x v="1"/>
    <n v="1"/>
    <n v="30.9"/>
  </r>
  <r>
    <x v="175"/>
    <x v="0"/>
    <x v="34"/>
    <x v="387"/>
    <s v="R1341533"/>
    <x v="1"/>
    <n v="1"/>
    <n v="30.9"/>
  </r>
  <r>
    <x v="175"/>
    <x v="0"/>
    <x v="125"/>
    <x v="470"/>
    <s v="R1341692"/>
    <x v="1"/>
    <n v="1"/>
    <n v="42.9"/>
  </r>
  <r>
    <x v="175"/>
    <x v="1"/>
    <x v="1"/>
    <x v="471"/>
    <s v="R1342456"/>
    <x v="1"/>
    <n v="2"/>
    <n v="22.8"/>
  </r>
  <r>
    <x v="175"/>
    <x v="0"/>
    <x v="76"/>
    <x v="472"/>
    <s v="R1341768"/>
    <x v="5"/>
    <n v="1"/>
    <n v="25.9"/>
  </r>
  <r>
    <x v="175"/>
    <x v="0"/>
    <x v="109"/>
    <x v="472"/>
    <s v="R1341768"/>
    <x v="5"/>
    <n v="2"/>
    <n v="35.9"/>
  </r>
  <r>
    <x v="175"/>
    <x v="1"/>
    <x v="126"/>
    <x v="472"/>
    <s v="R1341768"/>
    <x v="5"/>
    <n v="6"/>
    <n v="21.5"/>
  </r>
  <r>
    <x v="175"/>
    <x v="1"/>
    <x v="126"/>
    <x v="473"/>
    <s v="R1341849"/>
    <x v="1"/>
    <n v="1"/>
    <n v="6"/>
  </r>
  <r>
    <x v="175"/>
    <x v="0"/>
    <x v="111"/>
    <x v="474"/>
    <s v="R1341979"/>
    <x v="1"/>
    <n v="2"/>
    <n v="53.8"/>
  </r>
  <r>
    <x v="176"/>
    <x v="1"/>
    <x v="13"/>
    <x v="475"/>
    <s v="R1344967"/>
    <x v="1"/>
    <n v="3"/>
    <n v="179.7"/>
  </r>
  <r>
    <x v="176"/>
    <x v="1"/>
    <x v="42"/>
    <x v="476"/>
    <s v="R1345040"/>
    <x v="2"/>
    <n v="4"/>
    <n v="59.8"/>
  </r>
  <r>
    <x v="176"/>
    <x v="2"/>
    <x v="74"/>
    <x v="38"/>
    <s v="R1343644"/>
    <x v="1"/>
    <n v="1"/>
    <n v="43.6"/>
  </r>
  <r>
    <x v="176"/>
    <x v="1"/>
    <x v="42"/>
    <x v="477"/>
    <s v="R1345135"/>
    <x v="5"/>
    <n v="2"/>
    <n v="29.8"/>
  </r>
  <r>
    <x v="176"/>
    <x v="0"/>
    <x v="107"/>
    <x v="478"/>
    <s v="R1343914"/>
    <x v="1"/>
    <n v="1"/>
    <n v="36"/>
  </r>
  <r>
    <x v="176"/>
    <x v="0"/>
    <x v="107"/>
    <x v="479"/>
    <s v="R1344034"/>
    <x v="1"/>
    <n v="2"/>
    <n v="72"/>
  </r>
  <r>
    <x v="176"/>
    <x v="2"/>
    <x v="35"/>
    <x v="101"/>
    <s v="R1343786"/>
    <x v="1"/>
    <n v="1"/>
    <n v="60"/>
  </r>
  <r>
    <x v="176"/>
    <x v="1"/>
    <x v="1"/>
    <x v="101"/>
    <s v="R1343786"/>
    <x v="1"/>
    <n v="1"/>
    <n v="11.4"/>
  </r>
  <r>
    <x v="176"/>
    <x v="1"/>
    <x v="131"/>
    <x v="458"/>
    <s v="R1345238"/>
    <x v="1"/>
    <n v="3"/>
    <n v="129"/>
  </r>
  <r>
    <x v="176"/>
    <x v="0"/>
    <x v="125"/>
    <x v="480"/>
    <s v="R1344125"/>
    <x v="5"/>
    <n v="1"/>
    <n v="43.9"/>
  </r>
  <r>
    <x v="176"/>
    <x v="0"/>
    <x v="107"/>
    <x v="480"/>
    <s v="R1344125"/>
    <x v="5"/>
    <n v="2"/>
    <n v="71.8"/>
  </r>
  <r>
    <x v="176"/>
    <x v="1"/>
    <x v="21"/>
    <x v="481"/>
    <s v="R1345425"/>
    <x v="1"/>
    <n v="2"/>
    <n v="67.400000000000006"/>
  </r>
  <r>
    <x v="176"/>
    <x v="0"/>
    <x v="15"/>
    <x v="482"/>
    <s v="R1344216"/>
    <x v="1"/>
    <n v="3"/>
    <n v="92.7"/>
  </r>
  <r>
    <x v="176"/>
    <x v="1"/>
    <x v="1"/>
    <x v="482"/>
    <s v="R1344216"/>
    <x v="1"/>
    <n v="1"/>
    <n v="11.4"/>
  </r>
  <r>
    <x v="176"/>
    <x v="1"/>
    <x v="18"/>
    <x v="87"/>
    <s v="R1344713"/>
    <x v="1"/>
    <n v="2"/>
    <n v="119.8"/>
  </r>
  <r>
    <x v="176"/>
    <x v="1"/>
    <x v="132"/>
    <x v="88"/>
    <s v="R1344861"/>
    <x v="0"/>
    <n v="1"/>
    <n v="9.1999999999999993"/>
  </r>
  <r>
    <x v="176"/>
    <x v="1"/>
    <x v="65"/>
    <x v="483"/>
    <s v="R1345516"/>
    <x v="1"/>
    <n v="1"/>
    <n v="43"/>
  </r>
  <r>
    <x v="176"/>
    <x v="0"/>
    <x v="119"/>
    <x v="467"/>
    <s v="R1344395"/>
    <x v="1"/>
    <n v="1"/>
    <n v="42.9"/>
  </r>
  <r>
    <x v="176"/>
    <x v="1"/>
    <x v="131"/>
    <x v="484"/>
    <s v="R1344429"/>
    <x v="1"/>
    <n v="3"/>
    <n v="126"/>
  </r>
  <r>
    <x v="176"/>
    <x v="1"/>
    <x v="43"/>
    <x v="425"/>
    <s v="R1344574"/>
    <x v="1"/>
    <n v="1"/>
    <n v="39.799999999999997"/>
  </r>
  <r>
    <x v="176"/>
    <x v="2"/>
    <x v="71"/>
    <x v="485"/>
    <s v="R1343888"/>
    <x v="3"/>
    <n v="1"/>
    <n v="37.200000000000003"/>
  </r>
  <r>
    <x v="176"/>
    <x v="1"/>
    <x v="32"/>
    <x v="486"/>
    <s v="R1345833"/>
    <x v="2"/>
    <n v="5"/>
    <n v="128"/>
  </r>
  <r>
    <x v="176"/>
    <x v="1"/>
    <x v="42"/>
    <x v="487"/>
    <s v="R1345939"/>
    <x v="2"/>
    <n v="5"/>
    <n v="149.5"/>
  </r>
  <r>
    <x v="176"/>
    <x v="1"/>
    <x v="65"/>
    <x v="488"/>
    <s v="R1346087"/>
    <x v="1"/>
    <n v="1"/>
    <n v="43"/>
  </r>
  <r>
    <x v="176"/>
    <x v="1"/>
    <x v="48"/>
    <x v="489"/>
    <s v="R1346195"/>
    <x v="1"/>
    <n v="2"/>
    <n v="86"/>
  </r>
  <r>
    <x v="177"/>
    <x v="2"/>
    <x v="62"/>
    <x v="71"/>
    <s v="R1346259"/>
    <x v="0"/>
    <n v="1"/>
    <n v="43.9"/>
  </r>
  <r>
    <x v="177"/>
    <x v="1"/>
    <x v="48"/>
    <x v="156"/>
    <s v="R1347347"/>
    <x v="1"/>
    <n v="2"/>
    <n v="84"/>
  </r>
  <r>
    <x v="177"/>
    <x v="1"/>
    <x v="54"/>
    <x v="156"/>
    <s v="R1347347"/>
    <x v="1"/>
    <n v="1"/>
    <n v="39.799999999999997"/>
  </r>
  <r>
    <x v="177"/>
    <x v="2"/>
    <x v="73"/>
    <x v="346"/>
    <s v="R1346337"/>
    <x v="1"/>
    <n v="2"/>
    <n v="120"/>
  </r>
  <r>
    <x v="177"/>
    <x v="0"/>
    <x v="7"/>
    <x v="435"/>
    <s v="R1346897"/>
    <x v="0"/>
    <n v="1"/>
    <n v="16"/>
  </r>
  <r>
    <x v="177"/>
    <x v="1"/>
    <x v="83"/>
    <x v="435"/>
    <s v="R1346897"/>
    <x v="0"/>
    <n v="1"/>
    <n v="38.200000000000003"/>
  </r>
  <r>
    <x v="177"/>
    <x v="2"/>
    <x v="62"/>
    <x v="490"/>
    <s v="R1346414"/>
    <x v="3"/>
    <n v="1"/>
    <n v="35.799999999999997"/>
  </r>
  <r>
    <x v="177"/>
    <x v="0"/>
    <x v="52"/>
    <x v="276"/>
    <s v="R1346995"/>
    <x v="1"/>
    <n v="1"/>
    <n v="37.6"/>
  </r>
  <r>
    <x v="177"/>
    <x v="1"/>
    <x v="48"/>
    <x v="491"/>
    <s v="R1347552"/>
    <x v="1"/>
    <n v="1"/>
    <n v="42"/>
  </r>
  <r>
    <x v="177"/>
    <x v="1"/>
    <x v="13"/>
    <x v="465"/>
    <s v="R1347658"/>
    <x v="3"/>
    <n v="1"/>
    <n v="71.5"/>
  </r>
  <r>
    <x v="177"/>
    <x v="2"/>
    <x v="81"/>
    <x v="197"/>
    <s v="R1346521"/>
    <x v="4"/>
    <n v="1"/>
    <n v="43.8"/>
  </r>
  <r>
    <x v="177"/>
    <x v="1"/>
    <x v="1"/>
    <x v="492"/>
    <s v="R1347798"/>
    <x v="3"/>
    <n v="1"/>
    <n v="14.5"/>
  </r>
  <r>
    <x v="177"/>
    <x v="0"/>
    <x v="24"/>
    <x v="422"/>
    <s v="R1347068"/>
    <x v="1"/>
    <n v="1"/>
    <n v="37.6"/>
  </r>
  <r>
    <x v="177"/>
    <x v="0"/>
    <x v="107"/>
    <x v="422"/>
    <s v="R1347068"/>
    <x v="1"/>
    <n v="2"/>
    <n v="72"/>
  </r>
  <r>
    <x v="177"/>
    <x v="0"/>
    <x v="52"/>
    <x v="493"/>
    <s v="R1347180"/>
    <x v="5"/>
    <n v="1"/>
    <n v="37.9"/>
  </r>
  <r>
    <x v="177"/>
    <x v="0"/>
    <x v="110"/>
    <x v="493"/>
    <s v="R1347180"/>
    <x v="5"/>
    <n v="1"/>
    <n v="35.9"/>
  </r>
  <r>
    <x v="177"/>
    <x v="1"/>
    <x v="69"/>
    <x v="494"/>
    <s v="R1347254"/>
    <x v="1"/>
    <n v="1"/>
    <n v="42"/>
  </r>
  <r>
    <x v="178"/>
    <x v="0"/>
    <x v="133"/>
    <x v="495"/>
    <s v="R1348423"/>
    <x v="1"/>
    <n v="1"/>
    <n v="11"/>
  </r>
  <r>
    <x v="178"/>
    <x v="2"/>
    <x v="73"/>
    <x v="32"/>
    <s v="R1347816"/>
    <x v="3"/>
    <n v="1"/>
    <n v="52.3"/>
  </r>
  <r>
    <x v="178"/>
    <x v="0"/>
    <x v="106"/>
    <x v="366"/>
    <s v="R1348513"/>
    <x v="1"/>
    <n v="1"/>
    <n v="36"/>
  </r>
  <r>
    <x v="178"/>
    <x v="0"/>
    <x v="107"/>
    <x v="496"/>
    <s v="R1348631"/>
    <x v="1"/>
    <n v="1"/>
    <n v="36"/>
  </r>
  <r>
    <x v="178"/>
    <x v="2"/>
    <x v="134"/>
    <x v="42"/>
    <s v="R1347941"/>
    <x v="0"/>
    <n v="1"/>
    <n v="55"/>
  </r>
  <r>
    <x v="178"/>
    <x v="1"/>
    <x v="91"/>
    <x v="42"/>
    <s v="R1347941"/>
    <x v="0"/>
    <n v="1"/>
    <n v="65"/>
  </r>
  <r>
    <x v="178"/>
    <x v="2"/>
    <x v="29"/>
    <x v="497"/>
    <s v="R1348023"/>
    <x v="1"/>
    <n v="5"/>
    <n v="218"/>
  </r>
  <r>
    <x v="178"/>
    <x v="1"/>
    <x v="48"/>
    <x v="497"/>
    <s v="R1348023"/>
    <x v="1"/>
    <n v="4"/>
    <n v="168"/>
  </r>
  <r>
    <x v="178"/>
    <x v="1"/>
    <x v="42"/>
    <x v="498"/>
    <s v="R1349277"/>
    <x v="2"/>
    <n v="6"/>
    <n v="179.4"/>
  </r>
  <r>
    <x v="178"/>
    <x v="2"/>
    <x v="29"/>
    <x v="499"/>
    <s v="R1348111"/>
    <x v="1"/>
    <n v="1"/>
    <n v="43.6"/>
  </r>
  <r>
    <x v="178"/>
    <x v="1"/>
    <x v="94"/>
    <x v="500"/>
    <s v="R1348972"/>
    <x v="6"/>
    <n v="2"/>
    <n v="81.8"/>
  </r>
  <r>
    <x v="178"/>
    <x v="1"/>
    <x v="13"/>
    <x v="465"/>
    <s v="R1349484"/>
    <x v="1"/>
    <n v="1"/>
    <n v="59.9"/>
  </r>
  <r>
    <x v="178"/>
    <x v="1"/>
    <x v="13"/>
    <x v="501"/>
    <s v="R1349560"/>
    <x v="1"/>
    <n v="1"/>
    <n v="59.9"/>
  </r>
  <r>
    <x v="178"/>
    <x v="1"/>
    <x v="48"/>
    <x v="483"/>
    <s v="R1349671"/>
    <x v="1"/>
    <n v="2"/>
    <n v="84"/>
  </r>
  <r>
    <x v="178"/>
    <x v="1"/>
    <x v="65"/>
    <x v="483"/>
    <s v="R1349671"/>
    <x v="1"/>
    <n v="1"/>
    <n v="42"/>
  </r>
  <r>
    <x v="178"/>
    <x v="0"/>
    <x v="49"/>
    <x v="211"/>
    <s v="R1348744"/>
    <x v="1"/>
    <n v="1"/>
    <n v="36.9"/>
  </r>
  <r>
    <x v="178"/>
    <x v="1"/>
    <x v="21"/>
    <x v="240"/>
    <s v="R1349729"/>
    <x v="5"/>
    <n v="4"/>
    <n v="61.8"/>
  </r>
  <r>
    <x v="178"/>
    <x v="2"/>
    <x v="29"/>
    <x v="502"/>
    <s v="R1348294"/>
    <x v="1"/>
    <n v="4"/>
    <n v="43.6"/>
  </r>
  <r>
    <x v="178"/>
    <x v="1"/>
    <x v="30"/>
    <x v="379"/>
    <s v="R1349874"/>
    <x v="6"/>
    <n v="1"/>
    <n v="35.5"/>
  </r>
  <r>
    <x v="178"/>
    <x v="2"/>
    <x v="62"/>
    <x v="386"/>
    <s v="R1348385"/>
    <x v="1"/>
    <n v="2"/>
    <n v="78"/>
  </r>
  <r>
    <x v="178"/>
    <x v="1"/>
    <x v="69"/>
    <x v="436"/>
    <s v="R1349067"/>
    <x v="1"/>
    <n v="3"/>
    <n v="126"/>
  </r>
  <r>
    <x v="179"/>
    <x v="1"/>
    <x v="80"/>
    <x v="503"/>
    <s v="R1350912"/>
    <x v="1"/>
    <n v="1"/>
    <n v="39.799999999999997"/>
  </r>
  <r>
    <x v="179"/>
    <x v="2"/>
    <x v="35"/>
    <x v="204"/>
    <s v="R1349950"/>
    <x v="3"/>
    <n v="1"/>
    <n v="51.7"/>
  </r>
  <r>
    <x v="179"/>
    <x v="2"/>
    <x v="74"/>
    <x v="504"/>
    <s v="R1350039"/>
    <x v="3"/>
    <n v="2"/>
    <n v="110"/>
  </r>
  <r>
    <x v="179"/>
    <x v="1"/>
    <x v="61"/>
    <x v="504"/>
    <s v="R1350039"/>
    <x v="3"/>
    <n v="1"/>
    <n v="71.5"/>
  </r>
  <r>
    <x v="179"/>
    <x v="1"/>
    <x v="17"/>
    <x v="505"/>
    <s v="R1350641"/>
    <x v="1"/>
    <n v="2"/>
    <n v="119.8"/>
  </r>
  <r>
    <x v="179"/>
    <x v="1"/>
    <x v="25"/>
    <x v="175"/>
    <s v="R1350154"/>
    <x v="3"/>
    <n v="2"/>
    <n v="88"/>
  </r>
  <r>
    <x v="179"/>
    <x v="1"/>
    <x v="132"/>
    <x v="407"/>
    <s v="R1350719"/>
    <x v="0"/>
    <n v="1"/>
    <n v="9.1999999999999993"/>
  </r>
  <r>
    <x v="179"/>
    <x v="0"/>
    <x v="106"/>
    <x v="506"/>
    <s v="R1350367"/>
    <x v="1"/>
    <n v="1"/>
    <n v="36"/>
  </r>
  <r>
    <x v="179"/>
    <x v="0"/>
    <x v="119"/>
    <x v="507"/>
    <s v="R1350411"/>
    <x v="1"/>
    <n v="3"/>
    <n v="128.69999999999999"/>
  </r>
  <r>
    <x v="179"/>
    <x v="1"/>
    <x v="65"/>
    <x v="508"/>
    <s v="R1351057"/>
    <x v="1"/>
    <n v="3"/>
    <n v="86"/>
  </r>
  <r>
    <x v="179"/>
    <x v="0"/>
    <x v="125"/>
    <x v="509"/>
    <s v="R1350519"/>
    <x v="1"/>
    <n v="2"/>
    <n v="85.8"/>
  </r>
  <r>
    <x v="179"/>
    <x v="1"/>
    <x v="61"/>
    <x v="510"/>
    <s v="R1350886"/>
    <x v="1"/>
    <n v="1"/>
    <n v="59.9"/>
  </r>
  <r>
    <x v="180"/>
    <x v="0"/>
    <x v="125"/>
    <x v="511"/>
    <s v="R1351380"/>
    <x v="5"/>
    <n v="1"/>
    <n v="43.9"/>
  </r>
  <r>
    <x v="180"/>
    <x v="0"/>
    <x v="119"/>
    <x v="511"/>
    <s v="R1351380"/>
    <x v="5"/>
    <n v="1"/>
    <n v="43.9"/>
  </r>
  <r>
    <x v="180"/>
    <x v="0"/>
    <x v="107"/>
    <x v="512"/>
    <s v="R1351541"/>
    <x v="1"/>
    <n v="3"/>
    <n v="108"/>
  </r>
  <r>
    <x v="180"/>
    <x v="1"/>
    <x v="131"/>
    <x v="512"/>
    <s v="R1351541"/>
    <x v="1"/>
    <n v="2"/>
    <n v="86"/>
  </r>
  <r>
    <x v="180"/>
    <x v="2"/>
    <x v="73"/>
    <x v="513"/>
    <s v="R1351139"/>
    <x v="3"/>
    <n v="2"/>
    <n v="104.6"/>
  </r>
  <r>
    <x v="180"/>
    <x v="1"/>
    <x v="21"/>
    <x v="193"/>
    <s v="R1351865"/>
    <x v="3"/>
    <n v="1"/>
    <n v="37"/>
  </r>
  <r>
    <x v="180"/>
    <x v="1"/>
    <x v="69"/>
    <x v="240"/>
    <s v="R1351741"/>
    <x v="1"/>
    <n v="1"/>
    <n v="43"/>
  </r>
  <r>
    <x v="180"/>
    <x v="0"/>
    <x v="10"/>
    <x v="514"/>
    <s v="R1351662"/>
    <x v="1"/>
    <n v="1"/>
    <n v="26.9"/>
  </r>
  <r>
    <x v="180"/>
    <x v="2"/>
    <x v="23"/>
    <x v="515"/>
    <s v="R1351248"/>
    <x v="2"/>
    <n v="1"/>
    <n v="32.5"/>
  </r>
  <r>
    <x v="180"/>
    <x v="1"/>
    <x v="58"/>
    <x v="515"/>
    <s v="R1351248"/>
    <x v="2"/>
    <n v="2"/>
    <n v="7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5:G39"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4">
        <item x="2"/>
        <item x="0"/>
        <item x="1"/>
        <item t="default"/>
      </items>
    </pivotField>
    <pivotField showAll="0"/>
    <pivotField showAll="0"/>
    <pivotField showAll="0"/>
    <pivotField showAll="0"/>
    <pivotField dataField="1" showAll="0"/>
    <pivotField dataField="1" numFmtId="44" showAll="0"/>
    <pivotField showAll="0" defaultSubtotal="0">
      <items count="4">
        <item x="0"/>
        <item x="1"/>
        <item x="2"/>
        <item x="3"/>
      </items>
    </pivotField>
  </pivotFields>
  <rowFields count="1">
    <field x="1"/>
  </rowFields>
  <rowItems count="4">
    <i>
      <x/>
    </i>
    <i>
      <x v="1"/>
    </i>
    <i>
      <x v="2"/>
    </i>
    <i t="grand">
      <x/>
    </i>
  </rowItems>
  <colFields count="1">
    <field x="-2"/>
  </colFields>
  <colItems count="2">
    <i>
      <x/>
    </i>
    <i i="1">
      <x v="1"/>
    </i>
  </colItems>
  <dataFields count="2">
    <dataField name="Sum of Sales Value ($)" fld="7" baseField="0" baseItem="0" numFmtId="44"/>
    <dataField name="Sum of Sales Volume" fld="6" baseField="0" baseItem="0"/>
  </dataFields>
  <formats count="12">
    <format dxfId="185">
      <pivotArea outline="0" collapsedLevelsAreSubtotals="1" fieldPosition="0">
        <references count="1">
          <reference field="4294967294" count="1" selected="0">
            <x v="0"/>
          </reference>
        </references>
      </pivotArea>
    </format>
    <format dxfId="184">
      <pivotArea dataOnly="0" grandRow="1" axis="axisRow" fieldPosition="0"/>
    </format>
    <format dxfId="183">
      <pivotArea dataOnly="0" grandRow="1" axis="axisRow" fieldPosition="0"/>
    </format>
    <format dxfId="182">
      <pivotArea type="all" dataOnly="0" outline="0" fieldPosition="0"/>
    </format>
    <format dxfId="181">
      <pivotArea type="all" dataOnly="0" outline="0" fieldPosition="0"/>
    </format>
    <format dxfId="180">
      <pivotArea collapsedLevelsAreSubtotals="1" fieldPosition="0">
        <references count="1">
          <reference field="1" count="0"/>
        </references>
      </pivotArea>
    </format>
    <format dxfId="179">
      <pivotArea dataOnly="0" labelOnly="1" outline="0" fieldPosition="0">
        <references count="1">
          <reference field="4294967294" count="2">
            <x v="0"/>
            <x v="1"/>
          </reference>
        </references>
      </pivotArea>
    </format>
    <format dxfId="178">
      <pivotArea type="all" dataOnly="0" outline="0" fieldPosition="0"/>
    </format>
    <format dxfId="177">
      <pivotArea collapsedLevelsAreSubtotals="1" fieldPosition="0">
        <references count="1">
          <reference field="1" count="1">
            <x v="0"/>
          </reference>
        </references>
      </pivotArea>
    </format>
    <format dxfId="176">
      <pivotArea dataOnly="0" labelOnly="1" fieldPosition="0">
        <references count="1">
          <reference field="1" count="1">
            <x v="0"/>
          </reference>
        </references>
      </pivotArea>
    </format>
    <format dxfId="175">
      <pivotArea outline="0" collapsedLevelsAreSubtotals="1" fieldPosition="0"/>
    </format>
    <format dxfId="174">
      <pivotArea outline="0" collapsedLevelsAreSubtotals="1" fieldPosition="0"/>
    </format>
  </formats>
  <conditionalFormats count="2">
    <conditionalFormat priority="8">
      <pivotAreas count="1">
        <pivotArea type="data" collapsedLevelsAreSubtotals="1" fieldPosition="0">
          <references count="2">
            <reference field="4294967294" count="1" selected="0">
              <x v="0"/>
            </reference>
            <reference field="1" count="3">
              <x v="0"/>
              <x v="1"/>
              <x v="2"/>
            </reference>
          </references>
        </pivotArea>
      </pivotAreas>
    </conditionalFormat>
    <conditionalFormat priority="7">
      <pivotAreas count="1">
        <pivotArea type="data" collapsedLevelsAreSubtotals="1" fieldPosition="0">
          <references count="2">
            <reference field="4294967294" count="1" selected="0">
              <x v="1"/>
            </reference>
            <reference field="1" count="3">
              <x v="0"/>
              <x v="1"/>
              <x v="2"/>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0:J28" firstHeaderRow="0"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136">
        <item x="5"/>
        <item x="77"/>
        <item x="12"/>
        <item x="95"/>
        <item x="112"/>
        <item x="56"/>
        <item x="119"/>
        <item x="37"/>
        <item x="81"/>
        <item x="67"/>
        <item x="35"/>
        <item x="49"/>
        <item x="62"/>
        <item x="94"/>
        <item x="64"/>
        <item x="4"/>
        <item x="113"/>
        <item x="123"/>
        <item x="131"/>
        <item x="57"/>
        <item x="23"/>
        <item x="61"/>
        <item x="128"/>
        <item x="80"/>
        <item x="133"/>
        <item x="89"/>
        <item x="7"/>
        <item x="85"/>
        <item x="58"/>
        <item x="41"/>
        <item x="28"/>
        <item x="18"/>
        <item x="78"/>
        <item x="40"/>
        <item x="2"/>
        <item x="74"/>
        <item x="79"/>
        <item x="17"/>
        <item x="25"/>
        <item x="36"/>
        <item x="65"/>
        <item x="0"/>
        <item x="22"/>
        <item x="115"/>
        <item x="75"/>
        <item x="108"/>
        <item x="122"/>
        <item x="27"/>
        <item x="110"/>
        <item x="47"/>
        <item x="66"/>
        <item x="43"/>
        <item x="116"/>
        <item x="98"/>
        <item x="13"/>
        <item x="9"/>
        <item x="59"/>
        <item x="126"/>
        <item x="19"/>
        <item x="120"/>
        <item x="53"/>
        <item x="42"/>
        <item x="111"/>
        <item x="69"/>
        <item x="48"/>
        <item x="76"/>
        <item x="55"/>
        <item x="124"/>
        <item x="44"/>
        <item x="100"/>
        <item x="93"/>
        <item x="15"/>
        <item x="63"/>
        <item x="68"/>
        <item x="70"/>
        <item x="99"/>
        <item x="82"/>
        <item x="114"/>
        <item x="97"/>
        <item x="92"/>
        <item x="118"/>
        <item x="121"/>
        <item x="30"/>
        <item x="52"/>
        <item x="101"/>
        <item x="32"/>
        <item x="117"/>
        <item x="33"/>
        <item x="88"/>
        <item x="39"/>
        <item x="83"/>
        <item x="3"/>
        <item x="54"/>
        <item x="71"/>
        <item x="105"/>
        <item x="20"/>
        <item x="34"/>
        <item x="21"/>
        <item x="86"/>
        <item x="51"/>
        <item x="73"/>
        <item x="87"/>
        <item x="107"/>
        <item x="8"/>
        <item x="11"/>
        <item x="60"/>
        <item x="125"/>
        <item x="24"/>
        <item x="45"/>
        <item x="29"/>
        <item x="109"/>
        <item x="102"/>
        <item x="134"/>
        <item x="46"/>
        <item x="103"/>
        <item x="1"/>
        <item x="127"/>
        <item x="84"/>
        <item x="104"/>
        <item x="106"/>
        <item x="31"/>
        <item x="38"/>
        <item x="96"/>
        <item x="6"/>
        <item x="91"/>
        <item x="72"/>
        <item x="26"/>
        <item x="132"/>
        <item x="50"/>
        <item x="130"/>
        <item x="16"/>
        <item x="10"/>
        <item x="90"/>
        <item x="14"/>
        <item x="129"/>
        <item t="default"/>
      </items>
    </pivotField>
    <pivotField showAll="0">
      <items count="517">
        <item x="232"/>
        <item x="25"/>
        <item x="373"/>
        <item x="282"/>
        <item x="348"/>
        <item x="122"/>
        <item x="411"/>
        <item x="495"/>
        <item x="416"/>
        <item x="199"/>
        <item x="369"/>
        <item x="475"/>
        <item x="476"/>
        <item x="398"/>
        <item x="38"/>
        <item x="334"/>
        <item sd="0" x="26"/>
        <item x="165"/>
        <item x="314"/>
        <item x="441"/>
        <item x="194"/>
        <item x="0"/>
        <item x="432"/>
        <item x="32"/>
        <item x="413"/>
        <item x="226"/>
        <item x="100"/>
        <item x="66"/>
        <item x="213"/>
        <item x="64"/>
        <item x="41"/>
        <item x="285"/>
        <item x="359"/>
        <item x="159"/>
        <item x="170"/>
        <item x="390"/>
        <item x="374"/>
        <item x="327"/>
        <item x="35"/>
        <item x="246"/>
        <item x="274"/>
        <item x="123"/>
        <item x="376"/>
        <item x="366"/>
        <item x="135"/>
        <item x="428"/>
        <item x="208"/>
        <item x="7"/>
        <item x="455"/>
        <item x="477"/>
        <item x="13"/>
        <item x="171"/>
        <item x="381"/>
        <item x="367"/>
        <item x="90"/>
        <item x="456"/>
        <item x="222"/>
        <item x="315"/>
        <item x="400"/>
        <item x="93"/>
        <item x="345"/>
        <item x="166"/>
        <item x="79"/>
        <item x="1"/>
        <item x="242"/>
        <item x="110"/>
        <item x="377"/>
        <item x="253"/>
        <item x="179"/>
        <item x="203"/>
        <item x="57"/>
        <item x="496"/>
        <item x="129"/>
        <item x="241"/>
        <item x="319"/>
        <item x="339"/>
        <item x="283"/>
        <item x="130"/>
        <item x="286"/>
        <item x="91"/>
        <item x="119"/>
        <item x="215"/>
        <item x="265"/>
        <item x="278"/>
        <item x="511"/>
        <item x="340"/>
        <item x="300"/>
        <item x="308"/>
        <item x="71"/>
        <item x="383"/>
        <item x="184"/>
        <item x="347"/>
        <item x="478"/>
        <item x="156"/>
        <item x="301"/>
        <item x="479"/>
        <item x="437"/>
        <item x="243"/>
        <item x="412"/>
        <item x="81"/>
        <item sd="0" x="74"/>
        <item x="206"/>
        <item x="233"/>
        <item x="131"/>
        <item x="363"/>
        <item x="176"/>
        <item x="268"/>
        <item x="75"/>
        <item x="337"/>
        <item x="341"/>
        <item x="351"/>
        <item x="132"/>
        <item x="101"/>
        <item x="328"/>
        <item x="214"/>
        <item x="346"/>
        <item x="224"/>
        <item x="266"/>
        <item x="33"/>
        <item x="180"/>
        <item x="453"/>
        <item sd="0" x="117"/>
        <item x="409"/>
        <item x="216"/>
        <item x="451"/>
        <item x="442"/>
        <item x="324"/>
        <item x="82"/>
        <item x="317"/>
        <item x="439"/>
        <item x="94"/>
        <item x="275"/>
        <item x="140"/>
        <item x="8"/>
        <item x="403"/>
        <item x="190"/>
        <item x="151"/>
        <item x="236"/>
        <item x="76"/>
        <item x="143"/>
        <item x="218"/>
        <item x="181"/>
        <item x="72"/>
        <item x="234"/>
        <item sd="0" x="42"/>
        <item x="27"/>
        <item x="503"/>
        <item x="204"/>
        <item x="457"/>
        <item x="382"/>
        <item x="435"/>
        <item x="399"/>
        <item x="458"/>
        <item x="440"/>
        <item x="185"/>
        <item x="497"/>
        <item x="312"/>
        <item x="111"/>
        <item x="67"/>
        <item x="172"/>
        <item x="68"/>
        <item x="512"/>
        <item x="349"/>
        <item x="490"/>
        <item x="504"/>
        <item x="247"/>
        <item x="174"/>
        <item x="459"/>
        <item x="388"/>
        <item x="460"/>
        <item x="2"/>
        <item x="498"/>
        <item x="505"/>
        <item x="480"/>
        <item x="481"/>
        <item x="482"/>
        <item x="461"/>
        <item x="406"/>
        <item x="39"/>
        <item x="452"/>
        <item x="389"/>
        <item x="302"/>
        <item x="364"/>
        <item x="433"/>
        <item x="295"/>
        <item x="65"/>
        <item x="370"/>
        <item x="157"/>
        <item x="107"/>
        <item x="462"/>
        <item x="261"/>
        <item x="28"/>
        <item x="448"/>
        <item x="335"/>
        <item x="258"/>
        <item x="287"/>
        <item sd="0" x="18"/>
        <item x="167"/>
        <item x="391"/>
        <item x="392"/>
        <item x="424"/>
        <item x="291"/>
        <item x="443"/>
        <item x="183"/>
        <item sd="0" x="3"/>
        <item x="235"/>
        <item x="58"/>
        <item sd="0" x="36"/>
        <item x="52"/>
        <item x="223"/>
        <item x="46"/>
        <item x="173"/>
        <item x="289"/>
        <item x="47"/>
        <item x="207"/>
        <item x="9"/>
        <item x="152"/>
        <item x="43"/>
        <item x="342"/>
        <item x="153"/>
        <item x="182"/>
        <item x="254"/>
        <item x="350"/>
        <item x="355"/>
        <item x="144"/>
        <item x="139"/>
        <item x="112"/>
        <item x="175"/>
        <item x="262"/>
        <item x="499"/>
        <item x="219"/>
        <item x="87"/>
        <item x="145"/>
        <item sd="0" x="61"/>
        <item x="120"/>
        <item x="136"/>
        <item x="463"/>
        <item x="186"/>
        <item x="108"/>
        <item x="53"/>
        <item x="83"/>
        <item x="124"/>
        <item x="102"/>
        <item x="44"/>
        <item x="84"/>
        <item x="417"/>
        <item x="309"/>
        <item x="95"/>
        <item x="29"/>
        <item x="14"/>
        <item x="255"/>
        <item x="276"/>
        <item x="444"/>
        <item x="360"/>
        <item x="294"/>
        <item x="128"/>
        <item x="62"/>
        <item x="45"/>
        <item x="125"/>
        <item x="231"/>
        <item x="160"/>
        <item x="414"/>
        <item x="85"/>
        <item x="133"/>
        <item x="325"/>
        <item x="92"/>
        <item x="113"/>
        <item x="19"/>
        <item x="4"/>
        <item x="48"/>
        <item x="114"/>
        <item x="259"/>
        <item x="212"/>
        <item x="20"/>
        <item x="137"/>
        <item x="338"/>
        <item x="177"/>
        <item x="279"/>
        <item x="500"/>
        <item x="69"/>
        <item x="63"/>
        <item x="320"/>
        <item sd="0" x="34"/>
        <item x="187"/>
        <item x="30"/>
        <item x="205"/>
        <item x="88"/>
        <item x="352"/>
        <item x="96"/>
        <item x="371"/>
        <item x="118"/>
        <item x="15"/>
        <item x="161"/>
        <item x="54"/>
        <item x="103"/>
        <item x="73"/>
        <item x="358"/>
        <item x="356"/>
        <item x="464"/>
        <item x="77"/>
        <item x="288"/>
        <item x="55"/>
        <item x="244"/>
        <item x="296"/>
        <item x="49"/>
        <item x="191"/>
        <item x="97"/>
        <item x="418"/>
        <item x="330"/>
        <item x="292"/>
        <item x="220"/>
        <item x="126"/>
        <item x="16"/>
        <item x="21"/>
        <item x="5"/>
        <item x="237"/>
        <item x="10"/>
        <item x="491"/>
        <item x="248"/>
        <item x="22"/>
        <item x="401"/>
        <item x="154"/>
        <item x="17"/>
        <item x="297"/>
        <item x="465"/>
        <item x="23"/>
        <item x="263"/>
        <item sd="0" x="31"/>
        <item x="384"/>
        <item x="11"/>
        <item x="449"/>
        <item x="98"/>
        <item x="195"/>
        <item x="138"/>
        <item x="250"/>
        <item x="162"/>
        <item x="148"/>
        <item x="466"/>
        <item x="70"/>
        <item x="104"/>
        <item x="56"/>
        <item x="290"/>
        <item x="6"/>
        <item x="12"/>
        <item x="24"/>
        <item x="40"/>
        <item x="37"/>
        <item sd="0" x="59"/>
        <item x="445"/>
        <item x="86"/>
        <item x="50"/>
        <item x="51"/>
        <item x="60"/>
        <item x="329"/>
        <item x="251"/>
        <item x="256"/>
        <item x="196"/>
        <item x="115"/>
        <item x="78"/>
        <item x="80"/>
        <item x="188"/>
        <item x="513"/>
        <item x="155"/>
        <item x="121"/>
        <item x="168"/>
        <item x="89"/>
        <item x="109"/>
        <item x="169"/>
        <item x="105"/>
        <item x="149"/>
        <item x="419"/>
        <item x="99"/>
        <item x="225"/>
        <item x="272"/>
        <item x="106"/>
        <item x="192"/>
        <item x="116"/>
        <item x="200"/>
        <item x="146"/>
        <item x="127"/>
        <item x="141"/>
        <item x="147"/>
        <item x="336"/>
        <item x="163"/>
        <item x="134"/>
        <item x="227"/>
        <item x="344"/>
        <item x="201"/>
        <item x="197"/>
        <item x="142"/>
        <item x="158"/>
        <item x="150"/>
        <item x="305"/>
        <item x="164"/>
        <item x="501"/>
        <item x="193"/>
        <item x="178"/>
        <item x="209"/>
        <item x="210"/>
        <item x="198"/>
        <item x="189"/>
        <item x="483"/>
        <item x="467"/>
        <item x="228"/>
        <item x="257"/>
        <item x="202"/>
        <item x="361"/>
        <item x="273"/>
        <item x="310"/>
        <item x="484"/>
        <item x="211"/>
        <item x="238"/>
        <item x="468"/>
        <item x="229"/>
        <item x="280"/>
        <item x="217"/>
        <item x="245"/>
        <item x="298"/>
        <item x="221"/>
        <item x="239"/>
        <item x="393"/>
        <item x="230"/>
        <item x="425"/>
        <item x="240"/>
        <item x="492"/>
        <item x="293"/>
        <item x="281"/>
        <item x="299"/>
        <item x="313"/>
        <item x="249"/>
        <item x="252"/>
        <item x="260"/>
        <item x="264"/>
        <item x="269"/>
        <item x="267"/>
        <item x="270"/>
        <item x="420"/>
        <item x="271"/>
        <item x="277"/>
        <item x="321"/>
        <item x="322"/>
        <item x="284"/>
        <item x="306"/>
        <item x="303"/>
        <item x="307"/>
        <item x="304"/>
        <item x="311"/>
        <item x="407"/>
        <item x="316"/>
        <item x="353"/>
        <item x="323"/>
        <item x="357"/>
        <item x="318"/>
        <item x="372"/>
        <item x="326"/>
        <item x="331"/>
        <item x="332"/>
        <item x="333"/>
        <item x="385"/>
        <item x="469"/>
        <item x="343"/>
        <item x="421"/>
        <item x="430"/>
        <item x="402"/>
        <item x="354"/>
        <item x="434"/>
        <item x="502"/>
        <item x="408"/>
        <item x="362"/>
        <item x="426"/>
        <item x="365"/>
        <item x="387"/>
        <item x="368"/>
        <item x="446"/>
        <item x="378"/>
        <item x="375"/>
        <item x="405"/>
        <item x="379"/>
        <item x="394"/>
        <item x="395"/>
        <item x="380"/>
        <item x="514"/>
        <item x="386"/>
        <item x="485"/>
        <item x="396"/>
        <item x="470"/>
        <item x="397"/>
        <item x="410"/>
        <item x="404"/>
        <item x="415"/>
        <item x="422"/>
        <item x="431"/>
        <item x="493"/>
        <item x="429"/>
        <item x="447"/>
        <item x="423"/>
        <item x="427"/>
        <item x="506"/>
        <item x="438"/>
        <item x="436"/>
        <item x="450"/>
        <item x="486"/>
        <item x="454"/>
        <item x="471"/>
        <item x="472"/>
        <item x="473"/>
        <item x="474"/>
        <item x="487"/>
        <item x="488"/>
        <item x="489"/>
        <item x="494"/>
        <item x="507"/>
        <item x="508"/>
        <item x="509"/>
        <item x="510"/>
        <item x="515"/>
        <item t="default"/>
      </items>
    </pivotField>
    <pivotField showAll="0"/>
    <pivotField axis="axisRow" showAll="0" sortType="descending">
      <items count="8">
        <item x="1"/>
        <item x="5"/>
        <item x="0"/>
        <item x="6"/>
        <item x="2"/>
        <item x="3"/>
        <item x="4"/>
        <item t="default"/>
      </items>
    </pivotField>
    <pivotField dataField="1" showAll="0"/>
    <pivotField dataField="1" numFmtId="44" showAll="0"/>
    <pivotField showAll="0" defaultSubtotal="0">
      <items count="14">
        <item x="0"/>
        <item x="1"/>
        <item x="2"/>
        <item x="3"/>
        <item x="4"/>
        <item x="5"/>
        <item x="6"/>
        <item x="7"/>
        <item x="8"/>
        <item x="9"/>
        <item x="10"/>
        <item x="11"/>
        <item x="12"/>
        <item x="13"/>
      </items>
    </pivotField>
    <pivotField showAll="0" defaultSubtotal="0">
      <items count="4">
        <item x="0"/>
        <item x="1"/>
        <item x="2"/>
        <item x="3"/>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Sales Volume" fld="6" baseField="0" baseItem="0"/>
    <dataField name="Sum of Sales Value ($)" fld="7" baseField="0" baseItem="0" numFmtId="165"/>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onditionalFormats count="2">
    <conditionalFormat priority="2">
      <pivotAreas count="1">
        <pivotArea type="data" collapsedLevelsAreSubtotals="1" fieldPosition="0">
          <references count="2">
            <reference field="4294967294" count="1" selected="0">
              <x v="0"/>
            </reference>
            <reference field="5" count="7">
              <x v="0"/>
              <x v="1"/>
              <x v="2"/>
              <x v="3"/>
              <x v="4"/>
              <x v="5"/>
              <x v="6"/>
            </reference>
          </references>
        </pivotArea>
      </pivotAreas>
    </conditionalFormat>
    <conditionalFormat priority="1">
      <pivotAreas count="1">
        <pivotArea type="data" collapsedLevelsAreSubtotals="1" fieldPosition="0">
          <references count="2">
            <reference field="4294967294" count="1" selected="0">
              <x v="1"/>
            </reference>
            <reference field="5" count="7">
              <x v="0"/>
              <x v="1"/>
              <x v="2"/>
              <x v="3"/>
              <x v="4"/>
              <x v="5"/>
              <x v="6"/>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6:F22" firstHeaderRow="1" firstDataRow="2"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4">
        <item x="2"/>
        <item x="0"/>
        <item x="1"/>
        <item t="default"/>
      </items>
    </pivotField>
    <pivotField axis="axisRow" showAll="0">
      <items count="136">
        <item x="129"/>
        <item x="14"/>
        <item x="90"/>
        <item x="10"/>
        <item x="16"/>
        <item x="130"/>
        <item x="50"/>
        <item x="132"/>
        <item x="26"/>
        <item x="72"/>
        <item x="91"/>
        <item x="6"/>
        <item x="96"/>
        <item x="38"/>
        <item x="31"/>
        <item x="106"/>
        <item x="104"/>
        <item x="84"/>
        <item x="127"/>
        <item x="1"/>
        <item x="103"/>
        <item x="46"/>
        <item x="134"/>
        <item x="102"/>
        <item x="109"/>
        <item x="29"/>
        <item x="45"/>
        <item x="24"/>
        <item x="125"/>
        <item x="60"/>
        <item x="11"/>
        <item x="8"/>
        <item x="107"/>
        <item x="87"/>
        <item x="73"/>
        <item x="51"/>
        <item x="86"/>
        <item x="21"/>
        <item x="34"/>
        <item x="20"/>
        <item x="105"/>
        <item x="71"/>
        <item x="54"/>
        <item x="3"/>
        <item x="83"/>
        <item x="39"/>
        <item x="88"/>
        <item x="33"/>
        <item x="117"/>
        <item x="32"/>
        <item x="101"/>
        <item x="52"/>
        <item x="30"/>
        <item x="121"/>
        <item x="118"/>
        <item x="92"/>
        <item x="97"/>
        <item x="114"/>
        <item x="82"/>
        <item x="99"/>
        <item x="70"/>
        <item x="68"/>
        <item x="63"/>
        <item x="15"/>
        <item x="93"/>
        <item x="100"/>
        <item x="44"/>
        <item x="124"/>
        <item x="55"/>
        <item x="76"/>
        <item x="48"/>
        <item x="69"/>
        <item x="111"/>
        <item x="42"/>
        <item x="53"/>
        <item x="120"/>
        <item x="19"/>
        <item x="126"/>
        <item x="59"/>
        <item x="9"/>
        <item x="13"/>
        <item x="98"/>
        <item x="116"/>
        <item x="43"/>
        <item x="66"/>
        <item x="47"/>
        <item x="110"/>
        <item x="27"/>
        <item x="122"/>
        <item x="108"/>
        <item x="75"/>
        <item x="115"/>
        <item x="22"/>
        <item x="0"/>
        <item x="65"/>
        <item x="36"/>
        <item x="25"/>
        <item x="17"/>
        <item x="79"/>
        <item x="74"/>
        <item x="2"/>
        <item x="40"/>
        <item x="78"/>
        <item x="18"/>
        <item x="28"/>
        <item x="41"/>
        <item x="58"/>
        <item x="85"/>
        <item x="7"/>
        <item x="89"/>
        <item x="133"/>
        <item x="80"/>
        <item x="128"/>
        <item x="61"/>
        <item x="23"/>
        <item x="57"/>
        <item x="131"/>
        <item x="123"/>
        <item x="113"/>
        <item x="4"/>
        <item x="64"/>
        <item x="94"/>
        <item x="62"/>
        <item x="49"/>
        <item x="35"/>
        <item x="67"/>
        <item x="81"/>
        <item x="37"/>
        <item x="119"/>
        <item x="56"/>
        <item x="112"/>
        <item x="95"/>
        <item x="12"/>
        <item x="77"/>
        <item x="5"/>
        <item t="default"/>
      </items>
    </pivotField>
    <pivotField axis="axisRow" showAll="0" measureFilter="1" sortType="descending">
      <items count="517">
        <item x="515"/>
        <item x="510"/>
        <item x="509"/>
        <item x="508"/>
        <item x="507"/>
        <item x="494"/>
        <item x="489"/>
        <item x="488"/>
        <item x="487"/>
        <item x="474"/>
        <item x="473"/>
        <item x="472"/>
        <item x="471"/>
        <item x="454"/>
        <item x="486"/>
        <item x="450"/>
        <item x="436"/>
        <item x="438"/>
        <item x="506"/>
        <item x="427"/>
        <item x="423"/>
        <item x="447"/>
        <item x="429"/>
        <item x="493"/>
        <item x="431"/>
        <item x="422"/>
        <item x="415"/>
        <item x="404"/>
        <item x="410"/>
        <item x="397"/>
        <item x="470"/>
        <item x="396"/>
        <item x="485"/>
        <item x="386"/>
        <item x="514"/>
        <item x="380"/>
        <item x="395"/>
        <item x="394"/>
        <item x="379"/>
        <item x="405"/>
        <item x="375"/>
        <item x="378"/>
        <item x="446"/>
        <item x="368"/>
        <item x="387"/>
        <item x="365"/>
        <item x="426"/>
        <item x="362"/>
        <item x="408"/>
        <item x="502"/>
        <item x="434"/>
        <item x="354"/>
        <item x="402"/>
        <item x="430"/>
        <item x="421"/>
        <item x="343"/>
        <item x="469"/>
        <item x="385"/>
        <item x="333"/>
        <item x="332"/>
        <item x="331"/>
        <item x="326"/>
        <item x="372"/>
        <item x="318"/>
        <item x="357"/>
        <item x="323"/>
        <item x="353"/>
        <item x="316"/>
        <item x="407"/>
        <item x="311"/>
        <item x="304"/>
        <item x="307"/>
        <item x="303"/>
        <item x="306"/>
        <item x="284"/>
        <item x="322"/>
        <item x="321"/>
        <item x="277"/>
        <item x="271"/>
        <item x="420"/>
        <item x="270"/>
        <item x="267"/>
        <item x="269"/>
        <item x="264"/>
        <item x="260"/>
        <item x="252"/>
        <item x="249"/>
        <item x="313"/>
        <item x="299"/>
        <item x="281"/>
        <item x="293"/>
        <item x="492"/>
        <item sd="0" x="240"/>
        <item x="425"/>
        <item x="230"/>
        <item x="393"/>
        <item x="239"/>
        <item x="221"/>
        <item x="298"/>
        <item x="245"/>
        <item x="217"/>
        <item x="280"/>
        <item x="229"/>
        <item x="468"/>
        <item x="238"/>
        <item sd="0" x="211"/>
        <item x="484"/>
        <item x="310"/>
        <item x="273"/>
        <item x="361"/>
        <item x="202"/>
        <item x="257"/>
        <item x="228"/>
        <item x="467"/>
        <item x="483"/>
        <item x="189"/>
        <item x="198"/>
        <item x="210"/>
        <item x="209"/>
        <item x="178"/>
        <item x="193"/>
        <item x="501"/>
        <item x="164"/>
        <item x="305"/>
        <item x="150"/>
        <item x="158"/>
        <item x="142"/>
        <item x="197"/>
        <item x="201"/>
        <item x="344"/>
        <item x="227"/>
        <item x="134"/>
        <item x="163"/>
        <item x="336"/>
        <item x="147"/>
        <item x="141"/>
        <item x="127"/>
        <item x="146"/>
        <item x="200"/>
        <item x="116"/>
        <item x="192"/>
        <item x="106"/>
        <item x="272"/>
        <item x="225"/>
        <item x="99"/>
        <item x="419"/>
        <item x="149"/>
        <item x="105"/>
        <item x="169"/>
        <item x="109"/>
        <item x="89"/>
        <item x="168"/>
        <item x="121"/>
        <item x="155"/>
        <item x="513"/>
        <item x="188"/>
        <item x="80"/>
        <item x="78"/>
        <item x="115"/>
        <item x="196"/>
        <item x="256"/>
        <item x="251"/>
        <item x="329"/>
        <item x="60"/>
        <item x="51"/>
        <item x="50"/>
        <item x="86"/>
        <item x="445"/>
        <item sd="0" x="59"/>
        <item x="37"/>
        <item x="40"/>
        <item x="24"/>
        <item x="12"/>
        <item x="6"/>
        <item x="290"/>
        <item x="56"/>
        <item x="104"/>
        <item x="70"/>
        <item x="466"/>
        <item x="148"/>
        <item x="162"/>
        <item x="250"/>
        <item x="138"/>
        <item x="195"/>
        <item x="98"/>
        <item x="449"/>
        <item x="11"/>
        <item x="384"/>
        <item sd="0" x="31"/>
        <item x="263"/>
        <item x="23"/>
        <item x="465"/>
        <item x="297"/>
        <item x="17"/>
        <item x="154"/>
        <item x="401"/>
        <item x="22"/>
        <item x="248"/>
        <item x="491"/>
        <item x="10"/>
        <item x="237"/>
        <item x="5"/>
        <item x="21"/>
        <item x="16"/>
        <item x="126"/>
        <item x="220"/>
        <item x="292"/>
        <item x="330"/>
        <item x="418"/>
        <item x="97"/>
        <item x="191"/>
        <item x="49"/>
        <item x="296"/>
        <item x="244"/>
        <item sd="0" x="55"/>
        <item x="288"/>
        <item x="77"/>
        <item x="464"/>
        <item x="356"/>
        <item x="358"/>
        <item x="73"/>
        <item x="103"/>
        <item x="54"/>
        <item x="161"/>
        <item sd="0" x="15"/>
        <item x="118"/>
        <item x="371"/>
        <item x="96"/>
        <item x="352"/>
        <item x="88"/>
        <item x="205"/>
        <item x="30"/>
        <item x="187"/>
        <item sd="0" x="34"/>
        <item x="320"/>
        <item sd="0" x="63"/>
        <item x="69"/>
        <item x="500"/>
        <item x="279"/>
        <item x="177"/>
        <item x="338"/>
        <item x="137"/>
        <item x="20"/>
        <item x="212"/>
        <item x="259"/>
        <item x="114"/>
        <item sd="0" x="48"/>
        <item sd="0" x="4"/>
        <item x="19"/>
        <item x="113"/>
        <item x="92"/>
        <item x="325"/>
        <item x="133"/>
        <item x="85"/>
        <item x="414"/>
        <item x="160"/>
        <item x="231"/>
        <item x="125"/>
        <item x="45"/>
        <item x="62"/>
        <item x="128"/>
        <item x="294"/>
        <item x="360"/>
        <item x="444"/>
        <item x="276"/>
        <item x="255"/>
        <item x="14"/>
        <item x="29"/>
        <item x="95"/>
        <item x="309"/>
        <item x="417"/>
        <item x="84"/>
        <item x="44"/>
        <item x="102"/>
        <item x="124"/>
        <item x="83"/>
        <item x="53"/>
        <item x="108"/>
        <item x="186"/>
        <item x="463"/>
        <item x="136"/>
        <item x="120"/>
        <item sd="0" x="61"/>
        <item x="145"/>
        <item x="87"/>
        <item x="219"/>
        <item x="499"/>
        <item x="262"/>
        <item x="175"/>
        <item x="112"/>
        <item x="139"/>
        <item x="144"/>
        <item x="355"/>
        <item x="350"/>
        <item x="254"/>
        <item x="182"/>
        <item x="153"/>
        <item x="342"/>
        <item x="43"/>
        <item x="152"/>
        <item x="9"/>
        <item x="207"/>
        <item x="47"/>
        <item sd="0" x="289"/>
        <item x="173"/>
        <item x="46"/>
        <item x="223"/>
        <item x="52"/>
        <item sd="0" x="36"/>
        <item x="58"/>
        <item x="235"/>
        <item sd="0" x="3"/>
        <item x="183"/>
        <item x="443"/>
        <item x="291"/>
        <item x="424"/>
        <item x="392"/>
        <item x="391"/>
        <item x="167"/>
        <item sd="0" x="18"/>
        <item x="287"/>
        <item x="258"/>
        <item x="335"/>
        <item x="448"/>
        <item sd="0" x="28"/>
        <item x="261"/>
        <item x="462"/>
        <item x="107"/>
        <item x="157"/>
        <item x="370"/>
        <item x="65"/>
        <item x="295"/>
        <item x="433"/>
        <item x="364"/>
        <item x="302"/>
        <item x="389"/>
        <item x="452"/>
        <item x="39"/>
        <item x="406"/>
        <item x="461"/>
        <item x="482"/>
        <item x="481"/>
        <item x="480"/>
        <item x="505"/>
        <item x="498"/>
        <item x="2"/>
        <item x="460"/>
        <item x="388"/>
        <item x="459"/>
        <item x="174"/>
        <item x="247"/>
        <item x="504"/>
        <item x="490"/>
        <item x="349"/>
        <item x="512"/>
        <item x="68"/>
        <item x="172"/>
        <item x="67"/>
        <item x="111"/>
        <item x="312"/>
        <item x="497"/>
        <item x="185"/>
        <item x="440"/>
        <item x="458"/>
        <item x="399"/>
        <item x="435"/>
        <item x="382"/>
        <item x="457"/>
        <item x="204"/>
        <item x="503"/>
        <item x="27"/>
        <item sd="0" x="42"/>
        <item x="234"/>
        <item x="72"/>
        <item x="181"/>
        <item x="218"/>
        <item x="143"/>
        <item x="76"/>
        <item x="236"/>
        <item x="151"/>
        <item x="190"/>
        <item x="403"/>
        <item x="8"/>
        <item x="140"/>
        <item x="275"/>
        <item x="94"/>
        <item x="439"/>
        <item x="317"/>
        <item x="82"/>
        <item x="324"/>
        <item x="442"/>
        <item x="451"/>
        <item x="216"/>
        <item x="409"/>
        <item sd="0" x="117"/>
        <item x="453"/>
        <item x="180"/>
        <item x="33"/>
        <item x="266"/>
        <item x="224"/>
        <item x="346"/>
        <item x="214"/>
        <item x="328"/>
        <item sd="0" x="101"/>
        <item x="132"/>
        <item x="351"/>
        <item x="341"/>
        <item x="337"/>
        <item x="75"/>
        <item x="268"/>
        <item x="176"/>
        <item x="363"/>
        <item x="131"/>
        <item x="233"/>
        <item x="206"/>
        <item sd="0" x="74"/>
        <item x="81"/>
        <item x="412"/>
        <item x="243"/>
        <item x="437"/>
        <item x="479"/>
        <item x="301"/>
        <item sd="0" x="156"/>
        <item x="478"/>
        <item x="347"/>
        <item x="184"/>
        <item x="383"/>
        <item sd="0" x="71"/>
        <item x="308"/>
        <item x="300"/>
        <item x="340"/>
        <item x="511"/>
        <item x="278"/>
        <item x="265"/>
        <item x="215"/>
        <item x="119"/>
        <item x="91"/>
        <item x="286"/>
        <item x="130"/>
        <item x="283"/>
        <item x="339"/>
        <item x="319"/>
        <item x="241"/>
        <item x="129"/>
        <item x="496"/>
        <item x="57"/>
        <item x="203"/>
        <item x="179"/>
        <item x="253"/>
        <item x="377"/>
        <item x="110"/>
        <item x="242"/>
        <item x="1"/>
        <item x="79"/>
        <item x="166"/>
        <item x="345"/>
        <item x="93"/>
        <item x="400"/>
        <item x="315"/>
        <item x="222"/>
        <item x="456"/>
        <item sd="0" x="90"/>
        <item x="367"/>
        <item x="381"/>
        <item x="171"/>
        <item x="13"/>
        <item x="477"/>
        <item x="455"/>
        <item x="7"/>
        <item x="208"/>
        <item x="428"/>
        <item x="135"/>
        <item x="366"/>
        <item x="376"/>
        <item x="123"/>
        <item x="274"/>
        <item x="246"/>
        <item x="35"/>
        <item x="327"/>
        <item x="374"/>
        <item x="390"/>
        <item x="170"/>
        <item x="159"/>
        <item x="359"/>
        <item x="285"/>
        <item x="41"/>
        <item x="64"/>
        <item x="213"/>
        <item x="66"/>
        <item x="100"/>
        <item x="226"/>
        <item x="413"/>
        <item sd="0" x="32"/>
        <item x="432"/>
        <item x="0"/>
        <item x="194"/>
        <item x="441"/>
        <item x="314"/>
        <item x="165"/>
        <item sd="0" x="26"/>
        <item x="334"/>
        <item x="38"/>
        <item x="398"/>
        <item x="476"/>
        <item x="475"/>
        <item x="369"/>
        <item x="199"/>
        <item x="416"/>
        <item x="495"/>
        <item x="411"/>
        <item x="122"/>
        <item x="348"/>
        <item x="282"/>
        <item x="373"/>
        <item x="25"/>
        <item x="232"/>
        <item t="default"/>
      </items>
      <autoSortScope>
        <pivotArea dataOnly="0" outline="0" fieldPosition="0">
          <references count="1">
            <reference field="4294967294" count="1" selected="0">
              <x v="0"/>
            </reference>
          </references>
        </pivotArea>
      </autoSortScope>
    </pivotField>
    <pivotField dataField="1" showAll="0"/>
    <pivotField axis="axisRow" showAll="0">
      <items count="8">
        <item x="4"/>
        <item x="3"/>
        <item x="2"/>
        <item x="6"/>
        <item x="0"/>
        <item x="5"/>
        <item x="1"/>
        <item t="default"/>
      </items>
    </pivotField>
    <pivotField showAll="0"/>
    <pivotField numFmtId="44" showAll="0"/>
    <pivotField axis="axisRow" showAll="0" defaultSubtotal="0">
      <items count="14">
        <item x="0"/>
        <item x="1"/>
        <item x="2"/>
        <item x="3"/>
        <item x="4"/>
        <item x="5"/>
        <item x="6"/>
        <item x="7"/>
        <item x="8"/>
        <item x="9"/>
        <item x="10"/>
        <item x="11"/>
        <item sd="0" x="12"/>
        <item x="13"/>
      </items>
    </pivotField>
    <pivotField axis="axisRow" showAll="0" defaultSubtotal="0">
      <items count="4">
        <item x="0"/>
        <item x="1"/>
        <item x="2"/>
        <item x="3"/>
      </items>
    </pivotField>
  </pivotFields>
  <rowFields count="6">
    <field x="3"/>
    <field x="9"/>
    <field x="8"/>
    <field x="0"/>
    <field x="5"/>
    <field x="2"/>
  </rowFields>
  <rowItems count="15">
    <i>
      <x v="224"/>
    </i>
    <i>
      <x v="403"/>
    </i>
    <i>
      <x v="246"/>
    </i>
    <i>
      <x v="92"/>
    </i>
    <i>
      <x v="235"/>
    </i>
    <i>
      <x v="303"/>
    </i>
    <i>
      <x v="492"/>
    </i>
    <i>
      <x v="422"/>
    </i>
    <i>
      <x v="461"/>
    </i>
    <i>
      <x v="105"/>
    </i>
    <i>
      <x v="427"/>
    </i>
    <i>
      <x v="214"/>
    </i>
    <i>
      <x v="324"/>
    </i>
    <i>
      <x v="247"/>
    </i>
    <i t="grand">
      <x/>
    </i>
  </rowItems>
  <colFields count="1">
    <field x="1"/>
  </colFields>
  <colItems count="4">
    <i>
      <x/>
    </i>
    <i>
      <x v="1"/>
    </i>
    <i>
      <x v="2"/>
    </i>
    <i t="grand">
      <x/>
    </i>
  </colItems>
  <dataFields count="1">
    <dataField name="Count of Order ID" fld="4" subtotal="count" baseField="0" baseItem="0"/>
  </dataFields>
  <pivotTableStyleInfo name="PivotStyleMedium7"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N9:O172"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sortType="descending">
      <items count="163">
        <item x="85"/>
        <item x="8"/>
        <item x="82"/>
        <item x="134"/>
        <item x="114"/>
        <item x="9"/>
        <item x="109"/>
        <item x="68"/>
        <item x="11"/>
        <item x="135"/>
        <item x="80"/>
        <item x="84"/>
        <item x="20"/>
        <item x="140"/>
        <item x="18"/>
        <item x="41"/>
        <item x="71"/>
        <item x="66"/>
        <item x="99"/>
        <item x="59"/>
        <item x="74"/>
        <item x="33"/>
        <item x="44"/>
        <item x="111"/>
        <item x="116"/>
        <item x="101"/>
        <item x="129"/>
        <item x="131"/>
        <item x="89"/>
        <item x="144"/>
        <item x="112"/>
        <item x="86"/>
        <item x="97"/>
        <item x="117"/>
        <item x="119"/>
        <item x="39"/>
        <item x="29"/>
        <item x="75"/>
        <item x="118"/>
        <item x="145"/>
        <item x="76"/>
        <item x="100"/>
        <item x="132"/>
        <item x="53"/>
        <item x="24"/>
        <item x="48"/>
        <item x="22"/>
        <item x="87"/>
        <item x="155"/>
        <item x="70"/>
        <item x="125"/>
        <item x="156"/>
        <item x="34"/>
        <item x="21"/>
        <item x="153"/>
        <item x="159"/>
        <item x="92"/>
        <item x="62"/>
        <item x="13"/>
        <item x="150"/>
        <item x="107"/>
        <item x="123"/>
        <item x="142"/>
        <item x="19"/>
        <item x="124"/>
        <item x="56"/>
        <item x="79"/>
        <item x="95"/>
        <item x="61"/>
        <item x="115"/>
        <item x="94"/>
        <item x="4"/>
        <item x="151"/>
        <item x="25"/>
        <item x="26"/>
        <item x="1"/>
        <item x="54"/>
        <item x="45"/>
        <item x="63"/>
        <item x="157"/>
        <item x="49"/>
        <item x="38"/>
        <item x="65"/>
        <item x="32"/>
        <item x="30"/>
        <item x="126"/>
        <item x="104"/>
        <item x="14"/>
        <item x="58"/>
        <item x="136"/>
        <item x="64"/>
        <item x="40"/>
        <item x="35"/>
        <item x="5"/>
        <item x="0"/>
        <item x="36"/>
        <item x="6"/>
        <item x="42"/>
        <item x="146"/>
        <item x="12"/>
        <item x="147"/>
        <item x="67"/>
        <item x="139"/>
        <item x="31"/>
        <item x="23"/>
        <item x="121"/>
        <item x="103"/>
        <item x="90"/>
        <item x="15"/>
        <item x="138"/>
        <item x="77"/>
        <item x="2"/>
        <item x="93"/>
        <item x="7"/>
        <item x="55"/>
        <item x="3"/>
        <item x="10"/>
        <item x="27"/>
        <item x="43"/>
        <item x="122"/>
        <item x="16"/>
        <item x="17"/>
        <item x="37"/>
        <item x="160"/>
        <item x="60"/>
        <item x="28"/>
        <item x="98"/>
        <item x="50"/>
        <item x="46"/>
        <item x="51"/>
        <item x="154"/>
        <item x="47"/>
        <item x="57"/>
        <item x="52"/>
        <item x="72"/>
        <item x="73"/>
        <item x="69"/>
        <item x="83"/>
        <item x="88"/>
        <item x="91"/>
        <item x="105"/>
        <item x="78"/>
        <item x="81"/>
        <item x="102"/>
        <item x="106"/>
        <item x="96"/>
        <item x="108"/>
        <item x="120"/>
        <item x="110"/>
        <item x="113"/>
        <item x="127"/>
        <item x="143"/>
        <item x="158"/>
        <item x="130"/>
        <item x="141"/>
        <item x="148"/>
        <item x="128"/>
        <item x="152"/>
        <item x="133"/>
        <item x="149"/>
        <item x="137"/>
        <item x="161"/>
        <item t="default"/>
      </items>
      <autoSortScope>
        <pivotArea dataOnly="0" outline="0" fieldPosition="0">
          <references count="1">
            <reference field="4294967294" count="1" selected="0">
              <x v="0"/>
            </reference>
          </references>
        </pivotArea>
      </autoSortScope>
    </pivotField>
    <pivotField dataField="1" showAll="0">
      <items count="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t="default"/>
      </items>
    </pivotField>
    <pivotField showAll="0"/>
    <pivotField showAll="0"/>
    <pivotField showAll="0"/>
    <pivotField showAll="0" defaultSubtotal="0">
      <items count="4">
        <item x="0"/>
        <item x="1"/>
        <item x="2"/>
        <item x="3"/>
      </items>
    </pivotField>
  </pivotFields>
  <rowFields count="1">
    <field x="3"/>
  </rowFields>
  <rowItems count="163">
    <i>
      <x v="36"/>
    </i>
    <i>
      <x v="8"/>
    </i>
    <i>
      <x v="90"/>
    </i>
    <i>
      <x v="68"/>
    </i>
    <i>
      <x v="131"/>
    </i>
    <i>
      <x v="94"/>
    </i>
    <i>
      <x v="20"/>
    </i>
    <i>
      <x v="49"/>
    </i>
    <i>
      <x v="5"/>
    </i>
    <i>
      <x v="106"/>
    </i>
    <i>
      <x v="56"/>
    </i>
    <i>
      <x v="88"/>
    </i>
    <i>
      <x v="107"/>
    </i>
    <i>
      <x v="144"/>
    </i>
    <i>
      <x v="115"/>
    </i>
    <i>
      <x v="46"/>
    </i>
    <i>
      <x v="116"/>
    </i>
    <i>
      <x v="63"/>
    </i>
    <i>
      <x v="67"/>
    </i>
    <i>
      <x v="111"/>
    </i>
    <i>
      <x v="26"/>
    </i>
    <i>
      <x v="87"/>
    </i>
    <i>
      <x v="91"/>
    </i>
    <i>
      <x v="47"/>
    </i>
    <i>
      <x v="16"/>
    </i>
    <i>
      <x v="81"/>
    </i>
    <i>
      <x v="95"/>
    </i>
    <i>
      <x v="3"/>
    </i>
    <i>
      <x v="99"/>
    </i>
    <i>
      <x v="18"/>
    </i>
    <i>
      <x v="82"/>
    </i>
    <i>
      <x v="126"/>
    </i>
    <i>
      <x v="114"/>
    </i>
    <i>
      <x v="132"/>
    </i>
    <i>
      <x v="93"/>
    </i>
    <i>
      <x v="27"/>
    </i>
    <i>
      <x v="42"/>
    </i>
    <i>
      <x v="128"/>
    </i>
    <i>
      <x v="44"/>
    </i>
    <i>
      <x v="38"/>
    </i>
    <i>
      <x v="74"/>
    </i>
    <i>
      <x v="156"/>
    </i>
    <i>
      <x v="104"/>
    </i>
    <i>
      <x v="119"/>
    </i>
    <i>
      <x v="105"/>
    </i>
    <i>
      <x v="127"/>
    </i>
    <i>
      <x v="7"/>
    </i>
    <i>
      <x v="32"/>
    </i>
    <i>
      <x v="145"/>
    </i>
    <i>
      <x v="17"/>
    </i>
    <i>
      <x v="149"/>
    </i>
    <i>
      <x v="113"/>
    </i>
    <i>
      <x v="153"/>
    </i>
    <i>
      <x v="85"/>
    </i>
    <i>
      <x v="159"/>
    </i>
    <i>
      <x v="86"/>
    </i>
    <i>
      <x v="80"/>
    </i>
    <i>
      <x v="120"/>
    </i>
    <i>
      <x v="152"/>
    </i>
    <i>
      <x v="136"/>
    </i>
    <i>
      <x v="58"/>
    </i>
    <i>
      <x v="112"/>
    </i>
    <i>
      <x v="59"/>
    </i>
    <i>
      <x v="48"/>
    </i>
    <i>
      <x v="60"/>
    </i>
    <i>
      <x v="51"/>
    </i>
    <i>
      <x v="61"/>
    </i>
    <i>
      <x v="160"/>
    </i>
    <i>
      <x v="62"/>
    </i>
    <i>
      <x v="15"/>
    </i>
    <i>
      <x v="4"/>
    </i>
    <i>
      <x v="124"/>
    </i>
    <i>
      <x v="64"/>
    </i>
    <i>
      <x v="50"/>
    </i>
    <i>
      <x v="65"/>
    </i>
    <i>
      <x v="140"/>
    </i>
    <i>
      <x v="66"/>
    </i>
    <i>
      <x v="148"/>
    </i>
    <i>
      <x v="21"/>
    </i>
    <i>
      <x v="55"/>
    </i>
    <i>
      <x v="22"/>
    </i>
    <i>
      <x v="110"/>
    </i>
    <i>
      <x v="69"/>
    </i>
    <i>
      <x v="14"/>
    </i>
    <i>
      <x v="70"/>
    </i>
    <i>
      <x v="118"/>
    </i>
    <i>
      <x v="71"/>
    </i>
    <i>
      <x v="122"/>
    </i>
    <i>
      <x v="72"/>
    </i>
    <i>
      <x v="2"/>
    </i>
    <i>
      <x v="73"/>
    </i>
    <i>
      <x v="130"/>
    </i>
    <i>
      <x v="23"/>
    </i>
    <i>
      <x v="134"/>
    </i>
    <i>
      <x v="75"/>
    </i>
    <i>
      <x v="138"/>
    </i>
    <i>
      <x v="76"/>
    </i>
    <i>
      <x v="142"/>
    </i>
    <i>
      <x v="77"/>
    </i>
    <i>
      <x v="146"/>
    </i>
    <i>
      <x v="78"/>
    </i>
    <i>
      <x v="150"/>
    </i>
    <i>
      <x v="79"/>
    </i>
    <i>
      <x v="154"/>
    </i>
    <i>
      <x/>
    </i>
    <i>
      <x v="158"/>
    </i>
    <i>
      <x v="24"/>
    </i>
    <i>
      <x v="57"/>
    </i>
    <i>
      <x v="25"/>
    </i>
    <i>
      <x v="40"/>
    </i>
    <i>
      <x v="83"/>
    </i>
    <i>
      <x v="41"/>
    </i>
    <i>
      <x v="84"/>
    </i>
    <i>
      <x v="43"/>
    </i>
    <i>
      <x v="9"/>
    </i>
    <i>
      <x v="117"/>
    </i>
    <i>
      <x v="10"/>
    </i>
    <i>
      <x v="45"/>
    </i>
    <i>
      <x v="28"/>
    </i>
    <i>
      <x v="121"/>
    </i>
    <i>
      <x v="29"/>
    </i>
    <i>
      <x v="123"/>
    </i>
    <i>
      <x v="89"/>
    </i>
    <i>
      <x v="125"/>
    </i>
    <i>
      <x v="30"/>
    </i>
    <i>
      <x v="6"/>
    </i>
    <i>
      <x v="31"/>
    </i>
    <i>
      <x v="129"/>
    </i>
    <i>
      <x v="92"/>
    </i>
    <i>
      <x v="1"/>
    </i>
    <i>
      <x v="11"/>
    </i>
    <i>
      <x v="133"/>
    </i>
    <i>
      <x v="33"/>
    </i>
    <i>
      <x v="135"/>
    </i>
    <i>
      <x v="34"/>
    </i>
    <i>
      <x v="137"/>
    </i>
    <i>
      <x v="96"/>
    </i>
    <i>
      <x v="139"/>
    </i>
    <i>
      <x v="97"/>
    </i>
    <i>
      <x v="141"/>
    </i>
    <i>
      <x v="98"/>
    </i>
    <i>
      <x v="143"/>
    </i>
    <i>
      <x v="35"/>
    </i>
    <i>
      <x v="52"/>
    </i>
    <i>
      <x v="100"/>
    </i>
    <i>
      <x v="147"/>
    </i>
    <i>
      <x v="101"/>
    </i>
    <i>
      <x v="53"/>
    </i>
    <i>
      <x v="102"/>
    </i>
    <i>
      <x v="151"/>
    </i>
    <i>
      <x v="103"/>
    </i>
    <i>
      <x v="54"/>
    </i>
    <i>
      <x v="12"/>
    </i>
    <i>
      <x v="155"/>
    </i>
    <i>
      <x v="37"/>
    </i>
    <i>
      <x v="157"/>
    </i>
    <i>
      <x v="13"/>
    </i>
    <i>
      <x v="19"/>
    </i>
    <i>
      <x v="39"/>
    </i>
    <i>
      <x v="161"/>
    </i>
    <i>
      <x v="108"/>
    </i>
    <i>
      <x v="109"/>
    </i>
    <i t="grand">
      <x/>
    </i>
  </rowItems>
  <colItems count="1">
    <i/>
  </colItems>
  <dataFields count="1">
    <dataField name="Number of Orders" fld="4" subtotal="count" baseField="0" baseItem="1"/>
  </dataFields>
  <formats count="12">
    <format dxfId="197">
      <pivotArea type="all" dataOnly="0" outline="0" fieldPosition="0"/>
    </format>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dataOnly="0" labelOnly="1" outline="0" fieldPosition="0">
        <references count="1">
          <reference field="4294967294" count="1">
            <x v="0"/>
          </reference>
        </references>
      </pivotArea>
    </format>
    <format dxfId="192">
      <pivotArea dataOnly="0" labelOnly="1" outline="0" fieldPosition="0">
        <references count="1">
          <reference field="4294967294" count="1">
            <x v="0"/>
          </reference>
        </references>
      </pivotArea>
    </format>
    <format dxfId="191">
      <pivotArea dataOnly="0" labelOnly="1" outline="0" fieldPosition="0">
        <references count="1">
          <reference field="4294967294" count="1">
            <x v="0"/>
          </reference>
        </references>
      </pivotArea>
    </format>
    <format dxfId="190">
      <pivotArea grandRow="1" outline="0" collapsedLevelsAreSubtotals="1" fieldPosition="0"/>
    </format>
    <format dxfId="189">
      <pivotArea dataOnly="0" labelOnly="1" grandRow="1" outline="0" fieldPosition="0"/>
    </format>
    <format dxfId="188">
      <pivotArea grandRow="1" outline="0" collapsedLevelsAreSubtotals="1" fieldPosition="0"/>
    </format>
    <format dxfId="187">
      <pivotArea dataOnly="0" labelOnly="1" grandRow="1" outline="0" fieldPosition="0"/>
    </format>
    <format dxfId="186">
      <pivotArea type="all" dataOnly="0" outline="0"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E22:L32" firstHeaderRow="1" firstDataRow="2"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Col" showAll="0">
      <items count="8">
        <item x="5"/>
        <item x="0"/>
        <item x="4"/>
        <item x="6"/>
        <item x="1"/>
        <item x="2"/>
        <item x="3"/>
        <item t="default"/>
      </items>
    </pivotField>
    <pivotField dataField="1" showAll="0"/>
    <pivotField showAll="0"/>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Fields count="1">
    <field x="5"/>
  </colFields>
  <colItems count="7">
    <i>
      <x/>
    </i>
    <i>
      <x v="1"/>
    </i>
    <i>
      <x v="2"/>
    </i>
    <i>
      <x v="3"/>
    </i>
    <i>
      <x v="4"/>
    </i>
    <i>
      <x v="5"/>
    </i>
    <i>
      <x v="6"/>
    </i>
  </colItems>
  <dataFields count="1">
    <dataField name="Sum of Sales Volume" fld="6" baseField="0" baseItem="0"/>
  </dataFields>
  <formats count="5">
    <format dxfId="202">
      <pivotArea type="all" dataOnly="0" outline="0" fieldPosition="0"/>
    </format>
    <format dxfId="201">
      <pivotArea grandCol="1" outline="0" collapsedLevelsAreSubtotals="1" fieldPosition="0"/>
    </format>
    <format dxfId="200">
      <pivotArea outline="0" collapsedLevelsAreSubtotals="1" fieldPosition="0"/>
    </format>
    <format dxfId="199">
      <pivotArea dataOnly="0" grandRow="1" axis="axisRow" fieldPosition="0"/>
    </format>
    <format dxfId="198">
      <pivotArea dataOnly="0" grandRow="1" axis="axisRow" fieldPosition="0"/>
    </format>
  </formats>
  <conditionalFormats count="1">
    <conditionalFormat priority="10">
      <pivotAreas count="3">
        <pivotArea type="data" collapsedLevelsAreSubtotals="1" fieldPosition="0">
          <references count="3">
            <reference field="4294967294" count="1" selected="0">
              <x v="0"/>
            </reference>
            <reference field="0" count="4">
              <x v="9"/>
              <x v="10"/>
              <x v="11"/>
              <x v="12"/>
            </reference>
            <reference field="8" count="1" selected="0">
              <x v="1"/>
            </reference>
          </references>
        </pivotArea>
        <pivotArea type="data" collapsedLevelsAreSubtotals="1" fieldPosition="0">
          <references count="2">
            <reference field="4294967294" count="1" selected="0">
              <x v="0"/>
            </reference>
            <reference field="8" count="1">
              <x v="2"/>
            </reference>
          </references>
        </pivotArea>
        <pivotArea type="data" collapsedLevelsAreSubtotals="1" fieldPosition="0">
          <references count="3">
            <reference field="4294967294" count="1" selected="0">
              <x v="0"/>
            </reference>
            <reference field="0" count="2">
              <x v="1"/>
              <x v="2"/>
            </reference>
            <reference field="8" count="1" selected="0">
              <x v="2"/>
            </reference>
          </references>
        </pivotArea>
      </pivotAreas>
    </conditionalFormat>
  </conditional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E9:L19" firstHeaderRow="1" firstDataRow="2"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Col" showAll="0">
      <items count="8">
        <item x="5"/>
        <item x="0"/>
        <item x="4"/>
        <item x="6"/>
        <item x="1"/>
        <item x="2"/>
        <item x="3"/>
        <item t="default"/>
      </items>
    </pivotField>
    <pivotField showAll="0"/>
    <pivotField dataField="1" showAll="0"/>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Fields count="1">
    <field x="5"/>
  </colFields>
  <colItems count="7">
    <i>
      <x/>
    </i>
    <i>
      <x v="1"/>
    </i>
    <i>
      <x v="2"/>
    </i>
    <i>
      <x v="3"/>
    </i>
    <i>
      <x v="4"/>
    </i>
    <i>
      <x v="5"/>
    </i>
    <i>
      <x v="6"/>
    </i>
  </colItems>
  <dataFields count="1">
    <dataField name="Sum of Sales Value ($)" fld="7" baseField="0" baseItem="0"/>
  </dataFields>
  <formats count="17">
    <format dxfId="219">
      <pivotArea type="all" dataOnly="0" outline="0" fieldPosition="0"/>
    </format>
    <format dxfId="218">
      <pivotArea grandCol="1" outline="0" collapsedLevelsAreSubtotals="1" fieldPosition="0"/>
    </format>
    <format dxfId="217">
      <pivotArea collapsedLevelsAreSubtotals="1" fieldPosition="0">
        <references count="2">
          <reference field="0" count="4">
            <x v="9"/>
            <x v="10"/>
            <x v="11"/>
            <x v="12"/>
          </reference>
          <reference field="8" count="1" selected="0">
            <x v="1"/>
          </reference>
        </references>
      </pivotArea>
    </format>
    <format dxfId="216">
      <pivotArea collapsedLevelsAreSubtotals="1" fieldPosition="0">
        <references count="1">
          <reference field="8" count="1">
            <x v="2"/>
          </reference>
        </references>
      </pivotArea>
    </format>
    <format dxfId="215">
      <pivotArea collapsedLevelsAreSubtotals="1" fieldPosition="0">
        <references count="2">
          <reference field="0" count="2">
            <x v="1"/>
            <x v="2"/>
          </reference>
          <reference field="8" count="1" selected="0">
            <x v="2"/>
          </reference>
        </references>
      </pivotArea>
    </format>
    <format dxfId="214">
      <pivotArea grandRow="1" outline="0" collapsedLevelsAreSubtotals="1" fieldPosition="0"/>
    </format>
    <format dxfId="213">
      <pivotArea collapsedLevelsAreSubtotals="1" fieldPosition="0">
        <references count="2">
          <reference field="0" count="4">
            <x v="9"/>
            <x v="10"/>
            <x v="11"/>
            <x v="12"/>
          </reference>
          <reference field="8" count="1" selected="0">
            <x v="1"/>
          </reference>
        </references>
      </pivotArea>
    </format>
    <format dxfId="212">
      <pivotArea collapsedLevelsAreSubtotals="1" fieldPosition="0">
        <references count="1">
          <reference field="8" count="1">
            <x v="2"/>
          </reference>
        </references>
      </pivotArea>
    </format>
    <format dxfId="211">
      <pivotArea collapsedLevelsAreSubtotals="1" fieldPosition="0">
        <references count="2">
          <reference field="0" count="2">
            <x v="1"/>
            <x v="2"/>
          </reference>
          <reference field="8" count="1" selected="0">
            <x v="2"/>
          </reference>
        </references>
      </pivotArea>
    </format>
    <format dxfId="210">
      <pivotArea grandRow="1" outline="0" collapsedLevelsAreSubtotals="1" fieldPosition="0"/>
    </format>
    <format dxfId="209">
      <pivotArea dataOnly="0" labelOnly="1" grandRow="1" outline="0" fieldPosition="0"/>
    </format>
    <format dxfId="208">
      <pivotArea grandRow="1" outline="0" collapsedLevelsAreSubtotals="1" fieldPosition="0"/>
    </format>
    <format dxfId="207">
      <pivotArea dataOnly="0" labelOnly="1" grandRow="1" outline="0" fieldPosition="0"/>
    </format>
    <format dxfId="206">
      <pivotArea collapsedLevelsAreSubtotals="1" fieldPosition="0">
        <references count="2">
          <reference field="0" count="4">
            <x v="9"/>
            <x v="10"/>
            <x v="11"/>
            <x v="12"/>
          </reference>
          <reference field="8" count="1" selected="0">
            <x v="1"/>
          </reference>
        </references>
      </pivotArea>
    </format>
    <format dxfId="205">
      <pivotArea collapsedLevelsAreSubtotals="1" fieldPosition="0">
        <references count="1">
          <reference field="8" count="1">
            <x v="2"/>
          </reference>
        </references>
      </pivotArea>
    </format>
    <format dxfId="204">
      <pivotArea collapsedLevelsAreSubtotals="1" fieldPosition="0">
        <references count="2">
          <reference field="0" count="2">
            <x v="1"/>
            <x v="2"/>
          </reference>
          <reference field="8" count="1" selected="0">
            <x v="2"/>
          </reference>
        </references>
      </pivotArea>
    </format>
    <format dxfId="203">
      <pivotArea grandRow="1" outline="0" collapsedLevelsAreSubtotals="1" fieldPosition="0"/>
    </format>
  </formats>
  <conditionalFormats count="1">
    <conditionalFormat priority="11">
      <pivotAreas count="3">
        <pivotArea type="data" collapsedLevelsAreSubtotals="1" fieldPosition="0">
          <references count="3">
            <reference field="4294967294" count="1" selected="0">
              <x v="0"/>
            </reference>
            <reference field="0" count="4">
              <x v="9"/>
              <x v="10"/>
              <x v="11"/>
              <x v="12"/>
            </reference>
            <reference field="8" count="1" selected="0">
              <x v="1"/>
            </reference>
          </references>
        </pivotArea>
        <pivotArea type="data" collapsedLevelsAreSubtotals="1" fieldPosition="0">
          <references count="2">
            <reference field="4294967294" count="1" selected="0">
              <x v="0"/>
            </reference>
            <reference field="8" count="1">
              <x v="2"/>
            </reference>
          </references>
        </pivotArea>
        <pivotArea type="data" collapsedLevelsAreSubtotals="1" fieldPosition="0">
          <references count="3">
            <reference field="4294967294" count="1" selected="0">
              <x v="0"/>
            </reference>
            <reference field="0" count="2">
              <x v="1"/>
              <x v="2"/>
            </reference>
            <reference field="8" count="1" selected="0">
              <x v="2"/>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2:C31"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Items count="1">
    <i/>
  </colItems>
  <dataFields count="1">
    <dataField name="Sum of Sales Volume" fld="6" baseField="0" baseItem="0"/>
  </dataFields>
  <formats count="9">
    <format dxfId="228">
      <pivotArea type="all" dataOnly="0" outline="0" fieldPosition="0"/>
    </format>
    <format dxfId="227">
      <pivotArea collapsedLevelsAreSubtotals="1" fieldPosition="0">
        <references count="2">
          <reference field="0" count="4">
            <x v="9"/>
            <x v="10"/>
            <x v="11"/>
            <x v="12"/>
          </reference>
          <reference field="8" count="1" selected="0">
            <x v="1"/>
          </reference>
        </references>
      </pivotArea>
    </format>
    <format dxfId="226">
      <pivotArea collapsedLevelsAreSubtotals="1" fieldPosition="0">
        <references count="1">
          <reference field="8" count="1">
            <x v="2"/>
          </reference>
        </references>
      </pivotArea>
    </format>
    <format dxfId="225">
      <pivotArea collapsedLevelsAreSubtotals="1" fieldPosition="0">
        <references count="2">
          <reference field="0" count="2">
            <x v="1"/>
            <x v="2"/>
          </reference>
          <reference field="8" count="1" selected="0">
            <x v="2"/>
          </reference>
        </references>
      </pivotArea>
    </format>
    <format dxfId="224">
      <pivotArea grandRow="1" outline="0" collapsedLevelsAreSubtotals="1" fieldPosition="0"/>
    </format>
    <format dxfId="223">
      <pivotArea grandRow="1" outline="0" collapsedLevelsAreSubtotals="1" fieldPosition="0"/>
    </format>
    <format dxfId="222">
      <pivotArea dataOnly="0" labelOnly="1" grandRow="1" outline="0" fieldPosition="0"/>
    </format>
    <format dxfId="221">
      <pivotArea grandRow="1" outline="0" collapsedLevelsAreSubtotals="1" fieldPosition="0"/>
    </format>
    <format dxfId="220">
      <pivotArea dataOnly="0" labelOnly="1" grandRow="1" outline="0" fieldPosition="0"/>
    </format>
  </formats>
  <conditionalFormats count="1">
    <conditionalFormat priority="12">
      <pivotAreas count="3">
        <pivotArea type="data" collapsedLevelsAreSubtotals="1" fieldPosition="0">
          <references count="3">
            <reference field="4294967294" count="1" selected="0">
              <x v="0"/>
            </reference>
            <reference field="0" count="4">
              <x v="9"/>
              <x v="10"/>
              <x v="11"/>
              <x v="12"/>
            </reference>
            <reference field="8" count="1" selected="0">
              <x v="1"/>
            </reference>
          </references>
        </pivotArea>
        <pivotArea type="data" collapsedLevelsAreSubtotals="1" fieldPosition="0">
          <references count="2">
            <reference field="4294967294" count="1" selected="0">
              <x v="0"/>
            </reference>
            <reference field="8" count="1">
              <x v="2"/>
            </reference>
          </references>
        </pivotArea>
        <pivotArea type="data" collapsedLevelsAreSubtotals="1" fieldPosition="0">
          <references count="3">
            <reference field="4294967294" count="1" selected="0">
              <x v="0"/>
            </reference>
            <reference field="0" count="2">
              <x v="1"/>
              <x v="2"/>
            </reference>
            <reference field="8" count="1" selected="0">
              <x v="2"/>
            </reference>
          </references>
        </pivotArea>
      </pivotAreas>
    </conditionalFormat>
  </conditional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9:C1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Items count="1">
    <i/>
  </colItems>
  <dataFields count="1">
    <dataField name="Sum of Sales Value ($)" fld="7" baseField="0" baseItem="0"/>
  </dataFields>
  <formats count="13">
    <format dxfId="241">
      <pivotArea type="all" dataOnly="0" outline="0" fieldPosition="0"/>
    </format>
    <format dxfId="240">
      <pivotArea collapsedLevelsAreSubtotals="1" fieldPosition="0">
        <references count="2">
          <reference field="0" count="4">
            <x v="9"/>
            <x v="10"/>
            <x v="11"/>
            <x v="12"/>
          </reference>
          <reference field="8" count="1" selected="0">
            <x v="1"/>
          </reference>
        </references>
      </pivotArea>
    </format>
    <format dxfId="239">
      <pivotArea collapsedLevelsAreSubtotals="1" fieldPosition="0">
        <references count="1">
          <reference field="8" count="1">
            <x v="2"/>
          </reference>
        </references>
      </pivotArea>
    </format>
    <format dxfId="238">
      <pivotArea collapsedLevelsAreSubtotals="1" fieldPosition="0">
        <references count="2">
          <reference field="0" count="2">
            <x v="1"/>
            <x v="2"/>
          </reference>
          <reference field="8" count="1" selected="0">
            <x v="2"/>
          </reference>
        </references>
      </pivotArea>
    </format>
    <format dxfId="237">
      <pivotArea collapsedLevelsAreSubtotals="1" fieldPosition="0">
        <references count="2">
          <reference field="0" count="4">
            <x v="9"/>
            <x v="10"/>
            <x v="11"/>
            <x v="12"/>
          </reference>
          <reference field="8" count="1" selected="0">
            <x v="1"/>
          </reference>
        </references>
      </pivotArea>
    </format>
    <format dxfId="236">
      <pivotArea collapsedLevelsAreSubtotals="1" fieldPosition="0">
        <references count="1">
          <reference field="8" count="1">
            <x v="2"/>
          </reference>
        </references>
      </pivotArea>
    </format>
    <format dxfId="235">
      <pivotArea collapsedLevelsAreSubtotals="1" fieldPosition="0">
        <references count="2">
          <reference field="0" count="2">
            <x v="1"/>
            <x v="2"/>
          </reference>
          <reference field="8" count="1" selected="0">
            <x v="2"/>
          </reference>
        </references>
      </pivotArea>
    </format>
    <format dxfId="234">
      <pivotArea dataOnly="0" grandRow="1" fieldPosition="0"/>
    </format>
    <format dxfId="233">
      <pivotArea dataOnly="0" grandRow="1" fieldPosition="0"/>
    </format>
    <format dxfId="232">
      <pivotArea collapsedLevelsAreSubtotals="1" fieldPosition="0">
        <references count="2">
          <reference field="0" count="4">
            <x v="9"/>
            <x v="10"/>
            <x v="11"/>
            <x v="12"/>
          </reference>
          <reference field="8" count="1" selected="0">
            <x v="1"/>
          </reference>
        </references>
      </pivotArea>
    </format>
    <format dxfId="231">
      <pivotArea collapsedLevelsAreSubtotals="1" fieldPosition="0">
        <references count="1">
          <reference field="8" count="1">
            <x v="2"/>
          </reference>
        </references>
      </pivotArea>
    </format>
    <format dxfId="230">
      <pivotArea collapsedLevelsAreSubtotals="1" fieldPosition="0">
        <references count="2">
          <reference field="0" count="2">
            <x v="1"/>
            <x v="2"/>
          </reference>
          <reference field="8" count="1" selected="0">
            <x v="2"/>
          </reference>
        </references>
      </pivotArea>
    </format>
    <format dxfId="229">
      <pivotArea grandRow="1" outline="0" collapsedLevelsAreSubtotals="1" fieldPosition="0"/>
    </format>
  </formats>
  <conditionalFormats count="1">
    <conditionalFormat priority="13">
      <pivotAreas count="3">
        <pivotArea type="data" collapsedLevelsAreSubtotals="1" fieldPosition="0">
          <references count="3">
            <reference field="4294967294" count="1" selected="0">
              <x v="0"/>
            </reference>
            <reference field="0" count="4">
              <x v="9"/>
              <x v="10"/>
              <x v="11"/>
              <x v="12"/>
            </reference>
            <reference field="8" count="1" selected="0">
              <x v="1"/>
            </reference>
          </references>
        </pivotArea>
        <pivotArea type="data" collapsedLevelsAreSubtotals="1" fieldPosition="0">
          <references count="2">
            <reference field="4294967294" count="1" selected="0">
              <x v="0"/>
            </reference>
            <reference field="8" count="1">
              <x v="2"/>
            </reference>
          </references>
        </pivotArea>
        <pivotArea type="data" collapsedLevelsAreSubtotals="1" fieldPosition="0">
          <references count="3">
            <reference field="4294967294" count="1" selected="0">
              <x v="0"/>
            </reference>
            <reference field="0" count="2">
              <x v="1"/>
              <x v="2"/>
            </reference>
            <reference field="8" count="1" selected="0">
              <x v="2"/>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6" cacheId="1"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1">
  <location ref="D33:J45" firstHeaderRow="1" firstDataRow="4" firstDataCol="1"/>
  <pivotFields count="9">
    <pivotField axis="axisRow" numFmtId="14" showAll="0">
      <items count="15">
        <item x="0"/>
        <item x="1"/>
        <item x="2"/>
        <item x="3"/>
        <item x="4"/>
        <item x="5"/>
        <item x="6"/>
        <item x="7"/>
        <item x="8"/>
        <item x="9"/>
        <item x="10"/>
        <item x="11"/>
        <item x="12"/>
        <item x="13"/>
        <item t="default"/>
      </items>
    </pivotField>
    <pivotField axis="axisCol" showAll="0">
      <items count="4">
        <item x="2"/>
        <item x="0"/>
        <item x="1"/>
        <item t="default"/>
      </items>
    </pivotField>
    <pivotField showAll="0"/>
    <pivotField showAll="0"/>
    <pivotField dataField="1" showAll="0">
      <items count="1000">
        <item x="4"/>
        <item x="0"/>
        <item x="5"/>
        <item x="6"/>
        <item x="2"/>
        <item x="1"/>
        <item x="3"/>
        <item x="9"/>
        <item x="7"/>
        <item x="10"/>
        <item x="11"/>
        <item x="12"/>
        <item x="8"/>
        <item x="16"/>
        <item x="17"/>
        <item x="14"/>
        <item x="15"/>
        <item x="13"/>
        <item x="18"/>
        <item x="19"/>
        <item x="20"/>
        <item x="22"/>
        <item x="21"/>
        <item x="24"/>
        <item x="23"/>
        <item x="25"/>
        <item x="26"/>
        <item x="32"/>
        <item x="29"/>
        <item x="31"/>
        <item x="27"/>
        <item x="28"/>
        <item x="30"/>
        <item x="33"/>
        <item x="35"/>
        <item x="36"/>
        <item x="34"/>
        <item x="39"/>
        <item x="37"/>
        <item x="38"/>
        <item x="40"/>
        <item x="42"/>
        <item x="44"/>
        <item x="43"/>
        <item x="45"/>
        <item x="46"/>
        <item x="41"/>
        <item x="52"/>
        <item x="48"/>
        <item x="49"/>
        <item x="51"/>
        <item x="47"/>
        <item x="50"/>
        <item x="57"/>
        <item x="58"/>
        <item x="54"/>
        <item x="56"/>
        <item x="59"/>
        <item x="53"/>
        <item x="55"/>
        <item x="60"/>
        <item x="62"/>
        <item x="63"/>
        <item x="64"/>
        <item x="61"/>
        <item x="69"/>
        <item x="67"/>
        <item x="66"/>
        <item x="65"/>
        <item x="68"/>
        <item x="70"/>
        <item x="71"/>
        <item x="72"/>
        <item x="73"/>
        <item x="74"/>
        <item x="75"/>
        <item x="76"/>
        <item x="77"/>
        <item x="78"/>
        <item x="79"/>
        <item x="80"/>
        <item x="81"/>
        <item x="82"/>
        <item x="84"/>
        <item x="85"/>
        <item x="83"/>
        <item x="88"/>
        <item x="90"/>
        <item x="87"/>
        <item x="86"/>
        <item x="89"/>
        <item x="91"/>
        <item x="92"/>
        <item x="93"/>
        <item x="94"/>
        <item x="95"/>
        <item x="97"/>
        <item x="98"/>
        <item x="96"/>
        <item x="99"/>
        <item x="101"/>
        <item x="104"/>
        <item x="100"/>
        <item x="102"/>
        <item x="103"/>
        <item x="105"/>
        <item x="108"/>
        <item x="107"/>
        <item x="106"/>
        <item x="112"/>
        <item x="109"/>
        <item x="110"/>
        <item x="111"/>
        <item x="113"/>
        <item x="116"/>
        <item x="118"/>
        <item x="114"/>
        <item x="115"/>
        <item x="117"/>
        <item x="119"/>
        <item x="128"/>
        <item x="129"/>
        <item x="121"/>
        <item x="122"/>
        <item x="127"/>
        <item x="126"/>
        <item x="120"/>
        <item x="123"/>
        <item x="124"/>
        <item x="125"/>
        <item x="131"/>
        <item x="133"/>
        <item x="135"/>
        <item x="130"/>
        <item x="138"/>
        <item x="139"/>
        <item x="132"/>
        <item x="134"/>
        <item x="136"/>
        <item x="137"/>
        <item x="141"/>
        <item x="142"/>
        <item x="143"/>
        <item x="140"/>
        <item x="144"/>
        <item x="145"/>
        <item x="147"/>
        <item x="148"/>
        <item x="150"/>
        <item x="151"/>
        <item x="146"/>
        <item x="149"/>
        <item x="152"/>
        <item x="153"/>
        <item x="156"/>
        <item x="157"/>
        <item x="154"/>
        <item x="155"/>
        <item x="159"/>
        <item x="158"/>
        <item x="160"/>
        <item x="164"/>
        <item x="165"/>
        <item x="166"/>
        <item x="163"/>
        <item x="161"/>
        <item x="162"/>
        <item x="167"/>
        <item x="172"/>
        <item x="173"/>
        <item x="168"/>
        <item x="171"/>
        <item x="170"/>
        <item x="169"/>
        <item x="174"/>
        <item x="176"/>
        <item x="175"/>
        <item x="177"/>
        <item x="178"/>
        <item x="180"/>
        <item x="182"/>
        <item x="183"/>
        <item x="179"/>
        <item x="181"/>
        <item x="184"/>
        <item x="187"/>
        <item x="185"/>
        <item x="188"/>
        <item x="186"/>
        <item x="189"/>
        <item x="190"/>
        <item x="194"/>
        <item x="196"/>
        <item x="197"/>
        <item x="192"/>
        <item x="191"/>
        <item x="195"/>
        <item x="193"/>
        <item x="198"/>
        <item x="200"/>
        <item x="201"/>
        <item x="202"/>
        <item x="199"/>
        <item x="203"/>
        <item x="207"/>
        <item x="205"/>
        <item x="204"/>
        <item x="206"/>
        <item x="209"/>
        <item x="210"/>
        <item x="212"/>
        <item x="208"/>
        <item x="213"/>
        <item x="211"/>
        <item x="215"/>
        <item x="214"/>
        <item x="216"/>
        <item x="218"/>
        <item x="219"/>
        <item x="221"/>
        <item x="222"/>
        <item x="223"/>
        <item x="220"/>
        <item x="217"/>
        <item x="226"/>
        <item x="229"/>
        <item x="228"/>
        <item x="224"/>
        <item x="225"/>
        <item x="227"/>
        <item x="231"/>
        <item x="234"/>
        <item x="230"/>
        <item x="232"/>
        <item x="233"/>
        <item x="235"/>
        <item x="236"/>
        <item x="237"/>
        <item x="240"/>
        <item x="238"/>
        <item x="239"/>
        <item x="241"/>
        <item x="242"/>
        <item x="243"/>
        <item x="245"/>
        <item x="244"/>
        <item x="246"/>
        <item x="247"/>
        <item x="252"/>
        <item x="248"/>
        <item x="253"/>
        <item x="249"/>
        <item x="250"/>
        <item x="251"/>
        <item x="255"/>
        <item x="254"/>
        <item x="256"/>
        <item x="257"/>
        <item x="261"/>
        <item x="258"/>
        <item x="260"/>
        <item x="262"/>
        <item x="259"/>
        <item x="263"/>
        <item x="264"/>
        <item x="265"/>
        <item x="267"/>
        <item x="268"/>
        <item x="269"/>
        <item x="266"/>
        <item x="270"/>
        <item x="272"/>
        <item x="274"/>
        <item x="271"/>
        <item x="273"/>
        <item x="275"/>
        <item x="276"/>
        <item x="278"/>
        <item x="277"/>
        <item x="279"/>
        <item x="281"/>
        <item x="280"/>
        <item x="282"/>
        <item x="285"/>
        <item x="292"/>
        <item x="288"/>
        <item x="289"/>
        <item x="287"/>
        <item x="283"/>
        <item x="284"/>
        <item x="286"/>
        <item x="290"/>
        <item x="291"/>
        <item x="293"/>
        <item x="294"/>
        <item x="295"/>
        <item x="299"/>
        <item x="296"/>
        <item x="297"/>
        <item x="298"/>
        <item x="300"/>
        <item x="301"/>
        <item x="302"/>
        <item x="303"/>
        <item x="304"/>
        <item x="306"/>
        <item x="305"/>
        <item x="307"/>
        <item x="309"/>
        <item x="310"/>
        <item x="311"/>
        <item x="308"/>
        <item x="312"/>
        <item x="315"/>
        <item x="316"/>
        <item x="313"/>
        <item x="317"/>
        <item x="314"/>
        <item x="319"/>
        <item x="318"/>
        <item x="320"/>
        <item x="321"/>
        <item x="322"/>
        <item x="324"/>
        <item x="323"/>
        <item x="325"/>
        <item x="326"/>
        <item x="327"/>
        <item x="328"/>
        <item x="329"/>
        <item x="330"/>
        <item x="331"/>
        <item x="332"/>
        <item x="334"/>
        <item x="335"/>
        <item x="338"/>
        <item x="333"/>
        <item x="339"/>
        <item x="336"/>
        <item x="337"/>
        <item x="340"/>
        <item x="341"/>
        <item x="345"/>
        <item x="347"/>
        <item x="342"/>
        <item x="344"/>
        <item x="346"/>
        <item x="343"/>
        <item x="350"/>
        <item x="352"/>
        <item x="348"/>
        <item x="351"/>
        <item x="349"/>
        <item x="354"/>
        <item x="355"/>
        <item x="353"/>
        <item x="356"/>
        <item x="357"/>
        <item x="358"/>
        <item x="363"/>
        <item x="360"/>
        <item x="361"/>
        <item x="362"/>
        <item x="359"/>
        <item x="364"/>
        <item x="366"/>
        <item x="365"/>
        <item x="367"/>
        <item x="369"/>
        <item x="374"/>
        <item x="372"/>
        <item x="373"/>
        <item x="370"/>
        <item x="368"/>
        <item x="371"/>
        <item x="375"/>
        <item x="376"/>
        <item x="377"/>
        <item x="378"/>
        <item x="379"/>
        <item x="380"/>
        <item x="382"/>
        <item x="383"/>
        <item x="381"/>
        <item x="389"/>
        <item x="384"/>
        <item x="385"/>
        <item x="386"/>
        <item x="387"/>
        <item x="388"/>
        <item x="390"/>
        <item x="391"/>
        <item x="392"/>
        <item x="393"/>
        <item x="394"/>
        <item x="395"/>
        <item x="396"/>
        <item x="397"/>
        <item x="399"/>
        <item x="398"/>
        <item x="401"/>
        <item x="402"/>
        <item x="403"/>
        <item x="404"/>
        <item x="407"/>
        <item x="405"/>
        <item x="406"/>
        <item x="400"/>
        <item x="409"/>
        <item x="410"/>
        <item x="411"/>
        <item x="412"/>
        <item x="408"/>
        <item x="413"/>
        <item x="414"/>
        <item x="418"/>
        <item x="415"/>
        <item x="417"/>
        <item x="419"/>
        <item x="416"/>
        <item x="420"/>
        <item x="421"/>
        <item x="424"/>
        <item x="426"/>
        <item x="427"/>
        <item x="423"/>
        <item x="422"/>
        <item x="425"/>
        <item x="428"/>
        <item x="429"/>
        <item x="431"/>
        <item x="430"/>
        <item x="435"/>
        <item x="432"/>
        <item x="433"/>
        <item x="434"/>
        <item x="436"/>
        <item x="440"/>
        <item x="438"/>
        <item x="439"/>
        <item x="437"/>
        <item x="442"/>
        <item x="443"/>
        <item x="446"/>
        <item x="447"/>
        <item x="441"/>
        <item x="444"/>
        <item x="445"/>
        <item x="449"/>
        <item x="451"/>
        <item x="448"/>
        <item x="450"/>
        <item x="452"/>
        <item x="454"/>
        <item x="455"/>
        <item x="459"/>
        <item x="456"/>
        <item x="453"/>
        <item x="458"/>
        <item x="457"/>
        <item x="460"/>
        <item x="463"/>
        <item x="464"/>
        <item x="467"/>
        <item x="465"/>
        <item x="466"/>
        <item x="468"/>
        <item x="461"/>
        <item x="462"/>
        <item x="470"/>
        <item x="469"/>
        <item x="471"/>
        <item x="472"/>
        <item x="478"/>
        <item x="473"/>
        <item x="474"/>
        <item x="475"/>
        <item x="476"/>
        <item x="477"/>
        <item x="479"/>
        <item x="480"/>
        <item x="481"/>
        <item x="482"/>
        <item x="487"/>
        <item x="483"/>
        <item x="484"/>
        <item x="485"/>
        <item x="486"/>
        <item x="489"/>
        <item x="488"/>
        <item x="496"/>
        <item x="490"/>
        <item x="491"/>
        <item x="492"/>
        <item x="493"/>
        <item x="494"/>
        <item x="495"/>
        <item x="497"/>
        <item x="498"/>
        <item x="499"/>
        <item x="501"/>
        <item x="500"/>
        <item x="502"/>
        <item x="503"/>
        <item x="506"/>
        <item x="508"/>
        <item x="504"/>
        <item x="505"/>
        <item x="507"/>
        <item x="512"/>
        <item x="509"/>
        <item x="510"/>
        <item x="513"/>
        <item x="514"/>
        <item x="515"/>
        <item x="511"/>
        <item x="516"/>
        <item x="518"/>
        <item x="519"/>
        <item x="520"/>
        <item x="517"/>
        <item x="521"/>
        <item x="524"/>
        <item x="522"/>
        <item x="523"/>
        <item x="525"/>
        <item x="526"/>
        <item x="528"/>
        <item x="530"/>
        <item x="527"/>
        <item x="529"/>
        <item x="531"/>
        <item x="534"/>
        <item x="533"/>
        <item x="532"/>
        <item x="535"/>
        <item x="536"/>
        <item x="537"/>
        <item x="539"/>
        <item x="538"/>
        <item x="540"/>
        <item x="542"/>
        <item x="541"/>
        <item x="543"/>
        <item x="547"/>
        <item x="545"/>
        <item x="544"/>
        <item x="546"/>
        <item x="549"/>
        <item x="548"/>
        <item x="550"/>
        <item x="551"/>
        <item x="553"/>
        <item x="552"/>
        <item x="555"/>
        <item x="558"/>
        <item x="560"/>
        <item x="556"/>
        <item x="554"/>
        <item x="557"/>
        <item x="559"/>
        <item x="561"/>
        <item x="562"/>
        <item x="563"/>
        <item x="564"/>
        <item x="565"/>
        <item x="569"/>
        <item x="568"/>
        <item x="566"/>
        <item x="567"/>
        <item x="570"/>
        <item x="571"/>
        <item x="572"/>
        <item x="573"/>
        <item x="576"/>
        <item x="575"/>
        <item x="574"/>
        <item x="577"/>
        <item x="578"/>
        <item x="579"/>
        <item x="580"/>
        <item x="581"/>
        <item x="582"/>
        <item x="588"/>
        <item x="583"/>
        <item x="584"/>
        <item x="586"/>
        <item x="589"/>
        <item x="587"/>
        <item x="585"/>
        <item x="591"/>
        <item x="592"/>
        <item x="590"/>
        <item x="593"/>
        <item x="594"/>
        <item x="596"/>
        <item x="595"/>
        <item x="597"/>
        <item x="600"/>
        <item x="601"/>
        <item x="598"/>
        <item x="599"/>
        <item x="602"/>
        <item x="603"/>
        <item x="604"/>
        <item x="605"/>
        <item x="606"/>
        <item x="607"/>
        <item x="608"/>
        <item x="610"/>
        <item x="612"/>
        <item x="609"/>
        <item x="611"/>
        <item x="613"/>
        <item x="614"/>
        <item x="615"/>
        <item x="616"/>
        <item x="617"/>
        <item x="623"/>
        <item x="619"/>
        <item x="620"/>
        <item x="621"/>
        <item x="622"/>
        <item x="618"/>
        <item x="625"/>
        <item x="627"/>
        <item x="628"/>
        <item x="624"/>
        <item x="629"/>
        <item x="626"/>
        <item x="630"/>
        <item x="632"/>
        <item x="631"/>
        <item x="633"/>
        <item x="637"/>
        <item x="634"/>
        <item x="636"/>
        <item x="635"/>
        <item x="639"/>
        <item x="640"/>
        <item x="638"/>
        <item x="641"/>
        <item x="645"/>
        <item x="647"/>
        <item x="643"/>
        <item x="648"/>
        <item x="646"/>
        <item x="642"/>
        <item x="644"/>
        <item x="652"/>
        <item x="653"/>
        <item x="649"/>
        <item x="650"/>
        <item x="651"/>
        <item x="654"/>
        <item x="655"/>
        <item x="656"/>
        <item x="657"/>
        <item x="658"/>
        <item x="663"/>
        <item x="659"/>
        <item x="660"/>
        <item x="662"/>
        <item x="666"/>
        <item x="661"/>
        <item x="664"/>
        <item x="665"/>
        <item x="668"/>
        <item x="671"/>
        <item x="667"/>
        <item x="672"/>
        <item x="673"/>
        <item x="675"/>
        <item x="676"/>
        <item x="674"/>
        <item x="669"/>
        <item x="670"/>
        <item x="678"/>
        <item x="684"/>
        <item x="686"/>
        <item x="681"/>
        <item x="682"/>
        <item x="677"/>
        <item x="679"/>
        <item x="680"/>
        <item x="683"/>
        <item x="685"/>
        <item x="687"/>
        <item x="690"/>
        <item x="692"/>
        <item x="688"/>
        <item x="689"/>
        <item x="691"/>
        <item x="696"/>
        <item x="693"/>
        <item x="694"/>
        <item x="695"/>
        <item x="697"/>
        <item x="698"/>
        <item x="700"/>
        <item x="701"/>
        <item x="702"/>
        <item x="703"/>
        <item x="699"/>
        <item x="704"/>
        <item x="708"/>
        <item x="709"/>
        <item x="707"/>
        <item x="705"/>
        <item x="706"/>
        <item x="711"/>
        <item x="712"/>
        <item x="710"/>
        <item x="718"/>
        <item x="713"/>
        <item x="719"/>
        <item x="714"/>
        <item x="715"/>
        <item x="716"/>
        <item x="717"/>
        <item x="720"/>
        <item x="725"/>
        <item x="729"/>
        <item x="722"/>
        <item x="723"/>
        <item x="724"/>
        <item x="727"/>
        <item x="730"/>
        <item x="731"/>
        <item x="732"/>
        <item x="721"/>
        <item x="726"/>
        <item x="728"/>
        <item x="734"/>
        <item x="738"/>
        <item x="733"/>
        <item x="736"/>
        <item x="735"/>
        <item x="737"/>
        <item x="741"/>
        <item x="739"/>
        <item x="740"/>
        <item x="742"/>
        <item x="743"/>
        <item x="744"/>
        <item x="745"/>
        <item x="746"/>
        <item x="749"/>
        <item x="748"/>
        <item x="747"/>
        <item x="751"/>
        <item x="750"/>
        <item x="753"/>
        <item x="754"/>
        <item x="752"/>
        <item x="756"/>
        <item x="755"/>
        <item x="759"/>
        <item x="758"/>
        <item x="761"/>
        <item x="757"/>
        <item x="760"/>
        <item x="762"/>
        <item x="765"/>
        <item x="766"/>
        <item x="763"/>
        <item x="764"/>
        <item x="767"/>
        <item x="771"/>
        <item x="768"/>
        <item x="769"/>
        <item x="770"/>
        <item x="773"/>
        <item x="779"/>
        <item x="775"/>
        <item x="776"/>
        <item x="772"/>
        <item x="774"/>
        <item x="777"/>
        <item x="778"/>
        <item x="780"/>
        <item x="781"/>
        <item x="782"/>
        <item x="783"/>
        <item x="784"/>
        <item x="785"/>
        <item x="787"/>
        <item x="788"/>
        <item x="790"/>
        <item x="786"/>
        <item x="789"/>
        <item x="796"/>
        <item x="795"/>
        <item x="792"/>
        <item x="794"/>
        <item x="791"/>
        <item x="793"/>
        <item x="798"/>
        <item x="799"/>
        <item x="797"/>
        <item x="801"/>
        <item x="805"/>
        <item x="806"/>
        <item x="800"/>
        <item x="802"/>
        <item x="803"/>
        <item x="804"/>
        <item x="807"/>
        <item x="808"/>
        <item x="810"/>
        <item x="811"/>
        <item x="809"/>
        <item x="812"/>
        <item x="813"/>
        <item x="817"/>
        <item x="815"/>
        <item x="818"/>
        <item x="814"/>
        <item x="816"/>
        <item x="820"/>
        <item x="819"/>
        <item x="821"/>
        <item x="822"/>
        <item x="823"/>
        <item x="824"/>
        <item x="827"/>
        <item x="828"/>
        <item x="829"/>
        <item x="825"/>
        <item x="826"/>
        <item x="830"/>
        <item x="831"/>
        <item x="832"/>
        <item x="833"/>
        <item x="834"/>
        <item x="837"/>
        <item x="838"/>
        <item x="841"/>
        <item x="835"/>
        <item x="839"/>
        <item x="836"/>
        <item x="840"/>
        <item x="842"/>
        <item x="844"/>
        <item x="843"/>
        <item x="845"/>
        <item x="846"/>
        <item x="849"/>
        <item x="850"/>
        <item x="851"/>
        <item x="854"/>
        <item x="847"/>
        <item x="848"/>
        <item x="852"/>
        <item x="853"/>
        <item x="859"/>
        <item x="856"/>
        <item x="857"/>
        <item x="858"/>
        <item x="855"/>
        <item x="860"/>
        <item x="864"/>
        <item x="865"/>
        <item x="867"/>
        <item x="861"/>
        <item x="862"/>
        <item x="863"/>
        <item x="866"/>
        <item x="877"/>
        <item x="878"/>
        <item x="868"/>
        <item x="869"/>
        <item x="870"/>
        <item x="871"/>
        <item x="876"/>
        <item x="872"/>
        <item x="873"/>
        <item x="874"/>
        <item x="875"/>
        <item x="880"/>
        <item x="883"/>
        <item x="884"/>
        <item x="885"/>
        <item x="886"/>
        <item x="879"/>
        <item x="881"/>
        <item x="882"/>
        <item x="887"/>
        <item x="888"/>
        <item x="891"/>
        <item x="892"/>
        <item x="893"/>
        <item x="889"/>
        <item x="890"/>
        <item x="894"/>
        <item x="900"/>
        <item x="897"/>
        <item x="898"/>
        <item x="901"/>
        <item x="896"/>
        <item x="895"/>
        <item x="899"/>
        <item x="902"/>
        <item x="912"/>
        <item x="915"/>
        <item x="906"/>
        <item x="909"/>
        <item x="910"/>
        <item x="911"/>
        <item x="917"/>
        <item x="922"/>
        <item x="923"/>
        <item x="925"/>
        <item x="926"/>
        <item x="927"/>
        <item x="904"/>
        <item x="907"/>
        <item x="913"/>
        <item x="924"/>
        <item x="903"/>
        <item x="905"/>
        <item x="908"/>
        <item x="914"/>
        <item x="916"/>
        <item x="918"/>
        <item x="919"/>
        <item x="920"/>
        <item x="921"/>
        <item x="930"/>
        <item x="934"/>
        <item x="945"/>
        <item x="932"/>
        <item x="933"/>
        <item x="936"/>
        <item x="938"/>
        <item x="942"/>
        <item x="943"/>
        <item x="944"/>
        <item x="939"/>
        <item x="940"/>
        <item x="928"/>
        <item x="929"/>
        <item x="931"/>
        <item x="935"/>
        <item x="937"/>
        <item x="941"/>
        <item x="946"/>
        <item x="947"/>
        <item x="948"/>
        <item x="949"/>
        <item x="950"/>
        <item x="952"/>
        <item x="954"/>
        <item x="958"/>
        <item x="953"/>
        <item x="955"/>
        <item x="960"/>
        <item x="961"/>
        <item x="962"/>
        <item x="951"/>
        <item x="956"/>
        <item x="957"/>
        <item x="959"/>
        <item x="964"/>
        <item x="967"/>
        <item x="968"/>
        <item x="970"/>
        <item x="977"/>
        <item x="979"/>
        <item x="963"/>
        <item x="965"/>
        <item x="966"/>
        <item x="975"/>
        <item x="971"/>
        <item x="980"/>
        <item x="969"/>
        <item x="972"/>
        <item x="973"/>
        <item x="974"/>
        <item x="976"/>
        <item x="978"/>
        <item x="982"/>
        <item x="983"/>
        <item x="985"/>
        <item x="987"/>
        <item x="988"/>
        <item x="990"/>
        <item x="984"/>
        <item x="986"/>
        <item x="991"/>
        <item x="981"/>
        <item x="989"/>
        <item x="994"/>
        <item x="998"/>
        <item x="992"/>
        <item x="993"/>
        <item x="997"/>
        <item x="996"/>
        <item x="995"/>
        <item t="default"/>
      </items>
    </pivotField>
    <pivotField axis="axisCol" showAll="0" defaultSubtotal="0">
      <items count="7">
        <item h="1" x="4"/>
        <item h="1" x="3"/>
        <item x="2"/>
        <item h="1" x="6"/>
        <item h="1" x="0"/>
        <item h="1" x="5"/>
        <item h="1" x="1"/>
      </items>
    </pivotField>
    <pivotField dataField="1" showAll="0">
      <items count="7">
        <item x="0"/>
        <item x="2"/>
        <item x="1"/>
        <item x="5"/>
        <item x="4"/>
        <item x="3"/>
        <item t="default"/>
      </items>
    </pivotField>
    <pivotField numFmtId="44" showAll="0">
      <items count="246">
        <item x="86"/>
        <item x="224"/>
        <item x="150"/>
        <item x="206"/>
        <item x="107"/>
        <item x="110"/>
        <item x="181"/>
        <item x="56"/>
        <item x="6"/>
        <item x="204"/>
        <item x="232"/>
        <item x="198"/>
        <item x="141"/>
        <item x="237"/>
        <item x="34"/>
        <item x="166"/>
        <item x="189"/>
        <item x="7"/>
        <item x="151"/>
        <item x="162"/>
        <item x="78"/>
        <item x="62"/>
        <item x="116"/>
        <item x="183"/>
        <item x="178"/>
        <item x="197"/>
        <item x="81"/>
        <item x="8"/>
        <item x="36"/>
        <item x="147"/>
        <item x="25"/>
        <item x="225"/>
        <item x="142"/>
        <item x="138"/>
        <item x="200"/>
        <item x="30"/>
        <item x="46"/>
        <item x="128"/>
        <item x="13"/>
        <item x="64"/>
        <item x="218"/>
        <item x="163"/>
        <item x="159"/>
        <item x="229"/>
        <item x="9"/>
        <item x="109"/>
        <item x="111"/>
        <item x="172"/>
        <item x="50"/>
        <item x="42"/>
        <item x="23"/>
        <item x="11"/>
        <item x="5"/>
        <item x="114"/>
        <item x="84"/>
        <item x="122"/>
        <item x="63"/>
        <item x="201"/>
        <item x="180"/>
        <item x="31"/>
        <item x="93"/>
        <item x="47"/>
        <item x="152"/>
        <item x="164"/>
        <item x="19"/>
        <item x="1"/>
        <item x="0"/>
        <item x="66"/>
        <item x="15"/>
        <item x="175"/>
        <item x="173"/>
        <item x="65"/>
        <item x="196"/>
        <item x="160"/>
        <item x="144"/>
        <item x="22"/>
        <item x="88"/>
        <item x="12"/>
        <item x="21"/>
        <item x="4"/>
        <item x="236"/>
        <item x="45"/>
        <item x="121"/>
        <item x="202"/>
        <item x="75"/>
        <item x="73"/>
        <item x="222"/>
        <item x="154"/>
        <item x="170"/>
        <item x="106"/>
        <item x="153"/>
        <item x="3"/>
        <item x="85"/>
        <item x="72"/>
        <item x="51"/>
        <item x="43"/>
        <item x="161"/>
        <item x="24"/>
        <item x="83"/>
        <item x="49"/>
        <item x="102"/>
        <item x="76"/>
        <item x="140"/>
        <item x="90"/>
        <item x="48"/>
        <item x="44"/>
        <item x="192"/>
        <item x="112"/>
        <item x="59"/>
        <item x="70"/>
        <item x="100"/>
        <item x="57"/>
        <item x="127"/>
        <item x="177"/>
        <item x="149"/>
        <item x="155"/>
        <item x="87"/>
        <item x="108"/>
        <item x="17"/>
        <item x="223"/>
        <item x="33"/>
        <item x="203"/>
        <item x="137"/>
        <item x="105"/>
        <item x="132"/>
        <item x="92"/>
        <item x="16"/>
        <item x="28"/>
        <item x="74"/>
        <item x="124"/>
        <item x="37"/>
        <item x="77"/>
        <item x="27"/>
        <item x="217"/>
        <item x="211"/>
        <item x="52"/>
        <item x="61"/>
        <item x="230"/>
        <item x="2"/>
        <item x="179"/>
        <item x="219"/>
        <item x="191"/>
        <item x="104"/>
        <item x="123"/>
        <item x="131"/>
        <item x="29"/>
        <item x="80"/>
        <item x="82"/>
        <item x="97"/>
        <item x="39"/>
        <item x="208"/>
        <item x="95"/>
        <item x="99"/>
        <item x="146"/>
        <item x="171"/>
        <item x="156"/>
        <item x="71"/>
        <item x="101"/>
        <item x="190"/>
        <item x="134"/>
        <item x="38"/>
        <item x="40"/>
        <item x="119"/>
        <item x="125"/>
        <item x="55"/>
        <item x="205"/>
        <item x="26"/>
        <item x="68"/>
        <item x="207"/>
        <item x="199"/>
        <item x="32"/>
        <item x="115"/>
        <item x="182"/>
        <item x="215"/>
        <item x="241"/>
        <item x="35"/>
        <item x="168"/>
        <item x="184"/>
        <item x="67"/>
        <item x="145"/>
        <item x="120"/>
        <item x="136"/>
        <item x="91"/>
        <item x="213"/>
        <item x="133"/>
        <item x="214"/>
        <item x="231"/>
        <item x="148"/>
        <item x="216"/>
        <item x="96"/>
        <item x="60"/>
        <item x="193"/>
        <item x="53"/>
        <item x="143"/>
        <item x="10"/>
        <item x="244"/>
        <item x="185"/>
        <item x="243"/>
        <item x="89"/>
        <item x="118"/>
        <item x="157"/>
        <item x="129"/>
        <item x="139"/>
        <item x="221"/>
        <item x="54"/>
        <item x="165"/>
        <item x="20"/>
        <item x="103"/>
        <item x="167"/>
        <item x="94"/>
        <item x="69"/>
        <item x="18"/>
        <item x="135"/>
        <item x="176"/>
        <item x="186"/>
        <item x="233"/>
        <item x="158"/>
        <item x="234"/>
        <item x="242"/>
        <item x="227"/>
        <item x="14"/>
        <item x="126"/>
        <item x="210"/>
        <item x="117"/>
        <item x="79"/>
        <item x="187"/>
        <item x="98"/>
        <item x="58"/>
        <item x="41"/>
        <item x="235"/>
        <item x="113"/>
        <item x="209"/>
        <item x="188"/>
        <item x="174"/>
        <item x="195"/>
        <item x="239"/>
        <item x="212"/>
        <item x="226"/>
        <item x="130"/>
        <item x="220"/>
        <item x="240"/>
        <item x="228"/>
        <item x="169"/>
        <item x="194"/>
        <item x="238"/>
        <item t="default"/>
      </items>
    </pivotField>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Fields count="3">
    <field x="5"/>
    <field x="1"/>
    <field x="-2"/>
  </colFields>
  <colItems count="6">
    <i>
      <x v="2"/>
      <x/>
      <x/>
    </i>
    <i r="2" i="1">
      <x v="1"/>
    </i>
    <i r="1">
      <x v="1"/>
      <x/>
    </i>
    <i r="2" i="1">
      <x v="1"/>
    </i>
    <i r="1">
      <x v="2"/>
      <x/>
    </i>
    <i r="2" i="1">
      <x v="1"/>
    </i>
  </colItems>
  <dataFields count="2">
    <dataField name="Sum of Sales Volume" fld="6" baseField="0" baseItem="0"/>
    <dataField name="Count of Order ID" fld="4" subtotal="count" baseField="0" baseItem="0"/>
  </dataFields>
  <formats count="34">
    <format dxfId="89">
      <pivotArea collapsedLevelsAreSubtotals="1" fieldPosition="0">
        <references count="1">
          <reference field="8" count="1">
            <x v="1"/>
          </reference>
        </references>
      </pivotArea>
    </format>
    <format dxfId="88">
      <pivotArea dataOnly="0" labelOnly="1" fieldPosition="0">
        <references count="1">
          <reference field="8" count="1">
            <x v="1"/>
          </reference>
        </references>
      </pivotArea>
    </format>
    <format dxfId="87">
      <pivotArea dataOnly="0" labelOnly="1" fieldPosition="0">
        <references count="1">
          <reference field="8" count="1">
            <x v="2"/>
          </reference>
        </references>
      </pivotArea>
    </format>
    <format dxfId="86">
      <pivotArea dataOnly="0" labelOnly="1" fieldPosition="0">
        <references count="1">
          <reference field="8" count="1">
            <x v="1"/>
          </reference>
        </references>
      </pivotArea>
    </format>
    <format dxfId="85">
      <pivotArea dataOnly="0" labelOnly="1" fieldPosition="0">
        <references count="1">
          <reference field="8" count="1">
            <x v="2"/>
          </reference>
        </references>
      </pivotArea>
    </format>
    <format dxfId="84">
      <pivotArea type="all" dataOnly="0" outline="0" fieldPosition="0"/>
    </format>
    <format dxfId="83">
      <pivotArea collapsedLevelsAreSubtotals="1" fieldPosition="0">
        <references count="2">
          <reference field="0" count="4">
            <x v="9"/>
            <x v="10"/>
            <x v="11"/>
            <x v="12"/>
          </reference>
          <reference field="8" count="1" selected="0">
            <x v="1"/>
          </reference>
        </references>
      </pivotArea>
    </format>
    <format dxfId="82">
      <pivotArea collapsedLevelsAreSubtotals="1" fieldPosition="0">
        <references count="1">
          <reference field="8" count="1">
            <x v="2"/>
          </reference>
        </references>
      </pivotArea>
    </format>
    <format dxfId="81">
      <pivotArea collapsedLevelsAreSubtotals="1" fieldPosition="0">
        <references count="2">
          <reference field="0" count="2">
            <x v="1"/>
            <x v="2"/>
          </reference>
          <reference field="8" count="1" selected="0">
            <x v="2"/>
          </reference>
        </references>
      </pivotArea>
    </format>
    <format dxfId="80">
      <pivotArea type="origin" dataOnly="0" labelOnly="1" outline="0" fieldPosition="0"/>
    </format>
    <format dxfId="79">
      <pivotArea field="8" type="button" dataOnly="0" labelOnly="1" outline="0" axis="axisRow" fieldPosition="0"/>
    </format>
    <format dxfId="78">
      <pivotArea field="-2" type="button" dataOnly="0" labelOnly="1" outline="0" axis="axisCol" fieldPosition="2"/>
    </format>
    <format dxfId="77">
      <pivotArea field="1" type="button" dataOnly="0" labelOnly="1" outline="0" axis="axisCol" fieldPosition="1"/>
    </format>
    <format dxfId="76">
      <pivotArea type="topRight" dataOnly="0" labelOnly="1" outline="0" fieldPosition="0"/>
    </format>
    <format dxfId="75">
      <pivotArea collapsedLevelsAreSubtotals="1" fieldPosition="0">
        <references count="4">
          <reference field="0" count="1">
            <x v="9"/>
          </reference>
          <reference field="1" count="1" selected="0">
            <x v="0"/>
          </reference>
          <reference field="5" count="1" selected="0">
            <x v="0"/>
          </reference>
          <reference field="8" count="1" selected="0">
            <x v="1"/>
          </reference>
        </references>
      </pivotArea>
    </format>
    <format dxfId="74">
      <pivotArea collapsedLevelsAreSubtotals="1" fieldPosition="0">
        <references count="4">
          <reference field="0" count="1">
            <x v="9"/>
          </reference>
          <reference field="1" count="1" selected="0">
            <x v="0"/>
          </reference>
          <reference field="5" count="1" selected="0">
            <x v="1"/>
          </reference>
          <reference field="8" count="1" selected="0">
            <x v="1"/>
          </reference>
        </references>
      </pivotArea>
    </format>
    <format dxfId="73">
      <pivotArea collapsedLevelsAreSubtotals="1" fieldPosition="0">
        <references count="4">
          <reference field="0" count="1">
            <x v="9"/>
          </reference>
          <reference field="1" count="1" selected="0">
            <x v="0"/>
          </reference>
          <reference field="5" count="1" selected="0">
            <x v="2"/>
          </reference>
          <reference field="8" count="1" selected="0">
            <x v="1"/>
          </reference>
        </references>
      </pivotArea>
    </format>
    <format dxfId="72">
      <pivotArea collapsedLevelsAreSubtotals="1" fieldPosition="0">
        <references count="4">
          <reference field="0" count="1">
            <x v="9"/>
          </reference>
          <reference field="1" count="1" selected="0">
            <x v="0"/>
          </reference>
          <reference field="5" count="1" selected="0">
            <x v="3"/>
          </reference>
          <reference field="8" count="1" selected="0">
            <x v="1"/>
          </reference>
        </references>
      </pivotArea>
    </format>
    <format dxfId="71">
      <pivotArea collapsedLevelsAreSubtotals="1" fieldPosition="0">
        <references count="4">
          <reference field="0" count="1">
            <x v="9"/>
          </reference>
          <reference field="1" count="1" selected="0">
            <x v="0"/>
          </reference>
          <reference field="5" count="1" selected="0">
            <x v="4"/>
          </reference>
          <reference field="8" count="1" selected="0">
            <x v="1"/>
          </reference>
        </references>
      </pivotArea>
    </format>
    <format dxfId="70">
      <pivotArea collapsedLevelsAreSubtotals="1" fieldPosition="0">
        <references count="4">
          <reference field="0" count="1">
            <x v="9"/>
          </reference>
          <reference field="1" count="1" selected="0">
            <x v="0"/>
          </reference>
          <reference field="5" count="1" selected="0">
            <x v="5"/>
          </reference>
          <reference field="8" count="1" selected="0">
            <x v="1"/>
          </reference>
        </references>
      </pivotArea>
    </format>
    <format dxfId="69">
      <pivotArea collapsedLevelsAreSubtotals="1" fieldPosition="0">
        <references count="4">
          <reference field="0" count="1">
            <x v="9"/>
          </reference>
          <reference field="1" count="1" selected="0">
            <x v="0"/>
          </reference>
          <reference field="5" count="1" selected="0">
            <x v="6"/>
          </reference>
          <reference field="8" count="1" selected="0">
            <x v="1"/>
          </reference>
        </references>
      </pivotArea>
    </format>
    <format dxfId="68">
      <pivotArea collapsedLevelsAreSubtotals="1" fieldPosition="0">
        <references count="4">
          <reference field="0" count="1">
            <x v="9"/>
          </reference>
          <reference field="1" count="1" selected="0">
            <x v="1"/>
          </reference>
          <reference field="5" count="1" selected="0">
            <x v="0"/>
          </reference>
          <reference field="8" count="1" selected="0">
            <x v="1"/>
          </reference>
        </references>
      </pivotArea>
    </format>
    <format dxfId="67">
      <pivotArea collapsedLevelsAreSubtotals="1" fieldPosition="0">
        <references count="4">
          <reference field="0" count="1">
            <x v="9"/>
          </reference>
          <reference field="1" count="1" selected="0">
            <x v="1"/>
          </reference>
          <reference field="5" count="1" selected="0">
            <x v="1"/>
          </reference>
          <reference field="8" count="1" selected="0">
            <x v="1"/>
          </reference>
        </references>
      </pivotArea>
    </format>
    <format dxfId="66">
      <pivotArea collapsedLevelsAreSubtotals="1" fieldPosition="0">
        <references count="4">
          <reference field="0" count="1">
            <x v="9"/>
          </reference>
          <reference field="1" count="1" selected="0">
            <x v="1"/>
          </reference>
          <reference field="5" count="1" selected="0">
            <x v="2"/>
          </reference>
          <reference field="8" count="1" selected="0">
            <x v="1"/>
          </reference>
        </references>
      </pivotArea>
    </format>
    <format dxfId="65">
      <pivotArea collapsedLevelsAreSubtotals="1" fieldPosition="0">
        <references count="4">
          <reference field="0" count="1">
            <x v="9"/>
          </reference>
          <reference field="1" count="1" selected="0">
            <x v="1"/>
          </reference>
          <reference field="5" count="1" selected="0">
            <x v="4"/>
          </reference>
          <reference field="8" count="1" selected="0">
            <x v="1"/>
          </reference>
        </references>
      </pivotArea>
    </format>
    <format dxfId="64">
      <pivotArea collapsedLevelsAreSubtotals="1" fieldPosition="0">
        <references count="4">
          <reference field="0" count="1">
            <x v="9"/>
          </reference>
          <reference field="1" count="1" selected="0">
            <x v="1"/>
          </reference>
          <reference field="5" count="1" selected="0">
            <x v="5"/>
          </reference>
          <reference field="8" count="1" selected="0">
            <x v="1"/>
          </reference>
        </references>
      </pivotArea>
    </format>
    <format dxfId="63">
      <pivotArea collapsedLevelsAreSubtotals="1" fieldPosition="0">
        <references count="4">
          <reference field="0" count="1">
            <x v="9"/>
          </reference>
          <reference field="1" count="1" selected="0">
            <x v="1"/>
          </reference>
          <reference field="5" count="1" selected="0">
            <x v="6"/>
          </reference>
          <reference field="8" count="1" selected="0">
            <x v="1"/>
          </reference>
        </references>
      </pivotArea>
    </format>
    <format dxfId="62">
      <pivotArea collapsedLevelsAreSubtotals="1" fieldPosition="0">
        <references count="4">
          <reference field="0" count="1">
            <x v="9"/>
          </reference>
          <reference field="1" count="1" selected="0">
            <x v="2"/>
          </reference>
          <reference field="5" count="1" selected="0">
            <x v="0"/>
          </reference>
          <reference field="8" count="1" selected="0">
            <x v="1"/>
          </reference>
        </references>
      </pivotArea>
    </format>
    <format dxfId="61">
      <pivotArea collapsedLevelsAreSubtotals="1" fieldPosition="0">
        <references count="4">
          <reference field="0" count="1">
            <x v="9"/>
          </reference>
          <reference field="1" count="1" selected="0">
            <x v="2"/>
          </reference>
          <reference field="5" count="1" selected="0">
            <x v="1"/>
          </reference>
          <reference field="8" count="1" selected="0">
            <x v="1"/>
          </reference>
        </references>
      </pivotArea>
    </format>
    <format dxfId="60">
      <pivotArea collapsedLevelsAreSubtotals="1" fieldPosition="0">
        <references count="4">
          <reference field="0" count="1">
            <x v="9"/>
          </reference>
          <reference field="1" count="1" selected="0">
            <x v="2"/>
          </reference>
          <reference field="5" count="1" selected="0">
            <x v="2"/>
          </reference>
          <reference field="8" count="1" selected="0">
            <x v="1"/>
          </reference>
        </references>
      </pivotArea>
    </format>
    <format dxfId="59">
      <pivotArea collapsedLevelsAreSubtotals="1" fieldPosition="0">
        <references count="4">
          <reference field="0" count="1">
            <x v="9"/>
          </reference>
          <reference field="1" count="1" selected="0">
            <x v="2"/>
          </reference>
          <reference field="5" count="1" selected="0">
            <x v="3"/>
          </reference>
          <reference field="8" count="1" selected="0">
            <x v="1"/>
          </reference>
        </references>
      </pivotArea>
    </format>
    <format dxfId="58">
      <pivotArea collapsedLevelsAreSubtotals="1" fieldPosition="0">
        <references count="4">
          <reference field="0" count="1">
            <x v="9"/>
          </reference>
          <reference field="1" count="1" selected="0">
            <x v="2"/>
          </reference>
          <reference field="5" count="1" selected="0">
            <x v="4"/>
          </reference>
          <reference field="8" count="1" selected="0">
            <x v="1"/>
          </reference>
        </references>
      </pivotArea>
    </format>
    <format dxfId="57">
      <pivotArea collapsedLevelsAreSubtotals="1" fieldPosition="0">
        <references count="4">
          <reference field="0" count="1">
            <x v="9"/>
          </reference>
          <reference field="1" count="1" selected="0">
            <x v="2"/>
          </reference>
          <reference field="5" count="1" selected="0">
            <x v="5"/>
          </reference>
          <reference field="8" count="1" selected="0">
            <x v="1"/>
          </reference>
        </references>
      </pivotArea>
    </format>
    <format dxfId="56">
      <pivotArea collapsedLevelsAreSubtotals="1" fieldPosition="0">
        <references count="4">
          <reference field="0" count="1">
            <x v="9"/>
          </reference>
          <reference field="1" count="1" selected="0">
            <x v="2"/>
          </reference>
          <reference field="5" count="1" selected="0">
            <x v="6"/>
          </reference>
          <reference field="8" count="1" selected="0">
            <x v="1"/>
          </reference>
        </references>
      </pivotArea>
    </format>
  </formats>
  <conditionalFormats count="20">
    <conditionalFormat priority="20">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0"/>
            </reference>
            <reference field="8" count="1" selected="0">
              <x v="2"/>
            </reference>
          </references>
        </pivotArea>
      </pivotAreas>
    </conditionalFormat>
    <conditionalFormat priority="19">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1"/>
            </reference>
            <reference field="8" count="1" selected="0">
              <x v="2"/>
            </reference>
          </references>
        </pivotArea>
      </pivotAreas>
    </conditionalFormat>
    <conditionalFormat priority="18">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2"/>
            </reference>
            <reference field="8" count="1" selected="0">
              <x v="2"/>
            </reference>
          </references>
        </pivotArea>
      </pivotAreas>
    </conditionalFormat>
    <conditionalFormat priority="17">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3"/>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3"/>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3"/>
            </reference>
            <reference field="8" count="1" selected="0">
              <x v="2"/>
            </reference>
          </references>
        </pivotArea>
      </pivotAreas>
    </conditionalFormat>
    <conditionalFormat priority="16">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4"/>
            </reference>
            <reference field="8" count="1" selected="0">
              <x v="2"/>
            </reference>
          </references>
        </pivotArea>
      </pivotAreas>
    </conditionalFormat>
    <conditionalFormat priority="15">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5"/>
            </reference>
            <reference field="8" count="1" selected="0">
              <x v="2"/>
            </reference>
          </references>
        </pivotArea>
      </pivotAreas>
    </conditionalFormat>
    <conditionalFormat priority="14">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6"/>
            </reference>
            <reference field="8" count="1" selected="0">
              <x v="2"/>
            </reference>
          </references>
        </pivotArea>
      </pivotAreas>
    </conditionalFormat>
    <conditionalFormat priority="13">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0"/>
            </reference>
            <reference field="8" count="1" selected="0">
              <x v="2"/>
            </reference>
          </references>
        </pivotArea>
      </pivotAreas>
    </conditionalFormat>
    <conditionalFormat priority="12">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1"/>
            </reference>
            <reference field="8" count="1" selected="0">
              <x v="2"/>
            </reference>
          </references>
        </pivotArea>
      </pivotAreas>
    </conditionalFormat>
    <conditionalFormat priority="11">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2"/>
            </reference>
            <reference field="8" count="1" selected="0">
              <x v="2"/>
            </reference>
          </references>
        </pivotArea>
      </pivotAreas>
    </conditionalFormat>
    <conditionalFormat priority="10">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4"/>
            </reference>
            <reference field="8" count="1" selected="0">
              <x v="2"/>
            </reference>
          </references>
        </pivotArea>
      </pivotAreas>
    </conditionalFormat>
    <conditionalFormat priority="9">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5"/>
            </reference>
            <reference field="8" count="1" selected="0">
              <x v="2"/>
            </reference>
          </references>
        </pivotArea>
      </pivotAreas>
    </conditionalFormat>
    <conditionalFormat priority="8">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6"/>
            </reference>
            <reference field="8" count="1" selected="0">
              <x v="2"/>
            </reference>
          </references>
        </pivotArea>
      </pivotAreas>
    </conditionalFormat>
    <conditionalFormat priority="7">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0"/>
            </reference>
            <reference field="8" count="1" selected="0">
              <x v="2"/>
            </reference>
          </references>
        </pivotArea>
      </pivotAreas>
    </conditionalFormat>
    <conditionalFormat priority="6">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1"/>
            </reference>
            <reference field="8" count="1" selected="0">
              <x v="2"/>
            </reference>
          </references>
        </pivotArea>
      </pivotAreas>
    </conditionalFormat>
    <conditionalFormat priority="5">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2"/>
            </reference>
            <reference field="8" count="1" selected="0">
              <x v="2"/>
            </reference>
          </references>
        </pivotArea>
      </pivotAreas>
    </conditionalFormat>
    <conditionalFormat priority="4">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3"/>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3"/>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3"/>
            </reference>
            <reference field="8" count="1" selected="0">
              <x v="2"/>
            </reference>
          </references>
        </pivotArea>
      </pivotAreas>
    </conditionalFormat>
    <conditionalFormat priority="3">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4"/>
            </reference>
            <reference field="8" count="1" selected="0">
              <x v="2"/>
            </reference>
          </references>
        </pivotArea>
      </pivotAreas>
    </conditionalFormat>
    <conditionalFormat priority="2">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5"/>
            </reference>
            <reference field="8" count="1" selected="0">
              <x v="2"/>
            </reference>
          </references>
        </pivotArea>
      </pivotAreas>
    </conditionalFormat>
    <conditionalFormat priority="1">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6"/>
            </reference>
            <reference field="8" count="1" selected="0">
              <x v="2"/>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2">
  <location ref="D18:G29" firstHeaderRow="1" firstDataRow="3" firstDataCol="1"/>
  <pivotFields count="9">
    <pivotField axis="axisRow" numFmtId="14" showAll="0">
      <items count="15">
        <item x="0"/>
        <item x="1"/>
        <item x="2"/>
        <item x="3"/>
        <item x="4"/>
        <item x="5"/>
        <item x="6"/>
        <item x="7"/>
        <item x="8"/>
        <item x="9"/>
        <item x="10"/>
        <item x="11"/>
        <item x="12"/>
        <item x="13"/>
        <item t="default"/>
      </items>
    </pivotField>
    <pivotField axis="axisCol" showAll="0">
      <items count="4">
        <item x="2"/>
        <item x="0"/>
        <item x="1"/>
        <item t="default"/>
      </items>
    </pivotField>
    <pivotField showAll="0"/>
    <pivotField showAll="0"/>
    <pivotField showAll="0">
      <items count="1000">
        <item x="4"/>
        <item x="0"/>
        <item x="5"/>
        <item x="6"/>
        <item x="2"/>
        <item x="1"/>
        <item x="3"/>
        <item x="9"/>
        <item x="7"/>
        <item x="10"/>
        <item x="11"/>
        <item x="12"/>
        <item x="8"/>
        <item x="16"/>
        <item x="17"/>
        <item x="14"/>
        <item x="15"/>
        <item x="13"/>
        <item x="18"/>
        <item x="19"/>
        <item x="20"/>
        <item x="22"/>
        <item x="21"/>
        <item x="24"/>
        <item x="23"/>
        <item x="25"/>
        <item x="26"/>
        <item x="32"/>
        <item x="29"/>
        <item x="31"/>
        <item x="27"/>
        <item x="28"/>
        <item x="30"/>
        <item x="33"/>
        <item x="35"/>
        <item x="36"/>
        <item x="34"/>
        <item x="39"/>
        <item x="37"/>
        <item x="38"/>
        <item x="40"/>
        <item x="42"/>
        <item x="44"/>
        <item x="43"/>
        <item x="45"/>
        <item x="46"/>
        <item x="41"/>
        <item x="52"/>
        <item x="48"/>
        <item x="49"/>
        <item x="51"/>
        <item x="47"/>
        <item x="50"/>
        <item x="57"/>
        <item x="58"/>
        <item x="54"/>
        <item x="56"/>
        <item x="59"/>
        <item x="53"/>
        <item x="55"/>
        <item x="60"/>
        <item x="62"/>
        <item x="63"/>
        <item x="64"/>
        <item x="61"/>
        <item x="69"/>
        <item x="67"/>
        <item x="66"/>
        <item x="65"/>
        <item x="68"/>
        <item x="70"/>
        <item x="71"/>
        <item x="72"/>
        <item x="73"/>
        <item x="74"/>
        <item x="75"/>
        <item x="76"/>
        <item x="77"/>
        <item x="78"/>
        <item x="79"/>
        <item x="80"/>
        <item x="81"/>
        <item x="82"/>
        <item x="84"/>
        <item x="85"/>
        <item x="83"/>
        <item x="88"/>
        <item x="90"/>
        <item x="87"/>
        <item x="86"/>
        <item x="89"/>
        <item x="91"/>
        <item x="92"/>
        <item x="93"/>
        <item x="94"/>
        <item x="95"/>
        <item x="97"/>
        <item x="98"/>
        <item x="96"/>
        <item x="99"/>
        <item x="101"/>
        <item x="104"/>
        <item x="100"/>
        <item x="102"/>
        <item x="103"/>
        <item x="105"/>
        <item x="108"/>
        <item x="107"/>
        <item x="106"/>
        <item x="112"/>
        <item x="109"/>
        <item x="110"/>
        <item x="111"/>
        <item x="113"/>
        <item x="116"/>
        <item x="118"/>
        <item x="114"/>
        <item x="115"/>
        <item x="117"/>
        <item x="119"/>
        <item x="128"/>
        <item x="129"/>
        <item x="121"/>
        <item x="122"/>
        <item x="127"/>
        <item x="126"/>
        <item x="120"/>
        <item x="123"/>
        <item x="124"/>
        <item x="125"/>
        <item x="131"/>
        <item x="133"/>
        <item x="135"/>
        <item x="130"/>
        <item x="138"/>
        <item x="139"/>
        <item x="132"/>
        <item x="134"/>
        <item x="136"/>
        <item x="137"/>
        <item x="141"/>
        <item x="142"/>
        <item x="143"/>
        <item x="140"/>
        <item x="144"/>
        <item x="145"/>
        <item x="147"/>
        <item x="148"/>
        <item x="150"/>
        <item x="151"/>
        <item x="146"/>
        <item x="149"/>
        <item x="152"/>
        <item x="153"/>
        <item x="156"/>
        <item x="157"/>
        <item x="154"/>
        <item x="155"/>
        <item x="159"/>
        <item x="158"/>
        <item x="160"/>
        <item x="164"/>
        <item x="165"/>
        <item x="166"/>
        <item x="163"/>
        <item x="161"/>
        <item x="162"/>
        <item x="167"/>
        <item x="172"/>
        <item x="173"/>
        <item x="168"/>
        <item x="171"/>
        <item x="170"/>
        <item x="169"/>
        <item x="174"/>
        <item x="176"/>
        <item x="175"/>
        <item x="177"/>
        <item x="178"/>
        <item x="180"/>
        <item x="182"/>
        <item x="183"/>
        <item x="179"/>
        <item x="181"/>
        <item x="184"/>
        <item x="187"/>
        <item x="185"/>
        <item x="188"/>
        <item x="186"/>
        <item x="189"/>
        <item x="190"/>
        <item x="194"/>
        <item x="196"/>
        <item x="197"/>
        <item x="192"/>
        <item x="191"/>
        <item x="195"/>
        <item x="193"/>
        <item x="198"/>
        <item x="200"/>
        <item x="201"/>
        <item x="202"/>
        <item x="199"/>
        <item x="203"/>
        <item x="207"/>
        <item x="205"/>
        <item x="204"/>
        <item x="206"/>
        <item x="209"/>
        <item x="210"/>
        <item x="212"/>
        <item x="208"/>
        <item x="213"/>
        <item x="211"/>
        <item x="215"/>
        <item x="214"/>
        <item x="216"/>
        <item x="218"/>
        <item x="219"/>
        <item x="221"/>
        <item x="222"/>
        <item x="223"/>
        <item x="220"/>
        <item x="217"/>
        <item x="226"/>
        <item x="229"/>
        <item x="228"/>
        <item x="224"/>
        <item x="225"/>
        <item x="227"/>
        <item x="231"/>
        <item x="234"/>
        <item x="230"/>
        <item x="232"/>
        <item x="233"/>
        <item x="235"/>
        <item x="236"/>
        <item x="237"/>
        <item x="240"/>
        <item x="238"/>
        <item x="239"/>
        <item x="241"/>
        <item x="242"/>
        <item x="243"/>
        <item x="245"/>
        <item x="244"/>
        <item x="246"/>
        <item x="247"/>
        <item x="252"/>
        <item x="248"/>
        <item x="253"/>
        <item x="249"/>
        <item x="250"/>
        <item x="251"/>
        <item x="255"/>
        <item x="254"/>
        <item x="256"/>
        <item x="257"/>
        <item x="261"/>
        <item x="258"/>
        <item x="260"/>
        <item x="262"/>
        <item x="259"/>
        <item x="263"/>
        <item x="264"/>
        <item x="265"/>
        <item x="267"/>
        <item x="268"/>
        <item x="269"/>
        <item x="266"/>
        <item x="270"/>
        <item x="272"/>
        <item x="274"/>
        <item x="271"/>
        <item x="273"/>
        <item x="275"/>
        <item x="276"/>
        <item x="278"/>
        <item x="277"/>
        <item x="279"/>
        <item x="281"/>
        <item x="280"/>
        <item x="282"/>
        <item x="285"/>
        <item x="292"/>
        <item x="288"/>
        <item x="289"/>
        <item x="287"/>
        <item x="283"/>
        <item x="284"/>
        <item x="286"/>
        <item x="290"/>
        <item x="291"/>
        <item x="293"/>
        <item x="294"/>
        <item x="295"/>
        <item x="299"/>
        <item x="296"/>
        <item x="297"/>
        <item x="298"/>
        <item x="300"/>
        <item x="301"/>
        <item x="302"/>
        <item x="303"/>
        <item x="304"/>
        <item x="306"/>
        <item x="305"/>
        <item x="307"/>
        <item x="309"/>
        <item x="310"/>
        <item x="311"/>
        <item x="308"/>
        <item x="312"/>
        <item x="315"/>
        <item x="316"/>
        <item x="313"/>
        <item x="317"/>
        <item x="314"/>
        <item x="319"/>
        <item x="318"/>
        <item x="320"/>
        <item x="321"/>
        <item x="322"/>
        <item x="324"/>
        <item x="323"/>
        <item x="325"/>
        <item x="326"/>
        <item x="327"/>
        <item x="328"/>
        <item x="329"/>
        <item x="330"/>
        <item x="331"/>
        <item x="332"/>
        <item x="334"/>
        <item x="335"/>
        <item x="338"/>
        <item x="333"/>
        <item x="339"/>
        <item x="336"/>
        <item x="337"/>
        <item x="340"/>
        <item x="341"/>
        <item x="345"/>
        <item x="347"/>
        <item x="342"/>
        <item x="344"/>
        <item x="346"/>
        <item x="343"/>
        <item x="350"/>
        <item x="352"/>
        <item x="348"/>
        <item x="351"/>
        <item x="349"/>
        <item x="354"/>
        <item x="355"/>
        <item x="353"/>
        <item x="356"/>
        <item x="357"/>
        <item x="358"/>
        <item x="363"/>
        <item x="360"/>
        <item x="361"/>
        <item x="362"/>
        <item x="359"/>
        <item x="364"/>
        <item x="366"/>
        <item x="365"/>
        <item x="367"/>
        <item x="369"/>
        <item x="374"/>
        <item x="372"/>
        <item x="373"/>
        <item x="370"/>
        <item x="368"/>
        <item x="371"/>
        <item x="375"/>
        <item x="376"/>
        <item x="377"/>
        <item x="378"/>
        <item x="379"/>
        <item x="380"/>
        <item x="382"/>
        <item x="383"/>
        <item x="381"/>
        <item x="389"/>
        <item x="384"/>
        <item x="385"/>
        <item x="386"/>
        <item x="387"/>
        <item x="388"/>
        <item x="390"/>
        <item x="391"/>
        <item x="392"/>
        <item x="393"/>
        <item x="394"/>
        <item x="395"/>
        <item x="396"/>
        <item x="397"/>
        <item x="399"/>
        <item x="398"/>
        <item x="401"/>
        <item x="402"/>
        <item x="403"/>
        <item x="404"/>
        <item x="407"/>
        <item x="405"/>
        <item x="406"/>
        <item x="400"/>
        <item x="409"/>
        <item x="410"/>
        <item x="411"/>
        <item x="412"/>
        <item x="408"/>
        <item x="413"/>
        <item x="414"/>
        <item x="418"/>
        <item x="415"/>
        <item x="417"/>
        <item x="419"/>
        <item x="416"/>
        <item x="420"/>
        <item x="421"/>
        <item x="424"/>
        <item x="426"/>
        <item x="427"/>
        <item x="423"/>
        <item x="422"/>
        <item x="425"/>
        <item x="428"/>
        <item x="429"/>
        <item x="431"/>
        <item x="430"/>
        <item x="435"/>
        <item x="432"/>
        <item x="433"/>
        <item x="434"/>
        <item x="436"/>
        <item x="440"/>
        <item x="438"/>
        <item x="439"/>
        <item x="437"/>
        <item x="442"/>
        <item x="443"/>
        <item x="446"/>
        <item x="447"/>
        <item x="441"/>
        <item x="444"/>
        <item x="445"/>
        <item x="449"/>
        <item x="451"/>
        <item x="448"/>
        <item x="450"/>
        <item x="452"/>
        <item x="454"/>
        <item x="455"/>
        <item x="459"/>
        <item x="456"/>
        <item x="453"/>
        <item x="458"/>
        <item x="457"/>
        <item x="460"/>
        <item x="463"/>
        <item x="464"/>
        <item x="467"/>
        <item x="465"/>
        <item x="466"/>
        <item x="468"/>
        <item x="461"/>
        <item x="462"/>
        <item x="470"/>
        <item x="469"/>
        <item x="471"/>
        <item x="472"/>
        <item x="478"/>
        <item x="473"/>
        <item x="474"/>
        <item x="475"/>
        <item x="476"/>
        <item x="477"/>
        <item x="479"/>
        <item x="480"/>
        <item x="481"/>
        <item x="482"/>
        <item x="487"/>
        <item x="483"/>
        <item x="484"/>
        <item x="485"/>
        <item x="486"/>
        <item x="489"/>
        <item x="488"/>
        <item x="496"/>
        <item x="490"/>
        <item x="491"/>
        <item x="492"/>
        <item x="493"/>
        <item x="494"/>
        <item x="495"/>
        <item x="497"/>
        <item x="498"/>
        <item x="499"/>
        <item x="501"/>
        <item x="500"/>
        <item x="502"/>
        <item x="503"/>
        <item x="506"/>
        <item x="508"/>
        <item x="504"/>
        <item x="505"/>
        <item x="507"/>
        <item x="512"/>
        <item x="509"/>
        <item x="510"/>
        <item x="513"/>
        <item x="514"/>
        <item x="515"/>
        <item x="511"/>
        <item x="516"/>
        <item x="518"/>
        <item x="519"/>
        <item x="520"/>
        <item x="517"/>
        <item x="521"/>
        <item x="524"/>
        <item x="522"/>
        <item x="523"/>
        <item x="525"/>
        <item x="526"/>
        <item x="528"/>
        <item x="530"/>
        <item x="527"/>
        <item x="529"/>
        <item x="531"/>
        <item x="534"/>
        <item x="533"/>
        <item x="532"/>
        <item x="535"/>
        <item x="536"/>
        <item x="537"/>
        <item x="539"/>
        <item x="538"/>
        <item x="540"/>
        <item x="542"/>
        <item x="541"/>
        <item x="543"/>
        <item x="547"/>
        <item x="545"/>
        <item x="544"/>
        <item x="546"/>
        <item x="549"/>
        <item x="548"/>
        <item x="550"/>
        <item x="551"/>
        <item x="553"/>
        <item x="552"/>
        <item x="555"/>
        <item x="558"/>
        <item x="560"/>
        <item x="556"/>
        <item x="554"/>
        <item x="557"/>
        <item x="559"/>
        <item x="561"/>
        <item x="562"/>
        <item x="563"/>
        <item x="564"/>
        <item x="565"/>
        <item x="569"/>
        <item x="568"/>
        <item x="566"/>
        <item x="567"/>
        <item x="570"/>
        <item x="571"/>
        <item x="572"/>
        <item x="573"/>
        <item x="576"/>
        <item x="575"/>
        <item x="574"/>
        <item x="577"/>
        <item x="578"/>
        <item x="579"/>
        <item x="580"/>
        <item x="581"/>
        <item x="582"/>
        <item x="588"/>
        <item x="583"/>
        <item x="584"/>
        <item x="586"/>
        <item x="589"/>
        <item x="587"/>
        <item x="585"/>
        <item x="591"/>
        <item x="592"/>
        <item x="590"/>
        <item x="593"/>
        <item x="594"/>
        <item x="596"/>
        <item x="595"/>
        <item x="597"/>
        <item x="600"/>
        <item x="601"/>
        <item x="598"/>
        <item x="599"/>
        <item x="602"/>
        <item x="603"/>
        <item x="604"/>
        <item x="605"/>
        <item x="606"/>
        <item x="607"/>
        <item x="608"/>
        <item x="610"/>
        <item x="612"/>
        <item x="609"/>
        <item x="611"/>
        <item x="613"/>
        <item x="614"/>
        <item x="615"/>
        <item x="616"/>
        <item x="617"/>
        <item x="623"/>
        <item x="619"/>
        <item x="620"/>
        <item x="621"/>
        <item x="622"/>
        <item x="618"/>
        <item x="625"/>
        <item x="627"/>
        <item x="628"/>
        <item x="624"/>
        <item x="629"/>
        <item x="626"/>
        <item x="630"/>
        <item x="632"/>
        <item x="631"/>
        <item x="633"/>
        <item x="637"/>
        <item x="634"/>
        <item x="636"/>
        <item x="635"/>
        <item x="639"/>
        <item x="640"/>
        <item x="638"/>
        <item x="641"/>
        <item x="645"/>
        <item x="647"/>
        <item x="643"/>
        <item x="648"/>
        <item x="646"/>
        <item x="642"/>
        <item x="644"/>
        <item x="652"/>
        <item x="653"/>
        <item x="649"/>
        <item x="650"/>
        <item x="651"/>
        <item x="654"/>
        <item x="655"/>
        <item x="656"/>
        <item x="657"/>
        <item x="658"/>
        <item x="663"/>
        <item x="659"/>
        <item x="660"/>
        <item x="662"/>
        <item x="666"/>
        <item x="661"/>
        <item x="664"/>
        <item x="665"/>
        <item x="668"/>
        <item x="671"/>
        <item x="667"/>
        <item x="672"/>
        <item x="673"/>
        <item x="675"/>
        <item x="676"/>
        <item x="674"/>
        <item x="669"/>
        <item x="670"/>
        <item x="678"/>
        <item x="684"/>
        <item x="686"/>
        <item x="681"/>
        <item x="682"/>
        <item x="677"/>
        <item x="679"/>
        <item x="680"/>
        <item x="683"/>
        <item x="685"/>
        <item x="687"/>
        <item x="690"/>
        <item x="692"/>
        <item x="688"/>
        <item x="689"/>
        <item x="691"/>
        <item x="696"/>
        <item x="693"/>
        <item x="694"/>
        <item x="695"/>
        <item x="697"/>
        <item x="698"/>
        <item x="700"/>
        <item x="701"/>
        <item x="702"/>
        <item x="703"/>
        <item x="699"/>
        <item x="704"/>
        <item x="708"/>
        <item x="709"/>
        <item x="707"/>
        <item x="705"/>
        <item x="706"/>
        <item x="711"/>
        <item x="712"/>
        <item x="710"/>
        <item x="718"/>
        <item x="713"/>
        <item x="719"/>
        <item x="714"/>
        <item x="715"/>
        <item x="716"/>
        <item x="717"/>
        <item x="720"/>
        <item x="725"/>
        <item x="729"/>
        <item x="722"/>
        <item x="723"/>
        <item x="724"/>
        <item x="727"/>
        <item x="730"/>
        <item x="731"/>
        <item x="732"/>
        <item x="721"/>
        <item x="726"/>
        <item x="728"/>
        <item x="734"/>
        <item x="738"/>
        <item x="733"/>
        <item x="736"/>
        <item x="735"/>
        <item x="737"/>
        <item x="741"/>
        <item x="739"/>
        <item x="740"/>
        <item x="742"/>
        <item x="743"/>
        <item x="744"/>
        <item x="745"/>
        <item x="746"/>
        <item x="749"/>
        <item x="748"/>
        <item x="747"/>
        <item x="751"/>
        <item x="750"/>
        <item x="753"/>
        <item x="754"/>
        <item x="752"/>
        <item x="756"/>
        <item x="755"/>
        <item x="759"/>
        <item x="758"/>
        <item x="761"/>
        <item x="757"/>
        <item x="760"/>
        <item x="762"/>
        <item x="765"/>
        <item x="766"/>
        <item x="763"/>
        <item x="764"/>
        <item x="767"/>
        <item x="771"/>
        <item x="768"/>
        <item x="769"/>
        <item x="770"/>
        <item x="773"/>
        <item x="779"/>
        <item x="775"/>
        <item x="776"/>
        <item x="772"/>
        <item x="774"/>
        <item x="777"/>
        <item x="778"/>
        <item x="780"/>
        <item x="781"/>
        <item x="782"/>
        <item x="783"/>
        <item x="784"/>
        <item x="785"/>
        <item x="787"/>
        <item x="788"/>
        <item x="790"/>
        <item x="786"/>
        <item x="789"/>
        <item x="796"/>
        <item x="795"/>
        <item x="792"/>
        <item x="794"/>
        <item x="791"/>
        <item x="793"/>
        <item x="798"/>
        <item x="799"/>
        <item x="797"/>
        <item x="801"/>
        <item x="805"/>
        <item x="806"/>
        <item x="800"/>
        <item x="802"/>
        <item x="803"/>
        <item x="804"/>
        <item x="807"/>
        <item x="808"/>
        <item x="810"/>
        <item x="811"/>
        <item x="809"/>
        <item x="812"/>
        <item x="813"/>
        <item x="817"/>
        <item x="815"/>
        <item x="818"/>
        <item x="814"/>
        <item x="816"/>
        <item x="820"/>
        <item x="819"/>
        <item x="821"/>
        <item x="822"/>
        <item x="823"/>
        <item x="824"/>
        <item x="827"/>
        <item x="828"/>
        <item x="829"/>
        <item x="825"/>
        <item x="826"/>
        <item x="830"/>
        <item x="831"/>
        <item x="832"/>
        <item x="833"/>
        <item x="834"/>
        <item x="837"/>
        <item x="838"/>
        <item x="841"/>
        <item x="835"/>
        <item x="839"/>
        <item x="836"/>
        <item x="840"/>
        <item x="842"/>
        <item x="844"/>
        <item x="843"/>
        <item x="845"/>
        <item x="846"/>
        <item x="849"/>
        <item x="850"/>
        <item x="851"/>
        <item x="854"/>
        <item x="847"/>
        <item x="848"/>
        <item x="852"/>
        <item x="853"/>
        <item x="859"/>
        <item x="856"/>
        <item x="857"/>
        <item x="858"/>
        <item x="855"/>
        <item x="860"/>
        <item x="864"/>
        <item x="865"/>
        <item x="867"/>
        <item x="861"/>
        <item x="862"/>
        <item x="863"/>
        <item x="866"/>
        <item x="877"/>
        <item x="878"/>
        <item x="868"/>
        <item x="869"/>
        <item x="870"/>
        <item x="871"/>
        <item x="876"/>
        <item x="872"/>
        <item x="873"/>
        <item x="874"/>
        <item x="875"/>
        <item x="880"/>
        <item x="883"/>
        <item x="884"/>
        <item x="885"/>
        <item x="886"/>
        <item x="879"/>
        <item x="881"/>
        <item x="882"/>
        <item x="887"/>
        <item x="888"/>
        <item x="891"/>
        <item x="892"/>
        <item x="893"/>
        <item x="889"/>
        <item x="890"/>
        <item x="894"/>
        <item x="900"/>
        <item x="897"/>
        <item x="898"/>
        <item x="901"/>
        <item x="896"/>
        <item x="895"/>
        <item x="899"/>
        <item x="902"/>
        <item x="912"/>
        <item x="915"/>
        <item x="906"/>
        <item x="909"/>
        <item x="910"/>
        <item x="911"/>
        <item x="917"/>
        <item x="922"/>
        <item x="923"/>
        <item x="925"/>
        <item x="926"/>
        <item x="927"/>
        <item x="904"/>
        <item x="907"/>
        <item x="913"/>
        <item x="924"/>
        <item x="903"/>
        <item x="905"/>
        <item x="908"/>
        <item x="914"/>
        <item x="916"/>
        <item x="918"/>
        <item x="919"/>
        <item x="920"/>
        <item x="921"/>
        <item x="930"/>
        <item x="934"/>
        <item x="945"/>
        <item x="932"/>
        <item x="933"/>
        <item x="936"/>
        <item x="938"/>
        <item x="942"/>
        <item x="943"/>
        <item x="944"/>
        <item x="939"/>
        <item x="940"/>
        <item x="928"/>
        <item x="929"/>
        <item x="931"/>
        <item x="935"/>
        <item x="937"/>
        <item x="941"/>
        <item x="946"/>
        <item x="947"/>
        <item x="948"/>
        <item x="949"/>
        <item x="950"/>
        <item x="952"/>
        <item x="954"/>
        <item x="958"/>
        <item x="953"/>
        <item x="955"/>
        <item x="960"/>
        <item x="961"/>
        <item x="962"/>
        <item x="951"/>
        <item x="956"/>
        <item x="957"/>
        <item x="959"/>
        <item x="964"/>
        <item x="967"/>
        <item x="968"/>
        <item x="970"/>
        <item x="977"/>
        <item x="979"/>
        <item x="963"/>
        <item x="965"/>
        <item x="966"/>
        <item x="975"/>
        <item x="971"/>
        <item x="980"/>
        <item x="969"/>
        <item x="972"/>
        <item x="973"/>
        <item x="974"/>
        <item x="976"/>
        <item x="978"/>
        <item x="982"/>
        <item x="983"/>
        <item x="985"/>
        <item x="987"/>
        <item x="988"/>
        <item x="990"/>
        <item x="984"/>
        <item x="986"/>
        <item x="991"/>
        <item x="981"/>
        <item x="989"/>
        <item x="994"/>
        <item x="998"/>
        <item x="992"/>
        <item x="993"/>
        <item x="997"/>
        <item x="996"/>
        <item x="995"/>
        <item t="default"/>
      </items>
    </pivotField>
    <pivotField axis="axisCol" showAll="0" defaultSubtotal="0">
      <items count="7">
        <item h="1" x="4"/>
        <item h="1" x="3"/>
        <item x="2"/>
        <item h="1" x="6"/>
        <item h="1" x="0"/>
        <item h="1" x="5"/>
        <item h="1" x="1"/>
      </items>
    </pivotField>
    <pivotField showAll="0">
      <items count="7">
        <item x="0"/>
        <item x="2"/>
        <item x="1"/>
        <item x="5"/>
        <item x="4"/>
        <item x="3"/>
        <item t="default"/>
      </items>
    </pivotField>
    <pivotField dataField="1" numFmtId="44" showAll="0">
      <items count="246">
        <item x="86"/>
        <item x="224"/>
        <item x="150"/>
        <item x="206"/>
        <item x="107"/>
        <item x="110"/>
        <item x="181"/>
        <item x="56"/>
        <item x="6"/>
        <item x="204"/>
        <item x="232"/>
        <item x="198"/>
        <item x="141"/>
        <item x="237"/>
        <item x="34"/>
        <item x="166"/>
        <item x="189"/>
        <item x="7"/>
        <item x="151"/>
        <item x="162"/>
        <item x="78"/>
        <item x="62"/>
        <item x="116"/>
        <item x="183"/>
        <item x="178"/>
        <item x="197"/>
        <item x="81"/>
        <item x="8"/>
        <item x="36"/>
        <item x="147"/>
        <item x="25"/>
        <item x="225"/>
        <item x="142"/>
        <item x="138"/>
        <item x="200"/>
        <item x="30"/>
        <item x="46"/>
        <item x="128"/>
        <item x="13"/>
        <item x="64"/>
        <item x="218"/>
        <item x="163"/>
        <item x="159"/>
        <item x="229"/>
        <item x="9"/>
        <item x="109"/>
        <item x="111"/>
        <item x="172"/>
        <item x="50"/>
        <item x="42"/>
        <item x="23"/>
        <item x="11"/>
        <item x="5"/>
        <item x="114"/>
        <item x="84"/>
        <item x="122"/>
        <item x="63"/>
        <item x="201"/>
        <item x="180"/>
        <item x="31"/>
        <item x="93"/>
        <item x="47"/>
        <item x="152"/>
        <item x="164"/>
        <item x="19"/>
        <item x="1"/>
        <item x="0"/>
        <item x="66"/>
        <item x="15"/>
        <item x="175"/>
        <item x="173"/>
        <item x="65"/>
        <item x="196"/>
        <item x="160"/>
        <item x="144"/>
        <item x="22"/>
        <item x="88"/>
        <item x="12"/>
        <item x="21"/>
        <item x="4"/>
        <item x="236"/>
        <item x="45"/>
        <item x="121"/>
        <item x="202"/>
        <item x="75"/>
        <item x="73"/>
        <item x="222"/>
        <item x="154"/>
        <item x="170"/>
        <item x="106"/>
        <item x="153"/>
        <item x="3"/>
        <item x="85"/>
        <item x="72"/>
        <item x="51"/>
        <item x="43"/>
        <item x="161"/>
        <item x="24"/>
        <item x="83"/>
        <item x="49"/>
        <item x="102"/>
        <item x="76"/>
        <item x="140"/>
        <item x="90"/>
        <item x="48"/>
        <item x="44"/>
        <item x="192"/>
        <item x="112"/>
        <item x="59"/>
        <item x="70"/>
        <item x="100"/>
        <item x="57"/>
        <item x="127"/>
        <item x="177"/>
        <item x="149"/>
        <item x="155"/>
        <item x="87"/>
        <item x="108"/>
        <item x="17"/>
        <item x="223"/>
        <item x="33"/>
        <item x="203"/>
        <item x="137"/>
        <item x="105"/>
        <item x="132"/>
        <item x="92"/>
        <item x="16"/>
        <item x="28"/>
        <item x="74"/>
        <item x="124"/>
        <item x="37"/>
        <item x="77"/>
        <item x="27"/>
        <item x="217"/>
        <item x="211"/>
        <item x="52"/>
        <item x="61"/>
        <item x="230"/>
        <item x="2"/>
        <item x="179"/>
        <item x="219"/>
        <item x="191"/>
        <item x="104"/>
        <item x="123"/>
        <item x="131"/>
        <item x="29"/>
        <item x="80"/>
        <item x="82"/>
        <item x="97"/>
        <item x="39"/>
        <item x="208"/>
        <item x="95"/>
        <item x="99"/>
        <item x="146"/>
        <item x="171"/>
        <item x="156"/>
        <item x="71"/>
        <item x="101"/>
        <item x="190"/>
        <item x="134"/>
        <item x="38"/>
        <item x="40"/>
        <item x="119"/>
        <item x="125"/>
        <item x="55"/>
        <item x="205"/>
        <item x="26"/>
        <item x="68"/>
        <item x="207"/>
        <item x="199"/>
        <item x="32"/>
        <item x="115"/>
        <item x="182"/>
        <item x="215"/>
        <item x="241"/>
        <item x="35"/>
        <item x="168"/>
        <item x="184"/>
        <item x="67"/>
        <item x="145"/>
        <item x="120"/>
        <item x="136"/>
        <item x="91"/>
        <item x="213"/>
        <item x="133"/>
        <item x="214"/>
        <item x="231"/>
        <item x="148"/>
        <item x="216"/>
        <item x="96"/>
        <item x="60"/>
        <item x="193"/>
        <item x="53"/>
        <item x="143"/>
        <item x="10"/>
        <item x="244"/>
        <item x="185"/>
        <item x="243"/>
        <item x="89"/>
        <item x="118"/>
        <item x="157"/>
        <item x="129"/>
        <item x="139"/>
        <item x="221"/>
        <item x="54"/>
        <item x="165"/>
        <item x="20"/>
        <item x="103"/>
        <item x="167"/>
        <item x="94"/>
        <item x="69"/>
        <item x="18"/>
        <item x="135"/>
        <item x="176"/>
        <item x="186"/>
        <item x="233"/>
        <item x="158"/>
        <item x="234"/>
        <item x="242"/>
        <item x="227"/>
        <item x="14"/>
        <item x="126"/>
        <item x="210"/>
        <item x="117"/>
        <item x="79"/>
        <item x="187"/>
        <item x="98"/>
        <item x="58"/>
        <item x="41"/>
        <item x="235"/>
        <item x="113"/>
        <item x="209"/>
        <item x="188"/>
        <item x="174"/>
        <item x="195"/>
        <item x="239"/>
        <item x="212"/>
        <item x="226"/>
        <item x="130"/>
        <item x="220"/>
        <item x="240"/>
        <item x="228"/>
        <item x="169"/>
        <item x="194"/>
        <item x="238"/>
        <item t="default"/>
      </items>
    </pivotField>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Fields count="2">
    <field x="5"/>
    <field x="1"/>
  </colFields>
  <colItems count="3">
    <i>
      <x v="2"/>
      <x/>
    </i>
    <i r="1">
      <x v="1"/>
    </i>
    <i r="1">
      <x v="2"/>
    </i>
  </colItems>
  <dataFields count="1">
    <dataField name="Sum of Sales Value ($)" fld="7" baseField="0" baseItem="0"/>
  </dataFields>
  <formats count="24">
    <format dxfId="113">
      <pivotArea collapsedLevelsAreSubtotals="1" fieldPosition="0">
        <references count="1">
          <reference field="8" count="1">
            <x v="1"/>
          </reference>
        </references>
      </pivotArea>
    </format>
    <format dxfId="112">
      <pivotArea dataOnly="0" labelOnly="1" fieldPosition="0">
        <references count="1">
          <reference field="8" count="1">
            <x v="1"/>
          </reference>
        </references>
      </pivotArea>
    </format>
    <format dxfId="111">
      <pivotArea dataOnly="0" labelOnly="1" fieldPosition="0">
        <references count="1">
          <reference field="8" count="1">
            <x v="2"/>
          </reference>
        </references>
      </pivotArea>
    </format>
    <format dxfId="110">
      <pivotArea dataOnly="0" labelOnly="1" fieldPosition="0">
        <references count="1">
          <reference field="8" count="1">
            <x v="1"/>
          </reference>
        </references>
      </pivotArea>
    </format>
    <format dxfId="109">
      <pivotArea dataOnly="0" labelOnly="1" fieldPosition="0">
        <references count="1">
          <reference field="8" count="1">
            <x v="2"/>
          </reference>
        </references>
      </pivotArea>
    </format>
    <format dxfId="108">
      <pivotArea type="all" dataOnly="0" outline="0" fieldPosition="0"/>
    </format>
    <format dxfId="107">
      <pivotArea collapsedLevelsAreSubtotals="1" fieldPosition="0">
        <references count="2">
          <reference field="0" count="4">
            <x v="9"/>
            <x v="10"/>
            <x v="11"/>
            <x v="12"/>
          </reference>
          <reference field="8" count="1" selected="0">
            <x v="1"/>
          </reference>
        </references>
      </pivotArea>
    </format>
    <format dxfId="106">
      <pivotArea collapsedLevelsAreSubtotals="1" fieldPosition="0">
        <references count="1">
          <reference field="8" count="1">
            <x v="2"/>
          </reference>
        </references>
      </pivotArea>
    </format>
    <format dxfId="105">
      <pivotArea collapsedLevelsAreSubtotals="1" fieldPosition="0">
        <references count="2">
          <reference field="0" count="2">
            <x v="1"/>
            <x v="2"/>
          </reference>
          <reference field="8" count="1" selected="0">
            <x v="2"/>
          </reference>
        </references>
      </pivotArea>
    </format>
    <format dxfId="104">
      <pivotArea field="8" grandRow="1" outline="0" collapsedLevelsAreSubtotals="1" axis="axisRow" fieldPosition="0">
        <references count="1">
          <reference field="4294967294" count="1" selected="0">
            <x v="0"/>
          </reference>
        </references>
      </pivotArea>
    </format>
    <format dxfId="103">
      <pivotArea outline="0" collapsedLevelsAreSubtotals="1" fieldPosition="0">
        <references count="2">
          <reference field="4294967294" count="1" selected="0">
            <x v="0"/>
          </reference>
          <reference field="1" count="0" selected="0"/>
        </references>
      </pivotArea>
    </format>
    <format dxfId="102">
      <pivotArea dataOnly="0" labelOnly="1" fieldPosition="0">
        <references count="2">
          <reference field="4294967294" count="1" selected="0">
            <x v="0"/>
          </reference>
          <reference field="1" count="0"/>
        </references>
      </pivotArea>
    </format>
    <format dxfId="101">
      <pivotArea type="origin" dataOnly="0" labelOnly="1" outline="0" fieldPosition="0"/>
    </format>
    <format dxfId="100">
      <pivotArea field="8" type="button" dataOnly="0" labelOnly="1" outline="0" axis="axisRow" fieldPosition="0"/>
    </format>
    <format dxfId="99">
      <pivotArea field="-2" type="button" dataOnly="0" labelOnly="1" outline="0" axis="axisValues" fieldPosition="0"/>
    </format>
    <format dxfId="98">
      <pivotArea field="1" type="button" dataOnly="0" labelOnly="1" outline="0" axis="axisCol" fieldPosition="1"/>
    </format>
    <format dxfId="97">
      <pivotArea type="topRight" dataOnly="0" labelOnly="1" outline="0" fieldPosition="0"/>
    </format>
    <format dxfId="96">
      <pivotArea dataOnly="0" labelOnly="1" outline="0" fieldPosition="0">
        <references count="1">
          <reference field="4294967294" count="1">
            <x v="0"/>
          </reference>
        </references>
      </pivotArea>
    </format>
    <format dxfId="95">
      <pivotArea field="1" dataOnly="0" labelOnly="1" grandCol="1" outline="0" axis="axisCol" fieldPosition="1">
        <references count="1">
          <reference field="4294967294" count="1" selected="0">
            <x v="0"/>
          </reference>
        </references>
      </pivotArea>
    </format>
    <format dxfId="94">
      <pivotArea dataOnly="0" labelOnly="1" fieldPosition="0">
        <references count="2">
          <reference field="4294967294" count="1" selected="0">
            <x v="0"/>
          </reference>
          <reference field="1" count="0"/>
        </references>
      </pivotArea>
    </format>
    <format dxfId="93">
      <pivotArea collapsedLevelsAreSubtotals="1" fieldPosition="0">
        <references count="2">
          <reference field="0" count="4">
            <x v="9"/>
            <x v="10"/>
            <x v="11"/>
            <x v="12"/>
          </reference>
          <reference field="8" count="1" selected="0">
            <x v="1"/>
          </reference>
        </references>
      </pivotArea>
    </format>
    <format dxfId="92">
      <pivotArea collapsedLevelsAreSubtotals="1" fieldPosition="0">
        <references count="1">
          <reference field="8" count="1">
            <x v="2"/>
          </reference>
        </references>
      </pivotArea>
    </format>
    <format dxfId="91">
      <pivotArea collapsedLevelsAreSubtotals="1" fieldPosition="0">
        <references count="2">
          <reference field="0" count="2">
            <x v="1"/>
            <x v="2"/>
          </reference>
          <reference field="8" count="1" selected="0">
            <x v="2"/>
          </reference>
        </references>
      </pivotArea>
    </format>
    <format dxfId="90">
      <pivotArea grandRow="1" outline="0" collapsedLevelsAreSubtotals="1" fieldPosition="0"/>
    </format>
  </formats>
  <conditionalFormats count="20">
    <conditionalFormat priority="60">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0"/>
            </reference>
            <reference field="8" count="1" selected="0">
              <x v="2"/>
            </reference>
          </references>
        </pivotArea>
      </pivotAreas>
    </conditionalFormat>
    <conditionalFormat priority="59">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0"/>
            </reference>
            <reference field="8" count="1" selected="0">
              <x v="2"/>
            </reference>
          </references>
        </pivotArea>
      </pivotAreas>
    </conditionalFormat>
    <conditionalFormat priority="58">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0"/>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0"/>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0"/>
            </reference>
            <reference field="8" count="1" selected="0">
              <x v="2"/>
            </reference>
          </references>
        </pivotArea>
      </pivotAreas>
    </conditionalFormat>
    <conditionalFormat priority="57">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1"/>
            </reference>
            <reference field="8" count="1" selected="0">
              <x v="2"/>
            </reference>
          </references>
        </pivotArea>
      </pivotAreas>
    </conditionalFormat>
    <conditionalFormat priority="56">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1"/>
            </reference>
            <reference field="8" count="1" selected="0">
              <x v="2"/>
            </reference>
          </references>
        </pivotArea>
      </pivotAreas>
    </conditionalFormat>
    <conditionalFormat priority="55">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1"/>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1"/>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1"/>
            </reference>
            <reference field="8" count="1" selected="0">
              <x v="2"/>
            </reference>
          </references>
        </pivotArea>
      </pivotAreas>
    </conditionalFormat>
    <conditionalFormat priority="54">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2"/>
            </reference>
            <reference field="8" count="1" selected="0">
              <x v="2"/>
            </reference>
          </references>
        </pivotArea>
      </pivotAreas>
    </conditionalFormat>
    <conditionalFormat priority="53">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2"/>
            </reference>
            <reference field="8" count="1" selected="0">
              <x v="2"/>
            </reference>
          </references>
        </pivotArea>
      </pivotAreas>
    </conditionalFormat>
    <conditionalFormat priority="52">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2"/>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2"/>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2"/>
            </reference>
            <reference field="8" count="1" selected="0">
              <x v="2"/>
            </reference>
          </references>
        </pivotArea>
      </pivotAreas>
    </conditionalFormat>
    <conditionalFormat priority="51">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3"/>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3"/>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3"/>
            </reference>
            <reference field="8" count="1" selected="0">
              <x v="2"/>
            </reference>
          </references>
        </pivotArea>
      </pivotAreas>
    </conditionalFormat>
    <conditionalFormat priority="50">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3"/>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3"/>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3"/>
            </reference>
            <reference field="8" count="1" selected="0">
              <x v="2"/>
            </reference>
          </references>
        </pivotArea>
      </pivotAreas>
    </conditionalFormat>
    <conditionalFormat priority="49">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4"/>
            </reference>
            <reference field="8" count="1" selected="0">
              <x v="2"/>
            </reference>
          </references>
        </pivotArea>
      </pivotAreas>
    </conditionalFormat>
    <conditionalFormat priority="48">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4"/>
            </reference>
            <reference field="8" count="1" selected="0">
              <x v="2"/>
            </reference>
          </references>
        </pivotArea>
      </pivotAreas>
    </conditionalFormat>
    <conditionalFormat priority="47">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4"/>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4"/>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4"/>
            </reference>
            <reference field="8" count="1" selected="0">
              <x v="2"/>
            </reference>
          </references>
        </pivotArea>
      </pivotAreas>
    </conditionalFormat>
    <conditionalFormat priority="46">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5"/>
            </reference>
            <reference field="8" count="1" selected="0">
              <x v="2"/>
            </reference>
          </references>
        </pivotArea>
      </pivotAreas>
    </conditionalFormat>
    <conditionalFormat priority="45">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5"/>
            </reference>
            <reference field="8" count="1" selected="0">
              <x v="2"/>
            </reference>
          </references>
        </pivotArea>
      </pivotAreas>
    </conditionalFormat>
    <conditionalFormat priority="44">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5"/>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5"/>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5"/>
            </reference>
            <reference field="8" count="1" selected="0">
              <x v="2"/>
            </reference>
          </references>
        </pivotArea>
      </pivotAreas>
    </conditionalFormat>
    <conditionalFormat priority="43">
      <pivotAreas count="3">
        <pivotArea type="data" collapsedLevelsAreSubtotals="1" fieldPosition="0">
          <references count="5">
            <reference field="4294967294" count="1" selected="0">
              <x v="0"/>
            </reference>
            <reference field="0" count="4">
              <x v="9"/>
              <x v="10"/>
              <x v="11"/>
              <x v="12"/>
            </reference>
            <reference field="1" count="1" selected="0">
              <x v="2"/>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2"/>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2"/>
            </reference>
            <reference field="5" count="1" selected="0">
              <x v="6"/>
            </reference>
            <reference field="8" count="1" selected="0">
              <x v="2"/>
            </reference>
          </references>
        </pivotArea>
      </pivotAreas>
    </conditionalFormat>
    <conditionalFormat priority="42">
      <pivotAreas count="3">
        <pivotArea type="data" collapsedLevelsAreSubtotals="1" fieldPosition="0">
          <references count="5">
            <reference field="4294967294" count="1" selected="0">
              <x v="0"/>
            </reference>
            <reference field="0" count="4">
              <x v="9"/>
              <x v="10"/>
              <x v="11"/>
              <x v="12"/>
            </reference>
            <reference field="1" count="1" selected="0">
              <x v="1"/>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1"/>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1"/>
            </reference>
            <reference field="5" count="1" selected="0">
              <x v="6"/>
            </reference>
            <reference field="8" count="1" selected="0">
              <x v="2"/>
            </reference>
          </references>
        </pivotArea>
      </pivotAreas>
    </conditionalFormat>
    <conditionalFormat priority="41">
      <pivotAreas count="3">
        <pivotArea type="data" collapsedLevelsAreSubtotals="1" fieldPosition="0">
          <references count="5">
            <reference field="4294967294" count="1" selected="0">
              <x v="0"/>
            </reference>
            <reference field="0" count="4">
              <x v="9"/>
              <x v="10"/>
              <x v="11"/>
              <x v="12"/>
            </reference>
            <reference field="1" count="1" selected="0">
              <x v="0"/>
            </reference>
            <reference field="5" count="1" selected="0">
              <x v="6"/>
            </reference>
            <reference field="8" count="1" selected="0">
              <x v="1"/>
            </reference>
          </references>
        </pivotArea>
        <pivotArea type="data" collapsedLevelsAreSubtotals="1" fieldPosition="0">
          <references count="4">
            <reference field="4294967294" count="1" selected="0">
              <x v="0"/>
            </reference>
            <reference field="1" count="1" selected="0">
              <x v="0"/>
            </reference>
            <reference field="5" count="1" selected="0">
              <x v="6"/>
            </reference>
            <reference field="8" count="1">
              <x v="2"/>
            </reference>
          </references>
        </pivotArea>
        <pivotArea type="data" collapsedLevelsAreSubtotals="1" fieldPosition="0">
          <references count="5">
            <reference field="4294967294" count="1" selected="0">
              <x v="0"/>
            </reference>
            <reference field="0" count="2">
              <x v="1"/>
              <x v="2"/>
            </reference>
            <reference field="1" count="1" selected="0">
              <x v="0"/>
            </reference>
            <reference field="5" count="1" selected="0">
              <x v="6"/>
            </reference>
            <reference field="8" count="1" selected="0">
              <x v="2"/>
            </reference>
          </references>
        </pivotArea>
      </pivotAreas>
    </conditionalFormat>
  </conditionalFormats>
  <chartFormats count="40">
    <chartFormat chart="0" format="0" series="1">
      <pivotArea type="data" outline="0" fieldPosition="0">
        <references count="3">
          <reference field="4294967294" count="1" selected="0">
            <x v="0"/>
          </reference>
          <reference field="1"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1" count="1" selected="0">
            <x v="1"/>
          </reference>
          <reference field="5" count="1" selected="0">
            <x v="0"/>
          </reference>
        </references>
      </pivotArea>
    </chartFormat>
    <chartFormat chart="0" format="2" series="1">
      <pivotArea type="data" outline="0" fieldPosition="0">
        <references count="3">
          <reference field="4294967294" count="1" selected="0">
            <x v="0"/>
          </reference>
          <reference field="1" count="1" selected="0">
            <x v="2"/>
          </reference>
          <reference field="5" count="1" selected="0">
            <x v="0"/>
          </reference>
        </references>
      </pivotArea>
    </chartFormat>
    <chartFormat chart="0" format="3" series="1">
      <pivotArea type="data" outline="0" fieldPosition="0">
        <references count="3">
          <reference field="4294967294" count="1" selected="0">
            <x v="0"/>
          </reference>
          <reference field="1" count="1" selected="0">
            <x v="0"/>
          </reference>
          <reference field="5" count="1" selected="0">
            <x v="1"/>
          </reference>
        </references>
      </pivotArea>
    </chartFormat>
    <chartFormat chart="0" format="4" series="1">
      <pivotArea type="data" outline="0" fieldPosition="0">
        <references count="3">
          <reference field="4294967294" count="1" selected="0">
            <x v="0"/>
          </reference>
          <reference field="1" count="1" selected="0">
            <x v="1"/>
          </reference>
          <reference field="5" count="1" selected="0">
            <x v="1"/>
          </reference>
        </references>
      </pivotArea>
    </chartFormat>
    <chartFormat chart="0" format="5" series="1">
      <pivotArea type="data" outline="0" fieldPosition="0">
        <references count="3">
          <reference field="4294967294" count="1" selected="0">
            <x v="0"/>
          </reference>
          <reference field="1" count="1" selected="0">
            <x v="2"/>
          </reference>
          <reference field="5"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5" count="1" selected="0">
            <x v="2"/>
          </reference>
        </references>
      </pivotArea>
    </chartFormat>
    <chartFormat chart="0" format="7" series="1">
      <pivotArea type="data" outline="0" fieldPosition="0">
        <references count="3">
          <reference field="4294967294" count="1" selected="0">
            <x v="0"/>
          </reference>
          <reference field="1" count="1" selected="0">
            <x v="1"/>
          </reference>
          <reference field="5" count="1" selected="0">
            <x v="2"/>
          </reference>
        </references>
      </pivotArea>
    </chartFormat>
    <chartFormat chart="0" format="8" series="1">
      <pivotArea type="data" outline="0" fieldPosition="0">
        <references count="3">
          <reference field="4294967294" count="1" selected="0">
            <x v="0"/>
          </reference>
          <reference field="1" count="1" selected="0">
            <x v="2"/>
          </reference>
          <reference field="5" count="1" selected="0">
            <x v="2"/>
          </reference>
        </references>
      </pivotArea>
    </chartFormat>
    <chartFormat chart="0" format="9" series="1">
      <pivotArea type="data" outline="0" fieldPosition="0">
        <references count="3">
          <reference field="4294967294" count="1" selected="0">
            <x v="0"/>
          </reference>
          <reference field="1" count="1" selected="0">
            <x v="0"/>
          </reference>
          <reference field="5" count="1" selected="0">
            <x v="3"/>
          </reference>
        </references>
      </pivotArea>
    </chartFormat>
    <chartFormat chart="0" format="10" series="1">
      <pivotArea type="data" outline="0" fieldPosition="0">
        <references count="3">
          <reference field="4294967294" count="1" selected="0">
            <x v="0"/>
          </reference>
          <reference field="1" count="1" selected="0">
            <x v="2"/>
          </reference>
          <reference field="5" count="1" selected="0">
            <x v="3"/>
          </reference>
        </references>
      </pivotArea>
    </chartFormat>
    <chartFormat chart="0" format="11" series="1">
      <pivotArea type="data" outline="0" fieldPosition="0">
        <references count="3">
          <reference field="4294967294" count="1" selected="0">
            <x v="0"/>
          </reference>
          <reference field="1" count="1" selected="0">
            <x v="2"/>
          </reference>
          <reference field="5" count="1" selected="0">
            <x v="4"/>
          </reference>
        </references>
      </pivotArea>
    </chartFormat>
    <chartFormat chart="0" format="12" series="1">
      <pivotArea type="data" outline="0" fieldPosition="0">
        <references count="3">
          <reference field="4294967294" count="1" selected="0">
            <x v="0"/>
          </reference>
          <reference field="1" count="1" selected="0">
            <x v="0"/>
          </reference>
          <reference field="5" count="1" selected="0">
            <x v="4"/>
          </reference>
        </references>
      </pivotArea>
    </chartFormat>
    <chartFormat chart="0" format="13" series="1">
      <pivotArea type="data" outline="0" fieldPosition="0">
        <references count="3">
          <reference field="4294967294" count="1" selected="0">
            <x v="0"/>
          </reference>
          <reference field="1" count="1" selected="0">
            <x v="1"/>
          </reference>
          <reference field="5" count="1" selected="0">
            <x v="4"/>
          </reference>
        </references>
      </pivotArea>
    </chartFormat>
    <chartFormat chart="0" format="14" series="1">
      <pivotArea type="data" outline="0" fieldPosition="0">
        <references count="3">
          <reference field="4294967294" count="1" selected="0">
            <x v="0"/>
          </reference>
          <reference field="1" count="1" selected="0">
            <x v="0"/>
          </reference>
          <reference field="5" count="1" selected="0">
            <x v="5"/>
          </reference>
        </references>
      </pivotArea>
    </chartFormat>
    <chartFormat chart="0" format="15" series="1">
      <pivotArea type="data" outline="0" fieldPosition="0">
        <references count="3">
          <reference field="4294967294" count="1" selected="0">
            <x v="0"/>
          </reference>
          <reference field="1" count="1" selected="0">
            <x v="1"/>
          </reference>
          <reference field="5" count="1" selected="0">
            <x v="5"/>
          </reference>
        </references>
      </pivotArea>
    </chartFormat>
    <chartFormat chart="0" format="16" series="1">
      <pivotArea type="data" outline="0" fieldPosition="0">
        <references count="3">
          <reference field="4294967294" count="1" selected="0">
            <x v="0"/>
          </reference>
          <reference field="1" count="1" selected="0">
            <x v="2"/>
          </reference>
          <reference field="5" count="1" selected="0">
            <x v="5"/>
          </reference>
        </references>
      </pivotArea>
    </chartFormat>
    <chartFormat chart="0" format="17" series="1">
      <pivotArea type="data" outline="0" fieldPosition="0">
        <references count="3">
          <reference field="4294967294" count="1" selected="0">
            <x v="0"/>
          </reference>
          <reference field="1" count="1" selected="0">
            <x v="0"/>
          </reference>
          <reference field="5" count="1" selected="0">
            <x v="6"/>
          </reference>
        </references>
      </pivotArea>
    </chartFormat>
    <chartFormat chart="0" format="18" series="1">
      <pivotArea type="data" outline="0" fieldPosition="0">
        <references count="3">
          <reference field="4294967294" count="1" selected="0">
            <x v="0"/>
          </reference>
          <reference field="1" count="1" selected="0">
            <x v="1"/>
          </reference>
          <reference field="5" count="1" selected="0">
            <x v="6"/>
          </reference>
        </references>
      </pivotArea>
    </chartFormat>
    <chartFormat chart="0" format="19" series="1">
      <pivotArea type="data" outline="0" fieldPosition="0">
        <references count="3">
          <reference field="4294967294" count="1" selected="0">
            <x v="0"/>
          </reference>
          <reference field="1" count="1" selected="0">
            <x v="2"/>
          </reference>
          <reference field="5" count="1" selected="0">
            <x v="6"/>
          </reference>
        </references>
      </pivotArea>
    </chartFormat>
    <chartFormat chart="1" format="0" series="1">
      <pivotArea type="data" outline="0" fieldPosition="0">
        <references count="3">
          <reference field="4294967294" count="1" selected="0">
            <x v="0"/>
          </reference>
          <reference field="1" count="1" selected="0">
            <x v="0"/>
          </reference>
          <reference field="5" count="1" selected="0">
            <x v="1"/>
          </reference>
        </references>
      </pivotArea>
    </chartFormat>
    <chartFormat chart="1" format="1" series="1">
      <pivotArea type="data" outline="0" fieldPosition="0">
        <references count="3">
          <reference field="4294967294" count="1" selected="0">
            <x v="0"/>
          </reference>
          <reference field="1" count="1" selected="0">
            <x v="1"/>
          </reference>
          <reference field="5" count="1" selected="0">
            <x v="1"/>
          </reference>
        </references>
      </pivotArea>
    </chartFormat>
    <chartFormat chart="1" format="2" series="1">
      <pivotArea type="data" outline="0" fieldPosition="0">
        <references count="3">
          <reference field="4294967294" count="1" selected="0">
            <x v="0"/>
          </reference>
          <reference field="1" count="1" selected="0">
            <x v="2"/>
          </reference>
          <reference field="5" count="1" selected="0">
            <x v="1"/>
          </reference>
        </references>
      </pivotArea>
    </chartFormat>
    <chartFormat chart="1" format="3" series="1">
      <pivotArea type="data" outline="0" fieldPosition="0">
        <references count="3">
          <reference field="4294967294" count="1" selected="0">
            <x v="0"/>
          </reference>
          <reference field="1" count="1" selected="0">
            <x v="0"/>
          </reference>
          <reference field="5" count="1" selected="0">
            <x v="6"/>
          </reference>
        </references>
      </pivotArea>
    </chartFormat>
    <chartFormat chart="1" format="4" series="1">
      <pivotArea type="data" outline="0" fieldPosition="0">
        <references count="3">
          <reference field="4294967294" count="1" selected="0">
            <x v="0"/>
          </reference>
          <reference field="1" count="1" selected="0">
            <x v="1"/>
          </reference>
          <reference field="5" count="1" selected="0">
            <x v="6"/>
          </reference>
        </references>
      </pivotArea>
    </chartFormat>
    <chartFormat chart="1" format="5" series="1">
      <pivotArea type="data" outline="0" fieldPosition="0">
        <references count="3">
          <reference field="4294967294" count="1" selected="0">
            <x v="0"/>
          </reference>
          <reference field="1" count="1" selected="0">
            <x v="2"/>
          </reference>
          <reference field="5" count="1" selected="0">
            <x v="6"/>
          </reference>
        </references>
      </pivotArea>
    </chartFormat>
    <chartFormat chart="1" format="6" series="1">
      <pivotArea type="data" outline="0" fieldPosition="0">
        <references count="3">
          <reference field="4294967294" count="1" selected="0">
            <x v="0"/>
          </reference>
          <reference field="1" count="1" selected="0">
            <x v="0"/>
          </reference>
          <reference field="5" count="1" selected="0">
            <x v="0"/>
          </reference>
        </references>
      </pivotArea>
    </chartFormat>
    <chartFormat chart="1" format="7" series="1">
      <pivotArea type="data" outline="0" fieldPosition="0">
        <references count="3">
          <reference field="4294967294" count="1" selected="0">
            <x v="0"/>
          </reference>
          <reference field="1" count="1" selected="0">
            <x v="1"/>
          </reference>
          <reference field="5" count="1" selected="0">
            <x v="0"/>
          </reference>
        </references>
      </pivotArea>
    </chartFormat>
    <chartFormat chart="1" format="8" series="1">
      <pivotArea type="data" outline="0" fieldPosition="0">
        <references count="3">
          <reference field="4294967294" count="1" selected="0">
            <x v="0"/>
          </reference>
          <reference field="1" count="1" selected="0">
            <x v="2"/>
          </reference>
          <reference field="5" count="1" selected="0">
            <x v="0"/>
          </reference>
        </references>
      </pivotArea>
    </chartFormat>
    <chartFormat chart="1" format="9" series="1">
      <pivotArea type="data" outline="0" fieldPosition="0">
        <references count="3">
          <reference field="4294967294" count="1" selected="0">
            <x v="0"/>
          </reference>
          <reference field="1" count="1" selected="0">
            <x v="0"/>
          </reference>
          <reference field="5" count="1" selected="0">
            <x v="2"/>
          </reference>
        </references>
      </pivotArea>
    </chartFormat>
    <chartFormat chart="1" format="10" series="1">
      <pivotArea type="data" outline="0" fieldPosition="0">
        <references count="3">
          <reference field="4294967294" count="1" selected="0">
            <x v="0"/>
          </reference>
          <reference field="1" count="1" selected="0">
            <x v="1"/>
          </reference>
          <reference field="5" count="1" selected="0">
            <x v="2"/>
          </reference>
        </references>
      </pivotArea>
    </chartFormat>
    <chartFormat chart="1" format="11" series="1">
      <pivotArea type="data" outline="0" fieldPosition="0">
        <references count="3">
          <reference field="4294967294" count="1" selected="0">
            <x v="0"/>
          </reference>
          <reference field="1" count="1" selected="0">
            <x v="2"/>
          </reference>
          <reference field="5" count="1" selected="0">
            <x v="2"/>
          </reference>
        </references>
      </pivotArea>
    </chartFormat>
    <chartFormat chart="1" format="12" series="1">
      <pivotArea type="data" outline="0" fieldPosition="0">
        <references count="3">
          <reference field="4294967294" count="1" selected="0">
            <x v="0"/>
          </reference>
          <reference field="1" count="1" selected="0">
            <x v="0"/>
          </reference>
          <reference field="5" count="1" selected="0">
            <x v="3"/>
          </reference>
        </references>
      </pivotArea>
    </chartFormat>
    <chartFormat chart="1" format="13" series="1">
      <pivotArea type="data" outline="0" fieldPosition="0">
        <references count="3">
          <reference field="4294967294" count="1" selected="0">
            <x v="0"/>
          </reference>
          <reference field="1" count="1" selected="0">
            <x v="2"/>
          </reference>
          <reference field="5" count="1" selected="0">
            <x v="3"/>
          </reference>
        </references>
      </pivotArea>
    </chartFormat>
    <chartFormat chart="1" format="14" series="1">
      <pivotArea type="data" outline="0" fieldPosition="0">
        <references count="3">
          <reference field="4294967294" count="1" selected="0">
            <x v="0"/>
          </reference>
          <reference field="1" count="1" selected="0">
            <x v="2"/>
          </reference>
          <reference field="5" count="1" selected="0">
            <x v="4"/>
          </reference>
        </references>
      </pivotArea>
    </chartFormat>
    <chartFormat chart="1" format="15" series="1">
      <pivotArea type="data" outline="0" fieldPosition="0">
        <references count="3">
          <reference field="4294967294" count="1" selected="0">
            <x v="0"/>
          </reference>
          <reference field="1" count="1" selected="0">
            <x v="0"/>
          </reference>
          <reference field="5" count="1" selected="0">
            <x v="4"/>
          </reference>
        </references>
      </pivotArea>
    </chartFormat>
    <chartFormat chart="1" format="16" series="1">
      <pivotArea type="data" outline="0" fieldPosition="0">
        <references count="3">
          <reference field="4294967294" count="1" selected="0">
            <x v="0"/>
          </reference>
          <reference field="1" count="1" selected="0">
            <x v="1"/>
          </reference>
          <reference field="5" count="1" selected="0">
            <x v="4"/>
          </reference>
        </references>
      </pivotArea>
    </chartFormat>
    <chartFormat chart="1" format="17" series="1">
      <pivotArea type="data" outline="0" fieldPosition="0">
        <references count="3">
          <reference field="4294967294" count="1" selected="0">
            <x v="0"/>
          </reference>
          <reference field="1" count="1" selected="0">
            <x v="0"/>
          </reference>
          <reference field="5" count="1" selected="0">
            <x v="5"/>
          </reference>
        </references>
      </pivotArea>
    </chartFormat>
    <chartFormat chart="1" format="18" series="1">
      <pivotArea type="data" outline="0" fieldPosition="0">
        <references count="3">
          <reference field="4294967294" count="1" selected="0">
            <x v="0"/>
          </reference>
          <reference field="1" count="1" selected="0">
            <x v="1"/>
          </reference>
          <reference field="5" count="1" selected="0">
            <x v="5"/>
          </reference>
        </references>
      </pivotArea>
    </chartFormat>
    <chartFormat chart="1" format="19" series="1">
      <pivotArea type="data" outline="0" fieldPosition="0">
        <references count="3">
          <reference field="4294967294" count="1" selected="0">
            <x v="0"/>
          </reference>
          <reference field="1" count="1" selected="0">
            <x v="2"/>
          </reference>
          <reference field="5" count="1" selected="0">
            <x v="5"/>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P14" firstHeaderRow="1" firstDataRow="3" firstDataCol="1"/>
  <pivotFields count="9">
    <pivotField axis="axisRow" numFmtId="14" showAll="0">
      <items count="15">
        <item x="0"/>
        <item x="1"/>
        <item x="2"/>
        <item x="3"/>
        <item x="4"/>
        <item x="5"/>
        <item x="6"/>
        <item x="7"/>
        <item x="8"/>
        <item x="9"/>
        <item x="10"/>
        <item x="11"/>
        <item x="12"/>
        <item x="13"/>
        <item t="default"/>
      </items>
    </pivotField>
    <pivotField axis="axisCol" showAll="0">
      <items count="4">
        <item x="2"/>
        <item x="0"/>
        <item x="1"/>
        <item t="default"/>
      </items>
    </pivotField>
    <pivotField showAll="0"/>
    <pivotField showAll="0"/>
    <pivotField dataField="1" showAll="0">
      <items count="1000">
        <item x="4"/>
        <item x="0"/>
        <item x="5"/>
        <item x="6"/>
        <item x="2"/>
        <item x="1"/>
        <item x="3"/>
        <item x="9"/>
        <item x="7"/>
        <item x="10"/>
        <item x="11"/>
        <item x="12"/>
        <item x="8"/>
        <item x="16"/>
        <item x="17"/>
        <item x="14"/>
        <item x="15"/>
        <item x="13"/>
        <item x="18"/>
        <item x="19"/>
        <item x="20"/>
        <item x="22"/>
        <item x="21"/>
        <item x="24"/>
        <item x="23"/>
        <item x="25"/>
        <item x="26"/>
        <item x="32"/>
        <item x="29"/>
        <item x="31"/>
        <item x="27"/>
        <item x="28"/>
        <item x="30"/>
        <item x="33"/>
        <item x="35"/>
        <item x="36"/>
        <item x="34"/>
        <item x="39"/>
        <item x="37"/>
        <item x="38"/>
        <item x="40"/>
        <item x="42"/>
        <item x="44"/>
        <item x="43"/>
        <item x="45"/>
        <item x="46"/>
        <item x="41"/>
        <item x="52"/>
        <item x="48"/>
        <item x="49"/>
        <item x="51"/>
        <item x="47"/>
        <item x="50"/>
        <item x="57"/>
        <item x="58"/>
        <item x="54"/>
        <item x="56"/>
        <item x="59"/>
        <item x="53"/>
        <item x="55"/>
        <item x="60"/>
        <item x="62"/>
        <item x="63"/>
        <item x="64"/>
        <item x="61"/>
        <item x="69"/>
        <item x="67"/>
        <item x="66"/>
        <item x="65"/>
        <item x="68"/>
        <item x="70"/>
        <item x="71"/>
        <item x="72"/>
        <item x="73"/>
        <item x="74"/>
        <item x="75"/>
        <item x="76"/>
        <item x="77"/>
        <item x="78"/>
        <item x="79"/>
        <item x="80"/>
        <item x="81"/>
        <item x="82"/>
        <item x="84"/>
        <item x="85"/>
        <item x="83"/>
        <item x="88"/>
        <item x="90"/>
        <item x="87"/>
        <item x="86"/>
        <item x="89"/>
        <item x="91"/>
        <item x="92"/>
        <item x="93"/>
        <item x="94"/>
        <item x="95"/>
        <item x="97"/>
        <item x="98"/>
        <item x="96"/>
        <item x="99"/>
        <item x="101"/>
        <item x="104"/>
        <item x="100"/>
        <item x="102"/>
        <item x="103"/>
        <item x="105"/>
        <item x="108"/>
        <item x="107"/>
        <item x="106"/>
        <item x="112"/>
        <item x="109"/>
        <item x="110"/>
        <item x="111"/>
        <item x="113"/>
        <item x="116"/>
        <item x="118"/>
        <item x="114"/>
        <item x="115"/>
        <item x="117"/>
        <item x="119"/>
        <item x="128"/>
        <item x="129"/>
        <item x="121"/>
        <item x="122"/>
        <item x="127"/>
        <item x="126"/>
        <item x="120"/>
        <item x="123"/>
        <item x="124"/>
        <item x="125"/>
        <item x="131"/>
        <item x="133"/>
        <item x="135"/>
        <item x="130"/>
        <item x="138"/>
        <item x="139"/>
        <item x="132"/>
        <item x="134"/>
        <item x="136"/>
        <item x="137"/>
        <item x="141"/>
        <item x="142"/>
        <item x="143"/>
        <item x="140"/>
        <item x="144"/>
        <item x="145"/>
        <item x="147"/>
        <item x="148"/>
        <item x="150"/>
        <item x="151"/>
        <item x="146"/>
        <item x="149"/>
        <item x="152"/>
        <item x="153"/>
        <item x="156"/>
        <item x="157"/>
        <item x="154"/>
        <item x="155"/>
        <item x="159"/>
        <item x="158"/>
        <item x="160"/>
        <item x="164"/>
        <item x="165"/>
        <item x="166"/>
        <item x="163"/>
        <item x="161"/>
        <item x="162"/>
        <item x="167"/>
        <item x="172"/>
        <item x="173"/>
        <item x="168"/>
        <item x="171"/>
        <item x="170"/>
        <item x="169"/>
        <item x="174"/>
        <item x="176"/>
        <item x="175"/>
        <item x="177"/>
        <item x="178"/>
        <item x="180"/>
        <item x="182"/>
        <item x="183"/>
        <item x="179"/>
        <item x="181"/>
        <item x="184"/>
        <item x="187"/>
        <item x="185"/>
        <item x="188"/>
        <item x="186"/>
        <item x="189"/>
        <item x="190"/>
        <item x="194"/>
        <item x="196"/>
        <item x="197"/>
        <item x="192"/>
        <item x="191"/>
        <item x="195"/>
        <item x="193"/>
        <item x="198"/>
        <item x="200"/>
        <item x="201"/>
        <item x="202"/>
        <item x="199"/>
        <item x="203"/>
        <item x="207"/>
        <item x="205"/>
        <item x="204"/>
        <item x="206"/>
        <item x="209"/>
        <item x="210"/>
        <item x="212"/>
        <item x="208"/>
        <item x="213"/>
        <item x="211"/>
        <item x="215"/>
        <item x="214"/>
        <item x="216"/>
        <item x="218"/>
        <item x="219"/>
        <item x="221"/>
        <item x="222"/>
        <item x="223"/>
        <item x="220"/>
        <item x="217"/>
        <item x="226"/>
        <item x="229"/>
        <item x="228"/>
        <item x="224"/>
        <item x="225"/>
        <item x="227"/>
        <item x="231"/>
        <item x="234"/>
        <item x="230"/>
        <item x="232"/>
        <item x="233"/>
        <item x="235"/>
        <item x="236"/>
        <item x="237"/>
        <item x="240"/>
        <item x="238"/>
        <item x="239"/>
        <item x="241"/>
        <item x="242"/>
        <item x="243"/>
        <item x="245"/>
        <item x="244"/>
        <item x="246"/>
        <item x="247"/>
        <item x="252"/>
        <item x="248"/>
        <item x="253"/>
        <item x="249"/>
        <item x="250"/>
        <item x="251"/>
        <item x="255"/>
        <item x="254"/>
        <item x="256"/>
        <item x="257"/>
        <item x="261"/>
        <item x="258"/>
        <item x="260"/>
        <item x="262"/>
        <item x="259"/>
        <item x="263"/>
        <item x="264"/>
        <item x="265"/>
        <item x="267"/>
        <item x="268"/>
        <item x="269"/>
        <item x="266"/>
        <item x="270"/>
        <item x="272"/>
        <item x="274"/>
        <item x="271"/>
        <item x="273"/>
        <item x="275"/>
        <item x="276"/>
        <item x="278"/>
        <item x="277"/>
        <item x="279"/>
        <item x="281"/>
        <item x="280"/>
        <item x="282"/>
        <item x="285"/>
        <item x="292"/>
        <item x="288"/>
        <item x="289"/>
        <item x="287"/>
        <item x="283"/>
        <item x="284"/>
        <item x="286"/>
        <item x="290"/>
        <item x="291"/>
        <item x="293"/>
        <item x="294"/>
        <item x="295"/>
        <item x="299"/>
        <item x="296"/>
        <item x="297"/>
        <item x="298"/>
        <item x="300"/>
        <item x="301"/>
        <item x="302"/>
        <item x="303"/>
        <item x="304"/>
        <item x="306"/>
        <item x="305"/>
        <item x="307"/>
        <item x="309"/>
        <item x="310"/>
        <item x="311"/>
        <item x="308"/>
        <item x="312"/>
        <item x="315"/>
        <item x="316"/>
        <item x="313"/>
        <item x="317"/>
        <item x="314"/>
        <item x="319"/>
        <item x="318"/>
        <item x="320"/>
        <item x="321"/>
        <item x="322"/>
        <item x="324"/>
        <item x="323"/>
        <item x="325"/>
        <item x="326"/>
        <item x="327"/>
        <item x="328"/>
        <item x="329"/>
        <item x="330"/>
        <item x="331"/>
        <item x="332"/>
        <item x="334"/>
        <item x="335"/>
        <item x="338"/>
        <item x="333"/>
        <item x="339"/>
        <item x="336"/>
        <item x="337"/>
        <item x="340"/>
        <item x="341"/>
        <item x="345"/>
        <item x="347"/>
        <item x="342"/>
        <item x="344"/>
        <item x="346"/>
        <item x="343"/>
        <item x="350"/>
        <item x="352"/>
        <item x="348"/>
        <item x="351"/>
        <item x="349"/>
        <item x="354"/>
        <item x="355"/>
        <item x="353"/>
        <item x="356"/>
        <item x="357"/>
        <item x="358"/>
        <item x="363"/>
        <item x="360"/>
        <item x="361"/>
        <item x="362"/>
        <item x="359"/>
        <item x="364"/>
        <item x="366"/>
        <item x="365"/>
        <item x="367"/>
        <item x="369"/>
        <item x="374"/>
        <item x="372"/>
        <item x="373"/>
        <item x="370"/>
        <item x="368"/>
        <item x="371"/>
        <item x="375"/>
        <item x="376"/>
        <item x="377"/>
        <item x="378"/>
        <item x="379"/>
        <item x="380"/>
        <item x="382"/>
        <item x="383"/>
        <item x="381"/>
        <item x="389"/>
        <item x="384"/>
        <item x="385"/>
        <item x="386"/>
        <item x="387"/>
        <item x="388"/>
        <item x="390"/>
        <item x="391"/>
        <item x="392"/>
        <item x="393"/>
        <item x="394"/>
        <item x="395"/>
        <item x="396"/>
        <item x="397"/>
        <item x="399"/>
        <item x="398"/>
        <item x="401"/>
        <item x="402"/>
        <item x="403"/>
        <item x="404"/>
        <item x="407"/>
        <item x="405"/>
        <item x="406"/>
        <item x="400"/>
        <item x="409"/>
        <item x="410"/>
        <item x="411"/>
        <item x="412"/>
        <item x="408"/>
        <item x="413"/>
        <item x="414"/>
        <item x="418"/>
        <item x="415"/>
        <item x="417"/>
        <item x="419"/>
        <item x="416"/>
        <item x="420"/>
        <item x="421"/>
        <item x="424"/>
        <item x="426"/>
        <item x="427"/>
        <item x="423"/>
        <item x="422"/>
        <item x="425"/>
        <item x="428"/>
        <item x="429"/>
        <item x="431"/>
        <item x="430"/>
        <item x="435"/>
        <item x="432"/>
        <item x="433"/>
        <item x="434"/>
        <item x="436"/>
        <item x="440"/>
        <item x="438"/>
        <item x="439"/>
        <item x="437"/>
        <item x="442"/>
        <item x="443"/>
        <item x="446"/>
        <item x="447"/>
        <item x="441"/>
        <item x="444"/>
        <item x="445"/>
        <item x="449"/>
        <item x="451"/>
        <item x="448"/>
        <item x="450"/>
        <item x="452"/>
        <item x="454"/>
        <item x="455"/>
        <item x="459"/>
        <item x="456"/>
        <item x="453"/>
        <item x="458"/>
        <item x="457"/>
        <item x="460"/>
        <item x="463"/>
        <item x="464"/>
        <item x="467"/>
        <item x="465"/>
        <item x="466"/>
        <item x="468"/>
        <item x="461"/>
        <item x="462"/>
        <item x="470"/>
        <item x="469"/>
        <item x="471"/>
        <item x="472"/>
        <item x="478"/>
        <item x="473"/>
        <item x="474"/>
        <item x="475"/>
        <item x="476"/>
        <item x="477"/>
        <item x="479"/>
        <item x="480"/>
        <item x="481"/>
        <item x="482"/>
        <item x="487"/>
        <item x="483"/>
        <item x="484"/>
        <item x="485"/>
        <item x="486"/>
        <item x="489"/>
        <item x="488"/>
        <item x="496"/>
        <item x="490"/>
        <item x="491"/>
        <item x="492"/>
        <item x="493"/>
        <item x="494"/>
        <item x="495"/>
        <item x="497"/>
        <item x="498"/>
        <item x="499"/>
        <item x="501"/>
        <item x="500"/>
        <item x="502"/>
        <item x="503"/>
        <item x="506"/>
        <item x="508"/>
        <item x="504"/>
        <item x="505"/>
        <item x="507"/>
        <item x="512"/>
        <item x="509"/>
        <item x="510"/>
        <item x="513"/>
        <item x="514"/>
        <item x="515"/>
        <item x="511"/>
        <item x="516"/>
        <item x="518"/>
        <item x="519"/>
        <item x="520"/>
        <item x="517"/>
        <item x="521"/>
        <item x="524"/>
        <item x="522"/>
        <item x="523"/>
        <item x="525"/>
        <item x="526"/>
        <item x="528"/>
        <item x="530"/>
        <item x="527"/>
        <item x="529"/>
        <item x="531"/>
        <item x="534"/>
        <item x="533"/>
        <item x="532"/>
        <item x="535"/>
        <item x="536"/>
        <item x="537"/>
        <item x="539"/>
        <item x="538"/>
        <item x="540"/>
        <item x="542"/>
        <item x="541"/>
        <item x="543"/>
        <item x="547"/>
        <item x="545"/>
        <item x="544"/>
        <item x="546"/>
        <item x="549"/>
        <item x="548"/>
        <item x="550"/>
        <item x="551"/>
        <item x="553"/>
        <item x="552"/>
        <item x="555"/>
        <item x="558"/>
        <item x="560"/>
        <item x="556"/>
        <item x="554"/>
        <item x="557"/>
        <item x="559"/>
        <item x="561"/>
        <item x="562"/>
        <item x="563"/>
        <item x="564"/>
        <item x="565"/>
        <item x="569"/>
        <item x="568"/>
        <item x="566"/>
        <item x="567"/>
        <item x="570"/>
        <item x="571"/>
        <item x="572"/>
        <item x="573"/>
        <item x="576"/>
        <item x="575"/>
        <item x="574"/>
        <item x="577"/>
        <item x="578"/>
        <item x="579"/>
        <item x="580"/>
        <item x="581"/>
        <item x="582"/>
        <item x="588"/>
        <item x="583"/>
        <item x="584"/>
        <item x="586"/>
        <item x="589"/>
        <item x="587"/>
        <item x="585"/>
        <item x="591"/>
        <item x="592"/>
        <item x="590"/>
        <item x="593"/>
        <item x="594"/>
        <item x="596"/>
        <item x="595"/>
        <item x="597"/>
        <item x="600"/>
        <item x="601"/>
        <item x="598"/>
        <item x="599"/>
        <item x="602"/>
        <item x="603"/>
        <item x="604"/>
        <item x="605"/>
        <item x="606"/>
        <item x="607"/>
        <item x="608"/>
        <item x="610"/>
        <item x="612"/>
        <item x="609"/>
        <item x="611"/>
        <item x="613"/>
        <item x="614"/>
        <item x="615"/>
        <item x="616"/>
        <item x="617"/>
        <item x="623"/>
        <item x="619"/>
        <item x="620"/>
        <item x="621"/>
        <item x="622"/>
        <item x="618"/>
        <item x="625"/>
        <item x="627"/>
        <item x="628"/>
        <item x="624"/>
        <item x="629"/>
        <item x="626"/>
        <item x="630"/>
        <item x="632"/>
        <item x="631"/>
        <item x="633"/>
        <item x="637"/>
        <item x="634"/>
        <item x="636"/>
        <item x="635"/>
        <item x="639"/>
        <item x="640"/>
        <item x="638"/>
        <item x="641"/>
        <item x="645"/>
        <item x="647"/>
        <item x="643"/>
        <item x="648"/>
        <item x="646"/>
        <item x="642"/>
        <item x="644"/>
        <item x="652"/>
        <item x="653"/>
        <item x="649"/>
        <item x="650"/>
        <item x="651"/>
        <item x="654"/>
        <item x="655"/>
        <item x="656"/>
        <item x="657"/>
        <item x="658"/>
        <item x="663"/>
        <item x="659"/>
        <item x="660"/>
        <item x="662"/>
        <item x="666"/>
        <item x="661"/>
        <item x="664"/>
        <item x="665"/>
        <item x="668"/>
        <item x="671"/>
        <item x="667"/>
        <item x="672"/>
        <item x="673"/>
        <item x="675"/>
        <item x="676"/>
        <item x="674"/>
        <item x="669"/>
        <item x="670"/>
        <item x="678"/>
        <item x="684"/>
        <item x="686"/>
        <item x="681"/>
        <item x="682"/>
        <item x="677"/>
        <item x="679"/>
        <item x="680"/>
        <item x="683"/>
        <item x="685"/>
        <item x="687"/>
        <item x="690"/>
        <item x="692"/>
        <item x="688"/>
        <item x="689"/>
        <item x="691"/>
        <item x="696"/>
        <item x="693"/>
        <item x="694"/>
        <item x="695"/>
        <item x="697"/>
        <item x="698"/>
        <item x="700"/>
        <item x="701"/>
        <item x="702"/>
        <item x="703"/>
        <item x="699"/>
        <item x="704"/>
        <item x="708"/>
        <item x="709"/>
        <item x="707"/>
        <item x="705"/>
        <item x="706"/>
        <item x="711"/>
        <item x="712"/>
        <item x="710"/>
        <item x="718"/>
        <item x="713"/>
        <item x="719"/>
        <item x="714"/>
        <item x="715"/>
        <item x="716"/>
        <item x="717"/>
        <item x="720"/>
        <item x="725"/>
        <item x="729"/>
        <item x="722"/>
        <item x="723"/>
        <item x="724"/>
        <item x="727"/>
        <item x="730"/>
        <item x="731"/>
        <item x="732"/>
        <item x="721"/>
        <item x="726"/>
        <item x="728"/>
        <item x="734"/>
        <item x="738"/>
        <item x="733"/>
        <item x="736"/>
        <item x="735"/>
        <item x="737"/>
        <item x="741"/>
        <item x="739"/>
        <item x="740"/>
        <item x="742"/>
        <item x="743"/>
        <item x="744"/>
        <item x="745"/>
        <item x="746"/>
        <item x="749"/>
        <item x="748"/>
        <item x="747"/>
        <item x="751"/>
        <item x="750"/>
        <item x="753"/>
        <item x="754"/>
        <item x="752"/>
        <item x="756"/>
        <item x="755"/>
        <item x="759"/>
        <item x="758"/>
        <item x="761"/>
        <item x="757"/>
        <item x="760"/>
        <item x="762"/>
        <item x="765"/>
        <item x="766"/>
        <item x="763"/>
        <item x="764"/>
        <item x="767"/>
        <item x="771"/>
        <item x="768"/>
        <item x="769"/>
        <item x="770"/>
        <item x="773"/>
        <item x="779"/>
        <item x="775"/>
        <item x="776"/>
        <item x="772"/>
        <item x="774"/>
        <item x="777"/>
        <item x="778"/>
        <item x="780"/>
        <item x="781"/>
        <item x="782"/>
        <item x="783"/>
        <item x="784"/>
        <item x="785"/>
        <item x="787"/>
        <item x="788"/>
        <item x="790"/>
        <item x="786"/>
        <item x="789"/>
        <item x="796"/>
        <item x="795"/>
        <item x="792"/>
        <item x="794"/>
        <item x="791"/>
        <item x="793"/>
        <item x="798"/>
        <item x="799"/>
        <item x="797"/>
        <item x="801"/>
        <item x="805"/>
        <item x="806"/>
        <item x="800"/>
        <item x="802"/>
        <item x="803"/>
        <item x="804"/>
        <item x="807"/>
        <item x="808"/>
        <item x="810"/>
        <item x="811"/>
        <item x="809"/>
        <item x="812"/>
        <item x="813"/>
        <item x="817"/>
        <item x="815"/>
        <item x="818"/>
        <item x="814"/>
        <item x="816"/>
        <item x="820"/>
        <item x="819"/>
        <item x="821"/>
        <item x="822"/>
        <item x="823"/>
        <item x="824"/>
        <item x="827"/>
        <item x="828"/>
        <item x="829"/>
        <item x="825"/>
        <item x="826"/>
        <item x="830"/>
        <item x="831"/>
        <item x="832"/>
        <item x="833"/>
        <item x="834"/>
        <item x="837"/>
        <item x="838"/>
        <item x="841"/>
        <item x="835"/>
        <item x="839"/>
        <item x="836"/>
        <item x="840"/>
        <item x="842"/>
        <item x="844"/>
        <item x="843"/>
        <item x="845"/>
        <item x="846"/>
        <item x="849"/>
        <item x="850"/>
        <item x="851"/>
        <item x="854"/>
        <item x="847"/>
        <item x="848"/>
        <item x="852"/>
        <item x="853"/>
        <item x="859"/>
        <item x="856"/>
        <item x="857"/>
        <item x="858"/>
        <item x="855"/>
        <item x="860"/>
        <item x="864"/>
        <item x="865"/>
        <item x="867"/>
        <item x="861"/>
        <item x="862"/>
        <item x="863"/>
        <item x="866"/>
        <item x="877"/>
        <item x="878"/>
        <item x="868"/>
        <item x="869"/>
        <item x="870"/>
        <item x="871"/>
        <item x="876"/>
        <item x="872"/>
        <item x="873"/>
        <item x="874"/>
        <item x="875"/>
        <item x="880"/>
        <item x="883"/>
        <item x="884"/>
        <item x="885"/>
        <item x="886"/>
        <item x="879"/>
        <item x="881"/>
        <item x="882"/>
        <item x="887"/>
        <item x="888"/>
        <item x="891"/>
        <item x="892"/>
        <item x="893"/>
        <item x="889"/>
        <item x="890"/>
        <item x="894"/>
        <item x="900"/>
        <item x="897"/>
        <item x="898"/>
        <item x="901"/>
        <item x="896"/>
        <item x="895"/>
        <item x="899"/>
        <item x="902"/>
        <item x="912"/>
        <item x="915"/>
        <item x="906"/>
        <item x="909"/>
        <item x="910"/>
        <item x="911"/>
        <item x="917"/>
        <item x="922"/>
        <item x="923"/>
        <item x="925"/>
        <item x="926"/>
        <item x="927"/>
        <item x="904"/>
        <item x="907"/>
        <item x="913"/>
        <item x="924"/>
        <item x="903"/>
        <item x="905"/>
        <item x="908"/>
        <item x="914"/>
        <item x="916"/>
        <item x="918"/>
        <item x="919"/>
        <item x="920"/>
        <item x="921"/>
        <item x="930"/>
        <item x="934"/>
        <item x="945"/>
        <item x="932"/>
        <item x="933"/>
        <item x="936"/>
        <item x="938"/>
        <item x="942"/>
        <item x="943"/>
        <item x="944"/>
        <item x="939"/>
        <item x="940"/>
        <item x="928"/>
        <item x="929"/>
        <item x="931"/>
        <item x="935"/>
        <item x="937"/>
        <item x="941"/>
        <item x="946"/>
        <item x="947"/>
        <item x="948"/>
        <item x="949"/>
        <item x="950"/>
        <item x="952"/>
        <item x="954"/>
        <item x="958"/>
        <item x="953"/>
        <item x="955"/>
        <item x="960"/>
        <item x="961"/>
        <item x="962"/>
        <item x="951"/>
        <item x="956"/>
        <item x="957"/>
        <item x="959"/>
        <item x="964"/>
        <item x="967"/>
        <item x="968"/>
        <item x="970"/>
        <item x="977"/>
        <item x="979"/>
        <item x="963"/>
        <item x="965"/>
        <item x="966"/>
        <item x="975"/>
        <item x="971"/>
        <item x="980"/>
        <item x="969"/>
        <item x="972"/>
        <item x="973"/>
        <item x="974"/>
        <item x="976"/>
        <item x="978"/>
        <item x="982"/>
        <item x="983"/>
        <item x="985"/>
        <item x="987"/>
        <item x="988"/>
        <item x="990"/>
        <item x="984"/>
        <item x="986"/>
        <item x="991"/>
        <item x="981"/>
        <item x="989"/>
        <item x="994"/>
        <item x="998"/>
        <item x="992"/>
        <item x="993"/>
        <item x="997"/>
        <item x="996"/>
        <item x="995"/>
        <item t="default"/>
      </items>
    </pivotField>
    <pivotField showAll="0">
      <items count="8">
        <item x="4"/>
        <item x="3"/>
        <item x="2"/>
        <item x="6"/>
        <item x="0"/>
        <item x="5"/>
        <item x="1"/>
        <item t="default"/>
      </items>
    </pivotField>
    <pivotField dataField="1" showAll="0">
      <items count="7">
        <item x="0"/>
        <item x="2"/>
        <item x="1"/>
        <item x="5"/>
        <item x="4"/>
        <item x="3"/>
        <item t="default"/>
      </items>
    </pivotField>
    <pivotField dataField="1" numFmtId="44" showAll="0">
      <items count="246">
        <item x="86"/>
        <item x="224"/>
        <item x="150"/>
        <item x="206"/>
        <item x="107"/>
        <item x="110"/>
        <item x="181"/>
        <item x="56"/>
        <item x="6"/>
        <item x="204"/>
        <item x="232"/>
        <item x="198"/>
        <item x="141"/>
        <item x="237"/>
        <item x="34"/>
        <item x="166"/>
        <item x="189"/>
        <item x="7"/>
        <item x="151"/>
        <item x="162"/>
        <item x="78"/>
        <item x="62"/>
        <item x="116"/>
        <item x="183"/>
        <item x="178"/>
        <item x="197"/>
        <item x="81"/>
        <item x="8"/>
        <item x="36"/>
        <item x="147"/>
        <item x="25"/>
        <item x="225"/>
        <item x="142"/>
        <item x="138"/>
        <item x="200"/>
        <item x="30"/>
        <item x="46"/>
        <item x="128"/>
        <item x="13"/>
        <item x="64"/>
        <item x="218"/>
        <item x="163"/>
        <item x="159"/>
        <item x="229"/>
        <item x="9"/>
        <item x="109"/>
        <item x="111"/>
        <item x="172"/>
        <item x="50"/>
        <item x="42"/>
        <item x="23"/>
        <item x="11"/>
        <item x="5"/>
        <item x="114"/>
        <item x="84"/>
        <item x="122"/>
        <item x="63"/>
        <item x="201"/>
        <item x="180"/>
        <item x="31"/>
        <item x="93"/>
        <item x="47"/>
        <item x="152"/>
        <item x="164"/>
        <item x="19"/>
        <item x="1"/>
        <item x="0"/>
        <item x="66"/>
        <item x="15"/>
        <item x="175"/>
        <item x="173"/>
        <item x="65"/>
        <item x="196"/>
        <item x="160"/>
        <item x="144"/>
        <item x="22"/>
        <item x="88"/>
        <item x="12"/>
        <item x="21"/>
        <item x="4"/>
        <item x="236"/>
        <item x="45"/>
        <item x="121"/>
        <item x="202"/>
        <item x="75"/>
        <item x="73"/>
        <item x="222"/>
        <item x="154"/>
        <item x="170"/>
        <item x="106"/>
        <item x="153"/>
        <item x="3"/>
        <item x="85"/>
        <item x="72"/>
        <item x="51"/>
        <item x="43"/>
        <item x="161"/>
        <item x="24"/>
        <item x="83"/>
        <item x="49"/>
        <item x="102"/>
        <item x="76"/>
        <item x="140"/>
        <item x="90"/>
        <item x="48"/>
        <item x="44"/>
        <item x="192"/>
        <item x="112"/>
        <item x="59"/>
        <item x="70"/>
        <item x="100"/>
        <item x="57"/>
        <item x="127"/>
        <item x="177"/>
        <item x="149"/>
        <item x="155"/>
        <item x="87"/>
        <item x="108"/>
        <item x="17"/>
        <item x="223"/>
        <item x="33"/>
        <item x="203"/>
        <item x="137"/>
        <item x="105"/>
        <item x="132"/>
        <item x="92"/>
        <item x="16"/>
        <item x="28"/>
        <item x="74"/>
        <item x="124"/>
        <item x="37"/>
        <item x="77"/>
        <item x="27"/>
        <item x="217"/>
        <item x="211"/>
        <item x="52"/>
        <item x="61"/>
        <item x="230"/>
        <item x="2"/>
        <item x="179"/>
        <item x="219"/>
        <item x="191"/>
        <item x="104"/>
        <item x="123"/>
        <item x="131"/>
        <item x="29"/>
        <item x="80"/>
        <item x="82"/>
        <item x="97"/>
        <item x="39"/>
        <item x="208"/>
        <item x="95"/>
        <item x="99"/>
        <item x="146"/>
        <item x="171"/>
        <item x="156"/>
        <item x="71"/>
        <item x="101"/>
        <item x="190"/>
        <item x="134"/>
        <item x="38"/>
        <item x="40"/>
        <item x="119"/>
        <item x="125"/>
        <item x="55"/>
        <item x="205"/>
        <item x="26"/>
        <item x="68"/>
        <item x="207"/>
        <item x="199"/>
        <item x="32"/>
        <item x="115"/>
        <item x="182"/>
        <item x="215"/>
        <item x="241"/>
        <item x="35"/>
        <item x="168"/>
        <item x="184"/>
        <item x="67"/>
        <item x="145"/>
        <item x="120"/>
        <item x="136"/>
        <item x="91"/>
        <item x="213"/>
        <item x="133"/>
        <item x="214"/>
        <item x="231"/>
        <item x="148"/>
        <item x="216"/>
        <item x="96"/>
        <item x="60"/>
        <item x="193"/>
        <item x="53"/>
        <item x="143"/>
        <item x="10"/>
        <item x="244"/>
        <item x="185"/>
        <item x="243"/>
        <item x="89"/>
        <item x="118"/>
        <item x="157"/>
        <item x="129"/>
        <item x="139"/>
        <item x="221"/>
        <item x="54"/>
        <item x="165"/>
        <item x="20"/>
        <item x="103"/>
        <item x="167"/>
        <item x="94"/>
        <item x="69"/>
        <item x="18"/>
        <item x="135"/>
        <item x="176"/>
        <item x="186"/>
        <item x="233"/>
        <item x="158"/>
        <item x="234"/>
        <item x="242"/>
        <item x="227"/>
        <item x="14"/>
        <item x="126"/>
        <item x="210"/>
        <item x="117"/>
        <item x="79"/>
        <item x="187"/>
        <item x="98"/>
        <item x="58"/>
        <item x="41"/>
        <item x="235"/>
        <item x="113"/>
        <item x="209"/>
        <item x="188"/>
        <item x="174"/>
        <item x="195"/>
        <item x="239"/>
        <item x="212"/>
        <item x="226"/>
        <item x="130"/>
        <item x="220"/>
        <item x="240"/>
        <item x="228"/>
        <item x="169"/>
        <item x="194"/>
        <item x="238"/>
        <item t="default"/>
      </items>
    </pivotField>
    <pivotField axis="axisRow" showAll="0" defaultSubtotal="0">
      <items count="4">
        <item x="0"/>
        <item x="1"/>
        <item x="2"/>
        <item x="3"/>
      </items>
    </pivotField>
  </pivotFields>
  <rowFields count="2">
    <field x="8"/>
    <field x="0"/>
  </rowFields>
  <rowItems count="9">
    <i>
      <x v="1"/>
    </i>
    <i r="1">
      <x v="9"/>
    </i>
    <i r="1">
      <x v="10"/>
    </i>
    <i r="1">
      <x v="11"/>
    </i>
    <i r="1">
      <x v="12"/>
    </i>
    <i>
      <x v="2"/>
    </i>
    <i r="1">
      <x v="1"/>
    </i>
    <i r="1">
      <x v="2"/>
    </i>
    <i t="grand">
      <x/>
    </i>
  </rowItems>
  <colFields count="2">
    <field x="-2"/>
    <field x="1"/>
  </colFields>
  <colItems count="12">
    <i>
      <x/>
      <x/>
    </i>
    <i r="1">
      <x v="1"/>
    </i>
    <i r="1">
      <x v="2"/>
    </i>
    <i i="1">
      <x v="1"/>
      <x/>
    </i>
    <i r="1" i="1">
      <x v="1"/>
    </i>
    <i r="1" i="1">
      <x v="2"/>
    </i>
    <i i="2">
      <x v="2"/>
      <x/>
    </i>
    <i r="1" i="2">
      <x v="1"/>
    </i>
    <i r="1" i="2">
      <x v="2"/>
    </i>
    <i t="grand">
      <x/>
    </i>
    <i t="grand" i="1">
      <x/>
    </i>
    <i t="grand" i="2">
      <x/>
    </i>
  </colItems>
  <dataFields count="3">
    <dataField name="Sum of Sales Value ($)" fld="7" baseField="0" baseItem="0"/>
    <dataField name="Count of Order ID" fld="4" subtotal="count" baseField="0" baseItem="0"/>
    <dataField name="Sum of Sales Volume" fld="6" baseField="0" baseItem="0"/>
  </dataFields>
  <formats count="60">
    <format dxfId="173">
      <pivotArea collapsedLevelsAreSubtotals="1" fieldPosition="0">
        <references count="1">
          <reference field="8" count="1">
            <x v="1"/>
          </reference>
        </references>
      </pivotArea>
    </format>
    <format dxfId="172">
      <pivotArea dataOnly="0" labelOnly="1" fieldPosition="0">
        <references count="1">
          <reference field="8" count="1">
            <x v="1"/>
          </reference>
        </references>
      </pivotArea>
    </format>
    <format dxfId="171">
      <pivotArea dataOnly="0" labelOnly="1" fieldPosition="0">
        <references count="1">
          <reference field="8" count="1">
            <x v="2"/>
          </reference>
        </references>
      </pivotArea>
    </format>
    <format dxfId="170">
      <pivotArea dataOnly="0" labelOnly="1" fieldPosition="0">
        <references count="1">
          <reference field="8" count="1">
            <x v="1"/>
          </reference>
        </references>
      </pivotArea>
    </format>
    <format dxfId="169">
      <pivotArea dataOnly="0" labelOnly="1" fieldPosition="0">
        <references count="1">
          <reference field="8" count="1">
            <x v="2"/>
          </reference>
        </references>
      </pivotArea>
    </format>
    <format dxfId="168">
      <pivotArea type="all" dataOnly="0" outline="0" fieldPosition="0"/>
    </format>
    <format dxfId="167">
      <pivotArea collapsedLevelsAreSubtotals="1" fieldPosition="0">
        <references count="2">
          <reference field="0" count="4">
            <x v="9"/>
            <x v="10"/>
            <x v="11"/>
            <x v="12"/>
          </reference>
          <reference field="8" count="1" selected="0">
            <x v="1"/>
          </reference>
        </references>
      </pivotArea>
    </format>
    <format dxfId="166">
      <pivotArea collapsedLevelsAreSubtotals="1" fieldPosition="0">
        <references count="1">
          <reference field="8" count="1">
            <x v="2"/>
          </reference>
        </references>
      </pivotArea>
    </format>
    <format dxfId="165">
      <pivotArea collapsedLevelsAreSubtotals="1" fieldPosition="0">
        <references count="2">
          <reference field="0" count="2">
            <x v="1"/>
            <x v="2"/>
          </reference>
          <reference field="8" count="1" selected="0">
            <x v="2"/>
          </reference>
        </references>
      </pivotArea>
    </format>
    <format dxfId="164">
      <pivotArea collapsedLevelsAreSubtotals="1" fieldPosition="0">
        <references count="3">
          <reference field="4294967294" count="1" selected="0">
            <x v="0"/>
          </reference>
          <reference field="0" count="4">
            <x v="9"/>
            <x v="10"/>
            <x v="11"/>
            <x v="12"/>
          </reference>
          <reference field="8" count="1" selected="0">
            <x v="1"/>
          </reference>
        </references>
      </pivotArea>
    </format>
    <format dxfId="163">
      <pivotArea collapsedLevelsAreSubtotals="1" fieldPosition="0">
        <references count="2">
          <reference field="4294967294" count="1" selected="0">
            <x v="0"/>
          </reference>
          <reference field="8" count="1">
            <x v="2"/>
          </reference>
        </references>
      </pivotArea>
    </format>
    <format dxfId="162">
      <pivotArea collapsedLevelsAreSubtotals="1" fieldPosition="0">
        <references count="3">
          <reference field="4294967294" count="1" selected="0">
            <x v="0"/>
          </reference>
          <reference field="0" count="2">
            <x v="1"/>
            <x v="2"/>
          </reference>
          <reference field="8" count="1" selected="0">
            <x v="2"/>
          </reference>
        </references>
      </pivotArea>
    </format>
    <format dxfId="161">
      <pivotArea field="8" grandRow="1" outline="0" collapsedLevelsAreSubtotals="1" axis="axisRow" fieldPosition="0">
        <references count="1">
          <reference field="4294967294" count="1" selected="0">
            <x v="0"/>
          </reference>
        </references>
      </pivotArea>
    </format>
    <format dxfId="160">
      <pivotArea outline="0" collapsedLevelsAreSubtotals="1" fieldPosition="0">
        <references count="2">
          <reference field="4294967294" count="1" selected="0">
            <x v="0"/>
          </reference>
          <reference field="1" count="0" selected="0"/>
        </references>
      </pivotArea>
    </format>
    <format dxfId="159">
      <pivotArea dataOnly="0" labelOnly="1" fieldPosition="0">
        <references count="2">
          <reference field="4294967294" count="1" selected="0">
            <x v="0"/>
          </reference>
          <reference field="1" count="0"/>
        </references>
      </pivotArea>
    </format>
    <format dxfId="158">
      <pivotArea collapsedLevelsAreSubtotals="1" fieldPosition="0">
        <references count="4">
          <reference field="4294967294" count="2" selected="0">
            <x v="1"/>
            <x v="2"/>
          </reference>
          <reference field="0" count="4">
            <x v="9"/>
            <x v="10"/>
            <x v="11"/>
            <x v="12"/>
          </reference>
          <reference field="1" count="0" selected="0"/>
          <reference field="8" count="1" selected="0">
            <x v="1"/>
          </reference>
        </references>
      </pivotArea>
    </format>
    <format dxfId="157">
      <pivotArea collapsedLevelsAreSubtotals="1" fieldPosition="0">
        <references count="3">
          <reference field="4294967294" count="2" selected="0">
            <x v="1"/>
            <x v="2"/>
          </reference>
          <reference field="1" count="0" selected="0"/>
          <reference field="8" count="1">
            <x v="2"/>
          </reference>
        </references>
      </pivotArea>
    </format>
    <format dxfId="156">
      <pivotArea collapsedLevelsAreSubtotals="1" fieldPosition="0">
        <references count="4">
          <reference field="4294967294" count="2" selected="0">
            <x v="1"/>
            <x v="2"/>
          </reference>
          <reference field="0" count="2">
            <x v="1"/>
            <x v="2"/>
          </reference>
          <reference field="1" count="0" selected="0"/>
          <reference field="8" count="1" selected="0">
            <x v="2"/>
          </reference>
        </references>
      </pivotArea>
    </format>
    <format dxfId="155">
      <pivotArea type="origin" dataOnly="0" labelOnly="1" outline="0" fieldPosition="0"/>
    </format>
    <format dxfId="154">
      <pivotArea field="8" type="button" dataOnly="0" labelOnly="1" outline="0" axis="axisRow" fieldPosition="0"/>
    </format>
    <format dxfId="153">
      <pivotArea field="-2" type="button" dataOnly="0" labelOnly="1" outline="0" axis="axisCol" fieldPosition="0"/>
    </format>
    <format dxfId="152">
      <pivotArea field="1" type="button" dataOnly="0" labelOnly="1" outline="0" axis="axisCol" fieldPosition="1"/>
    </format>
    <format dxfId="151">
      <pivotArea type="topRight" dataOnly="0" labelOnly="1" outline="0" fieldPosition="0"/>
    </format>
    <format dxfId="150">
      <pivotArea dataOnly="0" labelOnly="1" outline="0" fieldPosition="0">
        <references count="1">
          <reference field="4294967294" count="3">
            <x v="0"/>
            <x v="1"/>
            <x v="2"/>
          </reference>
        </references>
      </pivotArea>
    </format>
    <format dxfId="149">
      <pivotArea field="1" dataOnly="0" labelOnly="1" grandCol="1" outline="0" axis="axisCol" fieldPosition="1">
        <references count="1">
          <reference field="4294967294" count="1" selected="0">
            <x v="0"/>
          </reference>
        </references>
      </pivotArea>
    </format>
    <format dxfId="148">
      <pivotArea field="1" dataOnly="0" labelOnly="1" grandCol="1" outline="0" axis="axisCol" fieldPosition="1">
        <references count="1">
          <reference field="4294967294" count="1" selected="0">
            <x v="1"/>
          </reference>
        </references>
      </pivotArea>
    </format>
    <format dxfId="147">
      <pivotArea field="1" dataOnly="0" labelOnly="1" grandCol="1" outline="0" axis="axisCol" fieldPosition="1">
        <references count="1">
          <reference field="4294967294" count="1" selected="0">
            <x v="2"/>
          </reference>
        </references>
      </pivotArea>
    </format>
    <format dxfId="146">
      <pivotArea dataOnly="0" labelOnly="1" fieldPosition="0">
        <references count="2">
          <reference field="4294967294" count="1" selected="0">
            <x v="0"/>
          </reference>
          <reference field="1" count="0"/>
        </references>
      </pivotArea>
    </format>
    <format dxfId="145">
      <pivotArea dataOnly="0" labelOnly="1" fieldPosition="0">
        <references count="2">
          <reference field="4294967294" count="1" selected="0">
            <x v="1"/>
          </reference>
          <reference field="1" count="0"/>
        </references>
      </pivotArea>
    </format>
    <format dxfId="144">
      <pivotArea dataOnly="0" labelOnly="1" fieldPosition="0">
        <references count="2">
          <reference field="4294967294" count="1" selected="0">
            <x v="2"/>
          </reference>
          <reference field="1" count="0"/>
        </references>
      </pivotArea>
    </format>
    <format dxfId="143">
      <pivotArea collapsedLevelsAreSubtotals="1" fieldPosition="0">
        <references count="4">
          <reference field="4294967294" count="1" selected="0">
            <x v="1"/>
          </reference>
          <reference field="0" count="1">
            <x v="9"/>
          </reference>
          <reference field="1" count="1" selected="0">
            <x v="0"/>
          </reference>
          <reference field="8" count="1" selected="0">
            <x v="1"/>
          </reference>
        </references>
      </pivotArea>
    </format>
    <format dxfId="142">
      <pivotArea collapsedLevelsAreSubtotals="1" fieldPosition="0">
        <references count="4">
          <reference field="4294967294" count="1" selected="0">
            <x v="1"/>
          </reference>
          <reference field="0" count="4">
            <x v="9"/>
            <x v="10"/>
            <x v="11"/>
            <x v="12"/>
          </reference>
          <reference field="1" count="1" selected="0">
            <x v="0"/>
          </reference>
          <reference field="8" count="1" selected="0">
            <x v="1"/>
          </reference>
        </references>
      </pivotArea>
    </format>
    <format dxfId="141">
      <pivotArea collapsedLevelsAreSubtotals="1" fieldPosition="0">
        <references count="3">
          <reference field="4294967294" count="1" selected="0">
            <x v="1"/>
          </reference>
          <reference field="1" count="1" selected="0">
            <x v="0"/>
          </reference>
          <reference field="8" count="1">
            <x v="2"/>
          </reference>
        </references>
      </pivotArea>
    </format>
    <format dxfId="140">
      <pivotArea collapsedLevelsAreSubtotals="1" fieldPosition="0">
        <references count="4">
          <reference field="4294967294" count="1" selected="0">
            <x v="1"/>
          </reference>
          <reference field="0" count="2">
            <x v="1"/>
            <x v="2"/>
          </reference>
          <reference field="1" count="1" selected="0">
            <x v="0"/>
          </reference>
          <reference field="8" count="1" selected="0">
            <x v="2"/>
          </reference>
        </references>
      </pivotArea>
    </format>
    <format dxfId="139">
      <pivotArea collapsedLevelsAreSubtotals="1" fieldPosition="0">
        <references count="4">
          <reference field="4294967294" count="1" selected="0">
            <x v="1"/>
          </reference>
          <reference field="0" count="4">
            <x v="9"/>
            <x v="10"/>
            <x v="11"/>
            <x v="12"/>
          </reference>
          <reference field="1" count="1" selected="0">
            <x v="0"/>
          </reference>
          <reference field="8" count="1" selected="0">
            <x v="1"/>
          </reference>
        </references>
      </pivotArea>
    </format>
    <format dxfId="138">
      <pivotArea collapsedLevelsAreSubtotals="1" fieldPosition="0">
        <references count="3">
          <reference field="4294967294" count="1" selected="0">
            <x v="1"/>
          </reference>
          <reference field="1" count="1" selected="0">
            <x v="0"/>
          </reference>
          <reference field="8" count="1">
            <x v="2"/>
          </reference>
        </references>
      </pivotArea>
    </format>
    <format dxfId="137">
      <pivotArea collapsedLevelsAreSubtotals="1" fieldPosition="0">
        <references count="4">
          <reference field="4294967294" count="1" selected="0">
            <x v="1"/>
          </reference>
          <reference field="0" count="2">
            <x v="1"/>
            <x v="2"/>
          </reference>
          <reference field="1" count="1" selected="0">
            <x v="0"/>
          </reference>
          <reference field="8" count="1" selected="0">
            <x v="2"/>
          </reference>
        </references>
      </pivotArea>
    </format>
    <format dxfId="136">
      <pivotArea collapsedLevelsAreSubtotals="1" fieldPosition="0">
        <references count="4">
          <reference field="4294967294" count="1" selected="0">
            <x v="2"/>
          </reference>
          <reference field="0" count="1">
            <x v="9"/>
          </reference>
          <reference field="1" count="1" selected="0">
            <x v="0"/>
          </reference>
          <reference field="8" count="1" selected="0">
            <x v="1"/>
          </reference>
        </references>
      </pivotArea>
    </format>
    <format dxfId="135">
      <pivotArea collapsedLevelsAreSubtotals="1" fieldPosition="0">
        <references count="4">
          <reference field="4294967294" count="1" selected="0">
            <x v="2"/>
          </reference>
          <reference field="0" count="4">
            <x v="9"/>
            <x v="10"/>
            <x v="11"/>
            <x v="12"/>
          </reference>
          <reference field="1" count="1" selected="0">
            <x v="0"/>
          </reference>
          <reference field="8" count="1" selected="0">
            <x v="1"/>
          </reference>
        </references>
      </pivotArea>
    </format>
    <format dxfId="134">
      <pivotArea collapsedLevelsAreSubtotals="1" fieldPosition="0">
        <references count="3">
          <reference field="4294967294" count="1" selected="0">
            <x v="2"/>
          </reference>
          <reference field="1" count="1" selected="0">
            <x v="0"/>
          </reference>
          <reference field="8" count="1">
            <x v="2"/>
          </reference>
        </references>
      </pivotArea>
    </format>
    <format dxfId="133">
      <pivotArea collapsedLevelsAreSubtotals="1" fieldPosition="0">
        <references count="4">
          <reference field="4294967294" count="1" selected="0">
            <x v="2"/>
          </reference>
          <reference field="0" count="2">
            <x v="1"/>
            <x v="2"/>
          </reference>
          <reference field="1" count="1" selected="0">
            <x v="0"/>
          </reference>
          <reference field="8" count="1" selected="0">
            <x v="2"/>
          </reference>
        </references>
      </pivotArea>
    </format>
    <format dxfId="132">
      <pivotArea collapsedLevelsAreSubtotals="1" fieldPosition="0">
        <references count="4">
          <reference field="4294967294" count="1" selected="0">
            <x v="2"/>
          </reference>
          <reference field="0" count="4">
            <x v="9"/>
            <x v="10"/>
            <x v="11"/>
            <x v="12"/>
          </reference>
          <reference field="1" count="1" selected="0">
            <x v="0"/>
          </reference>
          <reference field="8" count="1" selected="0">
            <x v="1"/>
          </reference>
        </references>
      </pivotArea>
    </format>
    <format dxfId="131">
      <pivotArea collapsedLevelsAreSubtotals="1" fieldPosition="0">
        <references count="3">
          <reference field="4294967294" count="1" selected="0">
            <x v="2"/>
          </reference>
          <reference field="1" count="1" selected="0">
            <x v="0"/>
          </reference>
          <reference field="8" count="1">
            <x v="2"/>
          </reference>
        </references>
      </pivotArea>
    </format>
    <format dxfId="130">
      <pivotArea collapsedLevelsAreSubtotals="1" fieldPosition="0">
        <references count="4">
          <reference field="4294967294" count="1" selected="0">
            <x v="2"/>
          </reference>
          <reference field="0" count="2">
            <x v="1"/>
            <x v="2"/>
          </reference>
          <reference field="1" count="1" selected="0">
            <x v="0"/>
          </reference>
          <reference field="8" count="1" selected="0">
            <x v="2"/>
          </reference>
        </references>
      </pivotArea>
    </format>
    <format dxfId="129">
      <pivotArea collapsedLevelsAreSubtotals="1" fieldPosition="0">
        <references count="4">
          <reference field="4294967294" count="1" selected="0">
            <x v="1"/>
          </reference>
          <reference field="0" count="1">
            <x v="9"/>
          </reference>
          <reference field="1" count="1" selected="0">
            <x v="2"/>
          </reference>
          <reference field="8" count="1" selected="0">
            <x v="1"/>
          </reference>
        </references>
      </pivotArea>
    </format>
    <format dxfId="128">
      <pivotArea collapsedLevelsAreSubtotals="1" fieldPosition="0">
        <references count="4">
          <reference field="4294967294" count="1" selected="0">
            <x v="1"/>
          </reference>
          <reference field="0" count="4">
            <x v="9"/>
            <x v="10"/>
            <x v="11"/>
            <x v="12"/>
          </reference>
          <reference field="1" count="1" selected="0">
            <x v="2"/>
          </reference>
          <reference field="8" count="1" selected="0">
            <x v="1"/>
          </reference>
        </references>
      </pivotArea>
    </format>
    <format dxfId="127">
      <pivotArea collapsedLevelsAreSubtotals="1" fieldPosition="0">
        <references count="3">
          <reference field="4294967294" count="1" selected="0">
            <x v="1"/>
          </reference>
          <reference field="1" count="1" selected="0">
            <x v="2"/>
          </reference>
          <reference field="8" count="1">
            <x v="2"/>
          </reference>
        </references>
      </pivotArea>
    </format>
    <format dxfId="126">
      <pivotArea collapsedLevelsAreSubtotals="1" fieldPosition="0">
        <references count="4">
          <reference field="4294967294" count="1" selected="0">
            <x v="1"/>
          </reference>
          <reference field="0" count="2">
            <x v="1"/>
            <x v="2"/>
          </reference>
          <reference field="1" count="1" selected="0">
            <x v="2"/>
          </reference>
          <reference field="8" count="1" selected="0">
            <x v="2"/>
          </reference>
        </references>
      </pivotArea>
    </format>
    <format dxfId="125">
      <pivotArea collapsedLevelsAreSubtotals="1" fieldPosition="0">
        <references count="4">
          <reference field="4294967294" count="2" selected="0">
            <x v="1"/>
            <x v="2"/>
          </reference>
          <reference field="0" count="4">
            <x v="9"/>
            <x v="10"/>
            <x v="11"/>
            <x v="12"/>
          </reference>
          <reference field="1" count="0" selected="0"/>
          <reference field="8" count="1" selected="0">
            <x v="1"/>
          </reference>
        </references>
      </pivotArea>
    </format>
    <format dxfId="124">
      <pivotArea collapsedLevelsAreSubtotals="1" fieldPosition="0">
        <references count="3">
          <reference field="4294967294" count="2" selected="0">
            <x v="1"/>
            <x v="2"/>
          </reference>
          <reference field="1" count="0" selected="0"/>
          <reference field="8" count="1">
            <x v="2"/>
          </reference>
        </references>
      </pivotArea>
    </format>
    <format dxfId="123">
      <pivotArea collapsedLevelsAreSubtotals="1" fieldPosition="0">
        <references count="4">
          <reference field="4294967294" count="2" selected="0">
            <x v="1"/>
            <x v="2"/>
          </reference>
          <reference field="0" count="2">
            <x v="1"/>
            <x v="2"/>
          </reference>
          <reference field="1" count="0" selected="0"/>
          <reference field="8" count="1" selected="0">
            <x v="2"/>
          </reference>
        </references>
      </pivotArea>
    </format>
    <format dxfId="122">
      <pivotArea field="1" grandRow="1" outline="0" collapsedLevelsAreSubtotals="1" axis="axisCol" fieldPosition="1">
        <references count="2">
          <reference field="4294967294" count="2" selected="0">
            <x v="1"/>
            <x v="2"/>
          </reference>
          <reference field="1" count="0" selected="0"/>
        </references>
      </pivotArea>
    </format>
    <format dxfId="121">
      <pivotArea field="8" grandCol="1" collapsedLevelsAreSubtotals="1" axis="axisRow" fieldPosition="0">
        <references count="3">
          <reference field="4294967294" count="1" selected="0">
            <x v="0"/>
          </reference>
          <reference field="0" count="4">
            <x v="9"/>
            <x v="10"/>
            <x v="11"/>
            <x v="12"/>
          </reference>
          <reference field="8" count="1" selected="0">
            <x v="1"/>
          </reference>
        </references>
      </pivotArea>
    </format>
    <format dxfId="120">
      <pivotArea field="8" grandCol="1" collapsedLevelsAreSubtotals="1" axis="axisRow" fieldPosition="0">
        <references count="2">
          <reference field="4294967294" count="1" selected="0">
            <x v="0"/>
          </reference>
          <reference field="8" count="1">
            <x v="2"/>
          </reference>
        </references>
      </pivotArea>
    </format>
    <format dxfId="119">
      <pivotArea field="8" grandCol="1" collapsedLevelsAreSubtotals="1" axis="axisRow" fieldPosition="0">
        <references count="3">
          <reference field="4294967294" count="1" selected="0">
            <x v="0"/>
          </reference>
          <reference field="0" count="2">
            <x v="1"/>
            <x v="2"/>
          </reference>
          <reference field="8" count="1" selected="0">
            <x v="2"/>
          </reference>
        </references>
      </pivotArea>
    </format>
    <format dxfId="118">
      <pivotArea grandRow="1" grandCol="1" outline="0" collapsedLevelsAreSubtotals="1" fieldPosition="0">
        <references count="1">
          <reference field="4294967294" count="1" selected="0">
            <x v="0"/>
          </reference>
        </references>
      </pivotArea>
    </format>
    <format dxfId="117">
      <pivotArea collapsedLevelsAreSubtotals="1" fieldPosition="0">
        <references count="4">
          <reference field="4294967294" count="1" selected="0">
            <x v="0"/>
          </reference>
          <reference field="0" count="4">
            <x v="9"/>
            <x v="10"/>
            <x v="11"/>
            <x v="12"/>
          </reference>
          <reference field="1" count="2" selected="0">
            <x v="0"/>
            <x v="1"/>
          </reference>
          <reference field="8" count="1" selected="0">
            <x v="1"/>
          </reference>
        </references>
      </pivotArea>
    </format>
    <format dxfId="116">
      <pivotArea collapsedLevelsAreSubtotals="1" fieldPosition="0">
        <references count="3">
          <reference field="4294967294" count="1" selected="0">
            <x v="0"/>
          </reference>
          <reference field="1" count="2" selected="0">
            <x v="0"/>
            <x v="1"/>
          </reference>
          <reference field="8" count="1">
            <x v="2"/>
          </reference>
        </references>
      </pivotArea>
    </format>
    <format dxfId="115">
      <pivotArea collapsedLevelsAreSubtotals="1" fieldPosition="0">
        <references count="4">
          <reference field="4294967294" count="1" selected="0">
            <x v="0"/>
          </reference>
          <reference field="0" count="2">
            <x v="1"/>
            <x v="2"/>
          </reference>
          <reference field="1" count="2" selected="0">
            <x v="0"/>
            <x v="1"/>
          </reference>
          <reference field="8" count="1" selected="0">
            <x v="2"/>
          </reference>
        </references>
      </pivotArea>
    </format>
    <format dxfId="114">
      <pivotArea field="1" grandRow="1" outline="0" collapsedLevelsAreSubtotals="1" axis="axisCol" fieldPosition="1">
        <references count="2">
          <reference field="4294967294" count="1" selected="0">
            <x v="0"/>
          </reference>
          <reference field="1" count="2" selected="0">
            <x v="0"/>
            <x v="1"/>
          </reference>
        </references>
      </pivotArea>
    </format>
  </formats>
  <conditionalFormats count="12">
    <conditionalFormat priority="100">
      <pivotAreas count="3">
        <pivotArea type="data" collapsedLevelsAreSubtotals="1" fieldPosition="0">
          <references count="3">
            <reference field="4294967294" count="1" selected="0">
              <x v="0"/>
            </reference>
            <reference field="0" count="4">
              <x v="9"/>
              <x v="10"/>
              <x v="11"/>
              <x v="12"/>
            </reference>
            <reference field="8" count="1" selected="0">
              <x v="1"/>
            </reference>
          </references>
        </pivotArea>
        <pivotArea type="data" collapsedLevelsAreSubtotals="1" fieldPosition="0">
          <references count="2">
            <reference field="4294967294" count="1" selected="0">
              <x v="0"/>
            </reference>
            <reference field="8" count="1">
              <x v="2"/>
            </reference>
          </references>
        </pivotArea>
        <pivotArea type="data" collapsedLevelsAreSubtotals="1" fieldPosition="0">
          <references count="3">
            <reference field="4294967294" count="1" selected="0">
              <x v="0"/>
            </reference>
            <reference field="0" count="2">
              <x v="1"/>
              <x v="2"/>
            </reference>
            <reference field="8" count="1" selected="0">
              <x v="2"/>
            </reference>
          </references>
        </pivotArea>
      </pivotAreas>
    </conditionalFormat>
    <conditionalFormat priority="99">
      <pivotAreas count="3">
        <pivotArea type="data" collapsedLevelsAreSubtotals="1" fieldPosition="0">
          <references count="3">
            <reference field="4294967294" count="1" selected="0">
              <x v="1"/>
            </reference>
            <reference field="0" count="4">
              <x v="9"/>
              <x v="10"/>
              <x v="11"/>
              <x v="12"/>
            </reference>
            <reference field="8" count="1" selected="0">
              <x v="1"/>
            </reference>
          </references>
        </pivotArea>
        <pivotArea type="data" collapsedLevelsAreSubtotals="1" fieldPosition="0">
          <references count="2">
            <reference field="4294967294" count="1" selected="0">
              <x v="1"/>
            </reference>
            <reference field="8" count="1">
              <x v="2"/>
            </reference>
          </references>
        </pivotArea>
        <pivotArea type="data" collapsedLevelsAreSubtotals="1" fieldPosition="0">
          <references count="3">
            <reference field="4294967294" count="1" selected="0">
              <x v="1"/>
            </reference>
            <reference field="0" count="2">
              <x v="1"/>
              <x v="2"/>
            </reference>
            <reference field="8" count="1" selected="0">
              <x v="2"/>
            </reference>
          </references>
        </pivotArea>
      </pivotAreas>
    </conditionalFormat>
    <conditionalFormat priority="98">
      <pivotAreas count="3">
        <pivotArea type="data" collapsedLevelsAreSubtotals="1" fieldPosition="0">
          <references count="3">
            <reference field="4294967294" count="1" selected="0">
              <x v="2"/>
            </reference>
            <reference field="0" count="4">
              <x v="9"/>
              <x v="10"/>
              <x v="11"/>
              <x v="12"/>
            </reference>
            <reference field="8" count="1" selected="0">
              <x v="1"/>
            </reference>
          </references>
        </pivotArea>
        <pivotArea type="data" collapsedLevelsAreSubtotals="1" fieldPosition="0">
          <references count="2">
            <reference field="4294967294" count="1" selected="0">
              <x v="2"/>
            </reference>
            <reference field="8" count="1">
              <x v="2"/>
            </reference>
          </references>
        </pivotArea>
        <pivotArea type="data" collapsedLevelsAreSubtotals="1" fieldPosition="0">
          <references count="3">
            <reference field="4294967294" count="1" selected="0">
              <x v="2"/>
            </reference>
            <reference field="0" count="2">
              <x v="1"/>
              <x v="2"/>
            </reference>
            <reference field="8" count="1" selected="0">
              <x v="2"/>
            </reference>
          </references>
        </pivotArea>
      </pivotAreas>
    </conditionalFormat>
    <conditionalFormat priority="94">
      <pivotAreas count="3">
        <pivotArea type="data" collapsedLevelsAreSubtotals="1" fieldPosition="0">
          <references count="4">
            <reference field="4294967294" count="1" selected="0">
              <x v="0"/>
            </reference>
            <reference field="0" count="4">
              <x v="9"/>
              <x v="10"/>
              <x v="11"/>
              <x v="12"/>
            </reference>
            <reference field="1" count="1" selected="0">
              <x v="0"/>
            </reference>
            <reference field="8" count="1" selected="0">
              <x v="1"/>
            </reference>
          </references>
        </pivotArea>
        <pivotArea type="data" collapsedLevelsAreSubtotals="1" fieldPosition="0">
          <references count="3">
            <reference field="4294967294" count="1" selected="0">
              <x v="0"/>
            </reference>
            <reference field="1" count="1" selected="0">
              <x v="0"/>
            </reference>
            <reference field="8" count="1">
              <x v="2"/>
            </reference>
          </references>
        </pivotArea>
        <pivotArea type="data" collapsedLevelsAreSubtotals="1" fieldPosition="0">
          <references count="4">
            <reference field="4294967294" count="1" selected="0">
              <x v="0"/>
            </reference>
            <reference field="0" count="2">
              <x v="1"/>
              <x v="2"/>
            </reference>
            <reference field="1" count="1" selected="0">
              <x v="0"/>
            </reference>
            <reference field="8" count="1" selected="0">
              <x v="2"/>
            </reference>
          </references>
        </pivotArea>
      </pivotAreas>
    </conditionalFormat>
    <conditionalFormat priority="93">
      <pivotAreas count="3">
        <pivotArea type="data" collapsedLevelsAreSubtotals="1" fieldPosition="0">
          <references count="4">
            <reference field="4294967294" count="1" selected="0">
              <x v="1"/>
            </reference>
            <reference field="0" count="4">
              <x v="9"/>
              <x v="10"/>
              <x v="11"/>
              <x v="12"/>
            </reference>
            <reference field="1" count="1" selected="0">
              <x v="0"/>
            </reference>
            <reference field="8" count="1" selected="0">
              <x v="1"/>
            </reference>
          </references>
        </pivotArea>
        <pivotArea type="data" collapsedLevelsAreSubtotals="1" fieldPosition="0">
          <references count="3">
            <reference field="4294967294" count="1" selected="0">
              <x v="1"/>
            </reference>
            <reference field="1" count="1" selected="0">
              <x v="0"/>
            </reference>
            <reference field="8" count="1">
              <x v="2"/>
            </reference>
          </references>
        </pivotArea>
        <pivotArea type="data" collapsedLevelsAreSubtotals="1" fieldPosition="0">
          <references count="4">
            <reference field="4294967294" count="1" selected="0">
              <x v="1"/>
            </reference>
            <reference field="0" count="2">
              <x v="1"/>
              <x v="2"/>
            </reference>
            <reference field="1" count="1" selected="0">
              <x v="0"/>
            </reference>
            <reference field="8" count="1" selected="0">
              <x v="2"/>
            </reference>
          </references>
        </pivotArea>
      </pivotAreas>
    </conditionalFormat>
    <conditionalFormat priority="92">
      <pivotAreas count="3">
        <pivotArea type="data" collapsedLevelsAreSubtotals="1" fieldPosition="0">
          <references count="4">
            <reference field="4294967294" count="1" selected="0">
              <x v="2"/>
            </reference>
            <reference field="0" count="4">
              <x v="9"/>
              <x v="10"/>
              <x v="11"/>
              <x v="12"/>
            </reference>
            <reference field="1" count="1" selected="0">
              <x v="0"/>
            </reference>
            <reference field="8" count="1" selected="0">
              <x v="1"/>
            </reference>
          </references>
        </pivotArea>
        <pivotArea type="data" collapsedLevelsAreSubtotals="1" fieldPosition="0">
          <references count="3">
            <reference field="4294967294" count="1" selected="0">
              <x v="2"/>
            </reference>
            <reference field="1" count="1" selected="0">
              <x v="0"/>
            </reference>
            <reference field="8" count="1">
              <x v="2"/>
            </reference>
          </references>
        </pivotArea>
        <pivotArea type="data" collapsedLevelsAreSubtotals="1" fieldPosition="0">
          <references count="4">
            <reference field="4294967294" count="1" selected="0">
              <x v="2"/>
            </reference>
            <reference field="0" count="2">
              <x v="1"/>
              <x v="2"/>
            </reference>
            <reference field="1" count="1" selected="0">
              <x v="0"/>
            </reference>
            <reference field="8" count="1" selected="0">
              <x v="2"/>
            </reference>
          </references>
        </pivotArea>
      </pivotAreas>
    </conditionalFormat>
    <conditionalFormat priority="91">
      <pivotAreas count="3">
        <pivotArea type="data" collapsedLevelsAreSubtotals="1" fieldPosition="0">
          <references count="4">
            <reference field="4294967294" count="1" selected="0">
              <x v="0"/>
            </reference>
            <reference field="0" count="4">
              <x v="9"/>
              <x v="10"/>
              <x v="11"/>
              <x v="12"/>
            </reference>
            <reference field="1" count="1" selected="0">
              <x v="1"/>
            </reference>
            <reference field="8" count="1" selected="0">
              <x v="1"/>
            </reference>
          </references>
        </pivotArea>
        <pivotArea type="data" collapsedLevelsAreSubtotals="1" fieldPosition="0">
          <references count="3">
            <reference field="4294967294" count="1" selected="0">
              <x v="0"/>
            </reference>
            <reference field="1" count="1" selected="0">
              <x v="1"/>
            </reference>
            <reference field="8" count="1">
              <x v="2"/>
            </reference>
          </references>
        </pivotArea>
        <pivotArea type="data" collapsedLevelsAreSubtotals="1" fieldPosition="0">
          <references count="4">
            <reference field="4294967294" count="1" selected="0">
              <x v="0"/>
            </reference>
            <reference field="0" count="2">
              <x v="1"/>
              <x v="2"/>
            </reference>
            <reference field="1" count="1" selected="0">
              <x v="1"/>
            </reference>
            <reference field="8" count="1" selected="0">
              <x v="2"/>
            </reference>
          </references>
        </pivotArea>
      </pivotAreas>
    </conditionalFormat>
    <conditionalFormat priority="90">
      <pivotAreas count="3">
        <pivotArea type="data" collapsedLevelsAreSubtotals="1" fieldPosition="0">
          <references count="4">
            <reference field="4294967294" count="1" selected="0">
              <x v="1"/>
            </reference>
            <reference field="0" count="4">
              <x v="9"/>
              <x v="10"/>
              <x v="11"/>
              <x v="12"/>
            </reference>
            <reference field="1" count="1" selected="0">
              <x v="1"/>
            </reference>
            <reference field="8" count="1" selected="0">
              <x v="1"/>
            </reference>
          </references>
        </pivotArea>
        <pivotArea type="data" collapsedLevelsAreSubtotals="1" fieldPosition="0">
          <references count="3">
            <reference field="4294967294" count="1" selected="0">
              <x v="1"/>
            </reference>
            <reference field="1" count="1" selected="0">
              <x v="1"/>
            </reference>
            <reference field="8" count="1">
              <x v="2"/>
            </reference>
          </references>
        </pivotArea>
        <pivotArea type="data" collapsedLevelsAreSubtotals="1" fieldPosition="0">
          <references count="4">
            <reference field="4294967294" count="1" selected="0">
              <x v="1"/>
            </reference>
            <reference field="0" count="2">
              <x v="1"/>
              <x v="2"/>
            </reference>
            <reference field="1" count="1" selected="0">
              <x v="1"/>
            </reference>
            <reference field="8" count="1" selected="0">
              <x v="2"/>
            </reference>
          </references>
        </pivotArea>
      </pivotAreas>
    </conditionalFormat>
    <conditionalFormat priority="89">
      <pivotAreas count="3">
        <pivotArea type="data" collapsedLevelsAreSubtotals="1" fieldPosition="0">
          <references count="4">
            <reference field="4294967294" count="1" selected="0">
              <x v="2"/>
            </reference>
            <reference field="0" count="4">
              <x v="9"/>
              <x v="10"/>
              <x v="11"/>
              <x v="12"/>
            </reference>
            <reference field="1" count="1" selected="0">
              <x v="1"/>
            </reference>
            <reference field="8" count="1" selected="0">
              <x v="1"/>
            </reference>
          </references>
        </pivotArea>
        <pivotArea type="data" collapsedLevelsAreSubtotals="1" fieldPosition="0">
          <references count="3">
            <reference field="4294967294" count="1" selected="0">
              <x v="2"/>
            </reference>
            <reference field="1" count="1" selected="0">
              <x v="1"/>
            </reference>
            <reference field="8" count="1">
              <x v="2"/>
            </reference>
          </references>
        </pivotArea>
        <pivotArea type="data" collapsedLevelsAreSubtotals="1" fieldPosition="0">
          <references count="4">
            <reference field="4294967294" count="1" selected="0">
              <x v="2"/>
            </reference>
            <reference field="0" count="2">
              <x v="1"/>
              <x v="2"/>
            </reference>
            <reference field="1" count="1" selected="0">
              <x v="1"/>
            </reference>
            <reference field="8" count="1" selected="0">
              <x v="2"/>
            </reference>
          </references>
        </pivotArea>
      </pivotAreas>
    </conditionalFormat>
    <conditionalFormat priority="88">
      <pivotAreas count="3">
        <pivotArea type="data" collapsedLevelsAreSubtotals="1" fieldPosition="0">
          <references count="4">
            <reference field="4294967294" count="1" selected="0">
              <x v="0"/>
            </reference>
            <reference field="0" count="4">
              <x v="9"/>
              <x v="10"/>
              <x v="11"/>
              <x v="12"/>
            </reference>
            <reference field="1" count="1" selected="0">
              <x v="2"/>
            </reference>
            <reference field="8" count="1" selected="0">
              <x v="1"/>
            </reference>
          </references>
        </pivotArea>
        <pivotArea type="data" collapsedLevelsAreSubtotals="1" fieldPosition="0">
          <references count="3">
            <reference field="4294967294" count="1" selected="0">
              <x v="0"/>
            </reference>
            <reference field="1" count="1" selected="0">
              <x v="2"/>
            </reference>
            <reference field="8" count="1">
              <x v="2"/>
            </reference>
          </references>
        </pivotArea>
        <pivotArea type="data" collapsedLevelsAreSubtotals="1" fieldPosition="0">
          <references count="4">
            <reference field="4294967294" count="1" selected="0">
              <x v="0"/>
            </reference>
            <reference field="0" count="2">
              <x v="1"/>
              <x v="2"/>
            </reference>
            <reference field="1" count="1" selected="0">
              <x v="2"/>
            </reference>
            <reference field="8" count="1" selected="0">
              <x v="2"/>
            </reference>
          </references>
        </pivotArea>
      </pivotAreas>
    </conditionalFormat>
    <conditionalFormat priority="87">
      <pivotAreas count="3">
        <pivotArea type="data" collapsedLevelsAreSubtotals="1" fieldPosition="0">
          <references count="4">
            <reference field="4294967294" count="1" selected="0">
              <x v="1"/>
            </reference>
            <reference field="0" count="4">
              <x v="9"/>
              <x v="10"/>
              <x v="11"/>
              <x v="12"/>
            </reference>
            <reference field="1" count="1" selected="0">
              <x v="2"/>
            </reference>
            <reference field="8" count="1" selected="0">
              <x v="1"/>
            </reference>
          </references>
        </pivotArea>
        <pivotArea type="data" collapsedLevelsAreSubtotals="1" fieldPosition="0">
          <references count="3">
            <reference field="4294967294" count="1" selected="0">
              <x v="1"/>
            </reference>
            <reference field="1" count="1" selected="0">
              <x v="2"/>
            </reference>
            <reference field="8" count="1">
              <x v="2"/>
            </reference>
          </references>
        </pivotArea>
        <pivotArea type="data" collapsedLevelsAreSubtotals="1" fieldPosition="0">
          <references count="4">
            <reference field="4294967294" count="1" selected="0">
              <x v="1"/>
            </reference>
            <reference field="0" count="2">
              <x v="1"/>
              <x v="2"/>
            </reference>
            <reference field="1" count="1" selected="0">
              <x v="2"/>
            </reference>
            <reference field="8" count="1" selected="0">
              <x v="2"/>
            </reference>
          </references>
        </pivotArea>
      </pivotAreas>
    </conditionalFormat>
    <conditionalFormat priority="86">
      <pivotAreas count="3">
        <pivotArea type="data" collapsedLevelsAreSubtotals="1" fieldPosition="0">
          <references count="4">
            <reference field="4294967294" count="1" selected="0">
              <x v="2"/>
            </reference>
            <reference field="0" count="4">
              <x v="9"/>
              <x v="10"/>
              <x v="11"/>
              <x v="12"/>
            </reference>
            <reference field="1" count="1" selected="0">
              <x v="2"/>
            </reference>
            <reference field="8" count="1" selected="0">
              <x v="1"/>
            </reference>
          </references>
        </pivotArea>
        <pivotArea type="data" collapsedLevelsAreSubtotals="1" fieldPosition="0">
          <references count="3">
            <reference field="4294967294" count="1" selected="0">
              <x v="2"/>
            </reference>
            <reference field="1" count="1" selected="0">
              <x v="2"/>
            </reference>
            <reference field="8" count="1">
              <x v="2"/>
            </reference>
          </references>
        </pivotArea>
        <pivotArea type="data" collapsedLevelsAreSubtotals="1" fieldPosition="0">
          <references count="4">
            <reference field="4294967294" count="1" selected="0">
              <x v="2"/>
            </reference>
            <reference field="0" count="2">
              <x v="1"/>
              <x v="2"/>
            </reference>
            <reference field="1" count="1" selected="0">
              <x v="2"/>
            </reference>
            <reference field="8" count="1" selected="0">
              <x v="2"/>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ermarket_purchased_from" sourceName="Supermarket purchased from">
  <pivotTables>
    <pivotTable tabId="2" name="PivotTable4"/>
    <pivotTable tabId="2" name="PivotTable5"/>
  </pivotTables>
  <data>
    <tabular pivotCacheId="1">
      <items count="7">
        <i x="5" s="1"/>
        <i x="0" s="1"/>
        <i x="4" s="1"/>
        <i x="6"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Brand" sourceName="Product Brand">
  <pivotTables>
    <pivotTable tabId="3" name="PivotTable19"/>
    <pivotTable tabId="3" name="PivotTable23"/>
    <pivotTable tabId="3" name="PivotTable26"/>
  </pivotTables>
  <data>
    <tabular pivotCacheId="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permarket_purchased_from1" sourceName="Supermarket purchased from">
  <pivotTables>
    <pivotTable tabId="3" name="PivotTable23"/>
    <pivotTable tabId="3" name="PivotTable26"/>
  </pivotTables>
  <data>
    <tabular pivotCacheId="2">
      <items count="7">
        <i x="4"/>
        <i x="3"/>
        <i x="2" s="1"/>
        <i x="6"/>
        <i x="0"/>
        <i x="5"/>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ermarket purchased from" cache="Slicer_Supermarket_purchased_from" caption="Supermarket purchased from" columnCount="3"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Brand" cache="Slicer_Product_Brand" caption="Product Brand" style="SlicerStyleDark6" rowHeight="241300"/>
  <slicer name="Supermarket purchased from 1" cache="Slicer_Supermarket_purchased_from1" caption="Supermarket purchased from" style="SlicerStyleDark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upermarket purchased from 2" cache="Slicer_Supermarket_purchased_from1" caption="Supermarket purchased from" style="SlicerStyleDark6" rowHeight="241300"/>
</slicers>
</file>

<file path=xl/tables/table1.xml><?xml version="1.0" encoding="utf-8"?>
<table xmlns="http://schemas.openxmlformats.org/spreadsheetml/2006/main" id="2" name="Table2" displayName="Table2" ref="B2:I1228" totalsRowShown="0" headerRowDxfId="274" dataDxfId="273">
  <autoFilter ref="B2:I1228"/>
  <tableColumns count="8">
    <tableColumn id="1" name="Order date" dataDxfId="272"/>
    <tableColumn id="2" name="Product Brand" dataDxfId="271"/>
    <tableColumn id="3" name="Product number" dataDxfId="270"/>
    <tableColumn id="4" name="Customer ID" dataDxfId="269"/>
    <tableColumn id="5" name="Order ID" dataDxfId="268"/>
    <tableColumn id="6" name="Supermarket purchased from" dataDxfId="267"/>
    <tableColumn id="7" name="Sales Volume" dataDxfId="266"/>
    <tableColumn id="8" name="Sales Value ($)" dataDxfId="265" dataCellStyle="Currency"/>
  </tableColumns>
  <tableStyleInfo name="TableStyleMedium14" showFirstColumn="0" showLastColumn="0" showRowStripes="1" showColumnStripes="1"/>
</table>
</file>

<file path=xl/tables/table2.xml><?xml version="1.0" encoding="utf-8"?>
<table xmlns="http://schemas.openxmlformats.org/spreadsheetml/2006/main" id="3" name="Table24" displayName="Table24" ref="B2:I1228" totalsRowShown="0" headerRowDxfId="264" dataDxfId="263">
  <autoFilter ref="B2:I1228"/>
  <tableColumns count="8">
    <tableColumn id="1" name="Order date" dataDxfId="262"/>
    <tableColumn id="2" name="Product Brand" dataDxfId="261"/>
    <tableColumn id="3" name="Product number" dataDxfId="260"/>
    <tableColumn id="4" name="Customer ID" dataDxfId="259"/>
    <tableColumn id="5" name="Order ID" dataDxfId="258"/>
    <tableColumn id="6" name="Supermarket purchased from" dataDxfId="257"/>
    <tableColumn id="7" name="Sales Volume" dataDxfId="256"/>
    <tableColumn id="8" name="Sales Value ($)" dataDxfId="255" dataCellStyle="Currency"/>
  </tableColumns>
  <tableStyleInfo name="TableStyleMedium14" showFirstColumn="0" showLastColumn="0" showRowStripes="1" showColumnStripes="1"/>
</table>
</file>

<file path=xl/tables/table3.xml><?xml version="1.0" encoding="utf-8"?>
<table xmlns="http://schemas.openxmlformats.org/spreadsheetml/2006/main" id="1" name="Table1" displayName="Table1" ref="B2:I306" totalsRowShown="0" headerRowDxfId="254" dataDxfId="252" headerRowBorderDxfId="253" tableBorderDxfId="251" totalsRowBorderDxfId="250">
  <autoFilter ref="B2:I306"/>
  <tableColumns count="8">
    <tableColumn id="1" name="Order date" dataDxfId="249"/>
    <tableColumn id="2" name="Product Brand" dataDxfId="248"/>
    <tableColumn id="3" name="Product number" dataDxfId="247"/>
    <tableColumn id="4" name="Customer ID" dataDxfId="246"/>
    <tableColumn id="5" name="Order ID" dataDxfId="245"/>
    <tableColumn id="6" name="Supermarket purchased from" dataDxfId="244"/>
    <tableColumn id="7" name="Sales Volume" dataDxfId="243"/>
    <tableColumn id="8" name="Sales Value ($)" dataDxfId="242"/>
  </tableColumns>
  <tableStyleInfo name="TableStyleMedium9" showFirstColumn="0" showLastColumn="0" showRowStripes="1" showColumnStripes="0"/>
</table>
</file>

<file path=xl/tables/table4.xml><?xml version="1.0" encoding="utf-8"?>
<table xmlns="http://schemas.openxmlformats.org/spreadsheetml/2006/main" id="8" name="Table15" displayName="Table15" ref="G48:J55" totalsRowShown="0" headerRowDxfId="55" dataDxfId="53" headerRowBorderDxfId="54" tableBorderDxfId="52" totalsRowBorderDxfId="51">
  <autoFilter ref="G48:J55"/>
  <sortState ref="G49:J55">
    <sortCondition descending="1" ref="H2:H9"/>
  </sortState>
  <tableColumns count="4">
    <tableColumn id="1" name="Row Labels" dataDxfId="50"/>
    <tableColumn id="2" name="Sum of Sales Volume" dataDxfId="49"/>
    <tableColumn id="3" name="Sum of Sales Value ($)" dataDxfId="48"/>
    <tableColumn id="4" name="Average Price per Volume" dataDxfId="47">
      <calculatedColumnFormula>I49/H49</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10" name="Table16" displayName="Table16" ref="G59:J66" totalsRowShown="0" headerRowDxfId="46" dataDxfId="44" headerRowBorderDxfId="45" tableBorderDxfId="43" totalsRowBorderDxfId="42">
  <autoFilter ref="G59:J66"/>
  <sortState ref="G60:J65">
    <sortCondition descending="1" ref="H15:H21"/>
  </sortState>
  <tableColumns count="4">
    <tableColumn id="1" name="Row Labels" dataDxfId="41"/>
    <tableColumn id="2" name="Sum of Sales Volume" dataDxfId="40"/>
    <tableColumn id="3" name="Sum of Sales Value ($)" dataDxfId="39"/>
    <tableColumn id="4" name="Average Price per Volume" dataDxfId="38">
      <calculatedColumnFormula>I60/H60</calculatedColumnFormula>
    </tableColumn>
  </tableColumns>
  <tableStyleInfo showFirstColumn="0" showLastColumn="0" showRowStripes="1" showColumnStripes="0"/>
</table>
</file>

<file path=xl/tables/table6.xml><?xml version="1.0" encoding="utf-8"?>
<table xmlns="http://schemas.openxmlformats.org/spreadsheetml/2006/main" id="11" name="Table17" displayName="Table17" ref="G70:J77" totalsRowShown="0" headerRowDxfId="37" dataDxfId="35" headerRowBorderDxfId="36" tableBorderDxfId="34" totalsRowBorderDxfId="33">
  <autoFilter ref="G70:J77"/>
  <sortState ref="G71:J77">
    <sortCondition descending="1" ref="H26:H33"/>
  </sortState>
  <tableColumns count="4">
    <tableColumn id="1" name="Row Labels" dataDxfId="32"/>
    <tableColumn id="2" name="Sum of Sales Volume" dataDxfId="31"/>
    <tableColumn id="3" name="Sum of Sales Value ($)" dataDxfId="30"/>
    <tableColumn id="4" name="Average Price per Volume" dataDxfId="29">
      <calculatedColumnFormula>I71/H71</calculatedColumnFormula>
    </tableColumn>
  </tableColumns>
  <tableStyleInfo showFirstColumn="0" showLastColumn="0" showRowStripes="1" showColumnStripes="0"/>
</table>
</file>

<file path=xl/tables/table7.xml><?xml version="1.0" encoding="utf-8"?>
<table xmlns="http://schemas.openxmlformats.org/spreadsheetml/2006/main" id="13" name="Table18" displayName="Table18" ref="L48:O81" totalsRowShown="0" headerRowDxfId="28" dataDxfId="26" headerRowBorderDxfId="27" tableBorderDxfId="25" totalsRowBorderDxfId="24">
  <autoFilter ref="L48:O81"/>
  <sortState ref="L49:O81">
    <sortCondition descending="1" ref="M2:M35"/>
  </sortState>
  <tableColumns count="4">
    <tableColumn id="1" name="Product Number" dataDxfId="23"/>
    <tableColumn id="2" name="Order Value" dataDxfId="22"/>
    <tableColumn id="3" name="Sales Value" dataDxfId="21" dataCellStyle="Currency"/>
    <tableColumn id="4" name="Price/Unit" dataDxfId="20" dataCellStyle="Currency">
      <calculatedColumnFormula>N49/M49</calculatedColumnFormula>
    </tableColumn>
  </tableColumns>
  <tableStyleInfo showFirstColumn="0" showLastColumn="0" showRowStripes="1" showColumnStripes="0"/>
</table>
</file>

<file path=xl/tables/table8.xml><?xml version="1.0" encoding="utf-8"?>
<table xmlns="http://schemas.openxmlformats.org/spreadsheetml/2006/main" id="15" name="Table19" displayName="Table19" ref="Q48:T97" totalsRowShown="0" headerRowDxfId="19" dataDxfId="17" headerRowBorderDxfId="18" tableBorderDxfId="16" totalsRowBorderDxfId="15">
  <autoFilter ref="Q48:T97"/>
  <sortState ref="Q49:T97">
    <sortCondition descending="1" ref="R2:R51"/>
  </sortState>
  <tableColumns count="4">
    <tableColumn id="1" name="Product Number" dataDxfId="14"/>
    <tableColumn id="2" name="Order Value" dataDxfId="13"/>
    <tableColumn id="3" name="Sales Value" dataDxfId="12" dataCellStyle="Currency"/>
    <tableColumn id="4" name="Price/Unit" dataDxfId="11" dataCellStyle="Currency">
      <calculatedColumnFormula>S49/R49</calculatedColumnFormula>
    </tableColumn>
  </tableColumns>
  <tableStyleInfo showFirstColumn="0" showLastColumn="0" showRowStripes="1" showColumnStripes="0"/>
</table>
</file>

<file path=xl/tables/table9.xml><?xml version="1.0" encoding="utf-8"?>
<table xmlns="http://schemas.openxmlformats.org/spreadsheetml/2006/main" id="17" name="Table20" displayName="Table20" ref="V48:Y101" totalsRowShown="0" headerRowDxfId="10" dataDxfId="8" headerRowBorderDxfId="9" tableBorderDxfId="7" totalsRowBorderDxfId="6">
  <autoFilter ref="V48:Y101"/>
  <sortState ref="V49:Y101">
    <sortCondition descending="1" ref="W2:W55"/>
  </sortState>
  <tableColumns count="4">
    <tableColumn id="1" name="Product Number" dataDxfId="5"/>
    <tableColumn id="2" name="Order Value" dataDxfId="4"/>
    <tableColumn id="3" name="Sales Value" dataDxfId="3" dataCellStyle="Currency"/>
    <tableColumn id="4" name="Price/Unit" dataDxfId="2" dataCellStyle="Currency">
      <calculatedColumnFormula>X49/W49</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9.xml"/><Relationship Id="rId7" Type="http://schemas.openxmlformats.org/officeDocument/2006/relationships/table" Target="../tables/table6.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table" Target="../tables/table5.xml"/><Relationship Id="rId11" Type="http://schemas.microsoft.com/office/2007/relationships/slicer" Target="../slicers/slicer2.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drawing" Target="../drawings/drawing2.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I1228"/>
  <sheetViews>
    <sheetView showGridLines="0" tabSelected="1" workbookViewId="0">
      <selection activeCell="D21" sqref="D21"/>
    </sheetView>
  </sheetViews>
  <sheetFormatPr defaultRowHeight="15" x14ac:dyDescent="0.25"/>
  <cols>
    <col min="1" max="1" width="10.7109375" customWidth="1"/>
    <col min="2" max="2" width="20.7109375" style="24" customWidth="1"/>
    <col min="3" max="6" width="20.7109375" customWidth="1"/>
    <col min="7" max="7" width="31.85546875" bestFit="1" customWidth="1"/>
    <col min="8" max="8" width="20.7109375" customWidth="1"/>
    <col min="9" max="9" width="20.7109375" style="28" customWidth="1"/>
  </cols>
  <sheetData>
    <row r="1" spans="2:9" ht="30" customHeight="1" x14ac:dyDescent="0.25"/>
    <row r="2" spans="2:9" x14ac:dyDescent="0.25">
      <c r="B2" s="32" t="s">
        <v>0</v>
      </c>
      <c r="C2" s="33" t="s">
        <v>1</v>
      </c>
      <c r="D2" s="33" t="s">
        <v>2</v>
      </c>
      <c r="E2" s="33" t="s">
        <v>3</v>
      </c>
      <c r="F2" s="33" t="s">
        <v>4</v>
      </c>
      <c r="G2" s="33" t="s">
        <v>5</v>
      </c>
      <c r="H2" s="33" t="s">
        <v>6</v>
      </c>
      <c r="I2" s="70" t="s">
        <v>7</v>
      </c>
    </row>
    <row r="3" spans="2:9" x14ac:dyDescent="0.25">
      <c r="B3" s="29">
        <v>42614</v>
      </c>
      <c r="C3" s="30" t="s">
        <v>306</v>
      </c>
      <c r="D3" s="30">
        <v>701139</v>
      </c>
      <c r="E3" s="30">
        <v>9442</v>
      </c>
      <c r="F3" s="30" t="s">
        <v>307</v>
      </c>
      <c r="G3" s="30" t="s">
        <v>12</v>
      </c>
      <c r="H3" s="30">
        <v>1</v>
      </c>
      <c r="I3" s="31">
        <v>34.5</v>
      </c>
    </row>
    <row r="4" spans="2:9" x14ac:dyDescent="0.25">
      <c r="B4" s="29">
        <v>42614</v>
      </c>
      <c r="C4" s="30" t="s">
        <v>308</v>
      </c>
      <c r="D4" s="30">
        <v>198485</v>
      </c>
      <c r="E4" s="30">
        <v>54276</v>
      </c>
      <c r="F4" s="30" t="s">
        <v>309</v>
      </c>
      <c r="G4" s="30" t="s">
        <v>18</v>
      </c>
      <c r="H4" s="30">
        <v>3</v>
      </c>
      <c r="I4" s="31">
        <v>34.200000000000003</v>
      </c>
    </row>
    <row r="5" spans="2:9" x14ac:dyDescent="0.25">
      <c r="B5" s="29">
        <v>42614</v>
      </c>
      <c r="C5" s="30" t="s">
        <v>308</v>
      </c>
      <c r="D5" s="30">
        <v>768644</v>
      </c>
      <c r="E5" s="30">
        <v>244012</v>
      </c>
      <c r="F5" s="30" t="s">
        <v>310</v>
      </c>
      <c r="G5" s="30" t="s">
        <v>18</v>
      </c>
      <c r="H5" s="30">
        <v>1</v>
      </c>
      <c r="I5" s="31">
        <v>61.3</v>
      </c>
    </row>
    <row r="6" spans="2:9" x14ac:dyDescent="0.25">
      <c r="B6" s="29">
        <v>42614</v>
      </c>
      <c r="C6" s="30" t="s">
        <v>308</v>
      </c>
      <c r="D6" s="30">
        <v>369239</v>
      </c>
      <c r="E6" s="30">
        <v>300346</v>
      </c>
      <c r="F6" s="30" t="s">
        <v>311</v>
      </c>
      <c r="G6" s="30" t="s">
        <v>21</v>
      </c>
      <c r="H6" s="30">
        <v>1</v>
      </c>
      <c r="I6" s="31">
        <v>39.799999999999997</v>
      </c>
    </row>
    <row r="7" spans="2:9" x14ac:dyDescent="0.25">
      <c r="B7" s="29">
        <v>42614</v>
      </c>
      <c r="C7" s="30" t="s">
        <v>8</v>
      </c>
      <c r="D7" s="30">
        <v>899488</v>
      </c>
      <c r="E7" s="30">
        <v>436689</v>
      </c>
      <c r="F7" s="30" t="s">
        <v>9</v>
      </c>
      <c r="G7" s="30" t="s">
        <v>10</v>
      </c>
      <c r="H7" s="30">
        <v>1</v>
      </c>
      <c r="I7" s="31">
        <v>37.200000000000003</v>
      </c>
    </row>
    <row r="8" spans="2:9" x14ac:dyDescent="0.25">
      <c r="B8" s="29">
        <v>42614</v>
      </c>
      <c r="C8" s="30" t="s">
        <v>306</v>
      </c>
      <c r="D8" s="30">
        <v>993974</v>
      </c>
      <c r="E8" s="30">
        <v>467435</v>
      </c>
      <c r="F8" s="30" t="s">
        <v>312</v>
      </c>
      <c r="G8" s="30" t="s">
        <v>18</v>
      </c>
      <c r="H8" s="30">
        <v>1</v>
      </c>
      <c r="I8" s="31">
        <v>31.9</v>
      </c>
    </row>
    <row r="9" spans="2:9" x14ac:dyDescent="0.25">
      <c r="B9" s="29">
        <v>42614</v>
      </c>
      <c r="C9" s="30" t="s">
        <v>306</v>
      </c>
      <c r="D9" s="30">
        <v>161747</v>
      </c>
      <c r="E9" s="30">
        <v>477500</v>
      </c>
      <c r="F9" s="30" t="s">
        <v>313</v>
      </c>
      <c r="G9" s="30" t="s">
        <v>32</v>
      </c>
      <c r="H9" s="30">
        <v>1</v>
      </c>
      <c r="I9" s="31">
        <v>7.7</v>
      </c>
    </row>
    <row r="10" spans="2:9" x14ac:dyDescent="0.25">
      <c r="B10" s="29">
        <v>42615</v>
      </c>
      <c r="C10" s="30" t="s">
        <v>306</v>
      </c>
      <c r="D10" s="30">
        <v>812610</v>
      </c>
      <c r="E10" s="30">
        <v>39778</v>
      </c>
      <c r="F10" s="30" t="s">
        <v>314</v>
      </c>
      <c r="G10" s="30" t="s">
        <v>18</v>
      </c>
      <c r="H10" s="30">
        <v>1</v>
      </c>
      <c r="I10" s="31">
        <v>11.9</v>
      </c>
    </row>
    <row r="11" spans="2:9" x14ac:dyDescent="0.25">
      <c r="B11" s="29">
        <v>42615</v>
      </c>
      <c r="C11" s="30" t="s">
        <v>308</v>
      </c>
      <c r="D11" s="30">
        <v>198485</v>
      </c>
      <c r="E11" s="30">
        <v>39778</v>
      </c>
      <c r="F11" s="30" t="s">
        <v>314</v>
      </c>
      <c r="G11" s="30" t="s">
        <v>18</v>
      </c>
      <c r="H11" s="30">
        <v>2</v>
      </c>
      <c r="I11" s="31">
        <v>22.8</v>
      </c>
    </row>
    <row r="12" spans="2:9" x14ac:dyDescent="0.25">
      <c r="B12" s="29">
        <v>42615</v>
      </c>
      <c r="C12" s="30" t="s">
        <v>308</v>
      </c>
      <c r="D12" s="30">
        <v>269713</v>
      </c>
      <c r="E12" s="30">
        <v>164181</v>
      </c>
      <c r="F12" s="30" t="s">
        <v>315</v>
      </c>
      <c r="G12" s="30" t="s">
        <v>15</v>
      </c>
      <c r="H12" s="30">
        <v>1</v>
      </c>
      <c r="I12" s="31">
        <v>29.9</v>
      </c>
    </row>
    <row r="13" spans="2:9" x14ac:dyDescent="0.25">
      <c r="B13" s="29">
        <v>42615</v>
      </c>
      <c r="C13" s="30" t="s">
        <v>8</v>
      </c>
      <c r="D13" s="30">
        <v>604757</v>
      </c>
      <c r="E13" s="30">
        <v>340949</v>
      </c>
      <c r="F13" s="30" t="s">
        <v>11</v>
      </c>
      <c r="G13" s="30" t="s">
        <v>12</v>
      </c>
      <c r="H13" s="30">
        <v>2</v>
      </c>
      <c r="I13" s="31">
        <v>104.4</v>
      </c>
    </row>
    <row r="14" spans="2:9" x14ac:dyDescent="0.25">
      <c r="B14" s="29">
        <v>42615</v>
      </c>
      <c r="C14" s="30" t="s">
        <v>306</v>
      </c>
      <c r="D14" s="30">
        <v>113733</v>
      </c>
      <c r="E14" s="30">
        <v>467734</v>
      </c>
      <c r="F14" s="30" t="s">
        <v>316</v>
      </c>
      <c r="G14" s="30" t="s">
        <v>32</v>
      </c>
      <c r="H14" s="30">
        <v>1</v>
      </c>
      <c r="I14" s="31">
        <v>31.8</v>
      </c>
    </row>
    <row r="15" spans="2:9" x14ac:dyDescent="0.25">
      <c r="B15" s="29">
        <v>42615</v>
      </c>
      <c r="C15" s="30" t="s">
        <v>306</v>
      </c>
      <c r="D15" s="30">
        <v>256348</v>
      </c>
      <c r="E15" s="30">
        <v>471777</v>
      </c>
      <c r="F15" s="30" t="s">
        <v>317</v>
      </c>
      <c r="G15" s="30" t="s">
        <v>18</v>
      </c>
      <c r="H15" s="30">
        <v>1</v>
      </c>
      <c r="I15" s="31">
        <v>31.9</v>
      </c>
    </row>
    <row r="16" spans="2:9" x14ac:dyDescent="0.25">
      <c r="B16" s="29">
        <v>42615</v>
      </c>
      <c r="C16" s="30" t="s">
        <v>306</v>
      </c>
      <c r="D16" s="30">
        <v>978820</v>
      </c>
      <c r="E16" s="30">
        <v>477988</v>
      </c>
      <c r="F16" s="30" t="s">
        <v>318</v>
      </c>
      <c r="G16" s="30" t="s">
        <v>18</v>
      </c>
      <c r="H16" s="30">
        <v>1</v>
      </c>
      <c r="I16" s="31">
        <v>36.9</v>
      </c>
    </row>
    <row r="17" spans="2:9" x14ac:dyDescent="0.25">
      <c r="B17" s="29">
        <v>42616</v>
      </c>
      <c r="C17" s="30" t="s">
        <v>308</v>
      </c>
      <c r="D17" s="30">
        <v>198485</v>
      </c>
      <c r="E17" s="30">
        <v>42576</v>
      </c>
      <c r="F17" s="30" t="s">
        <v>319</v>
      </c>
      <c r="G17" s="30" t="s">
        <v>12</v>
      </c>
      <c r="H17" s="30">
        <v>2</v>
      </c>
      <c r="I17" s="31">
        <v>28</v>
      </c>
    </row>
    <row r="18" spans="2:9" x14ac:dyDescent="0.25">
      <c r="B18" s="29">
        <v>42616</v>
      </c>
      <c r="C18" s="30" t="s">
        <v>308</v>
      </c>
      <c r="D18" s="30">
        <v>620967</v>
      </c>
      <c r="E18" s="30">
        <v>42576</v>
      </c>
      <c r="F18" s="30" t="s">
        <v>319</v>
      </c>
      <c r="G18" s="30" t="s">
        <v>12</v>
      </c>
      <c r="H18" s="30">
        <v>2</v>
      </c>
      <c r="I18" s="31">
        <v>130</v>
      </c>
    </row>
    <row r="19" spans="2:9" x14ac:dyDescent="0.25">
      <c r="B19" s="29">
        <v>42616</v>
      </c>
      <c r="C19" s="30" t="s">
        <v>306</v>
      </c>
      <c r="D19" s="30">
        <v>105573</v>
      </c>
      <c r="E19" s="30">
        <v>407878</v>
      </c>
      <c r="F19" s="30" t="s">
        <v>320</v>
      </c>
      <c r="G19" s="30" t="s">
        <v>12</v>
      </c>
      <c r="H19" s="30">
        <v>1</v>
      </c>
      <c r="I19" s="31">
        <v>34.700000000000003</v>
      </c>
    </row>
    <row r="20" spans="2:9" x14ac:dyDescent="0.25">
      <c r="B20" s="29">
        <v>42616</v>
      </c>
      <c r="C20" s="30" t="s">
        <v>306</v>
      </c>
      <c r="D20" s="30">
        <v>477783</v>
      </c>
      <c r="E20" s="30">
        <v>454945</v>
      </c>
      <c r="F20" s="30" t="s">
        <v>321</v>
      </c>
      <c r="G20" s="30" t="s">
        <v>18</v>
      </c>
      <c r="H20" s="30">
        <v>2</v>
      </c>
      <c r="I20" s="31">
        <v>53.8</v>
      </c>
    </row>
    <row r="21" spans="2:9" x14ac:dyDescent="0.25">
      <c r="B21" s="29">
        <v>42616</v>
      </c>
      <c r="C21" s="30" t="s">
        <v>308</v>
      </c>
      <c r="D21" s="30">
        <v>115927</v>
      </c>
      <c r="E21" s="30">
        <v>454945</v>
      </c>
      <c r="F21" s="30" t="s">
        <v>321</v>
      </c>
      <c r="G21" s="30" t="s">
        <v>18</v>
      </c>
      <c r="H21" s="30">
        <v>2</v>
      </c>
      <c r="I21" s="31">
        <v>49.8</v>
      </c>
    </row>
    <row r="22" spans="2:9" x14ac:dyDescent="0.25">
      <c r="B22" s="29">
        <v>42616</v>
      </c>
      <c r="C22" s="30" t="s">
        <v>308</v>
      </c>
      <c r="D22" s="30">
        <v>732190</v>
      </c>
      <c r="E22" s="30">
        <v>454945</v>
      </c>
      <c r="F22" s="30" t="s">
        <v>321</v>
      </c>
      <c r="G22" s="30" t="s">
        <v>18</v>
      </c>
      <c r="H22" s="30">
        <v>1</v>
      </c>
      <c r="I22" s="31">
        <v>61.3</v>
      </c>
    </row>
    <row r="23" spans="2:9" x14ac:dyDescent="0.25">
      <c r="B23" s="29">
        <v>42616</v>
      </c>
      <c r="C23" s="30" t="s">
        <v>308</v>
      </c>
      <c r="D23" s="30">
        <v>776126</v>
      </c>
      <c r="E23" s="30">
        <v>454945</v>
      </c>
      <c r="F23" s="30" t="s">
        <v>321</v>
      </c>
      <c r="G23" s="30" t="s">
        <v>18</v>
      </c>
      <c r="H23" s="30">
        <v>2</v>
      </c>
      <c r="I23" s="31">
        <v>122.6</v>
      </c>
    </row>
    <row r="24" spans="2:9" x14ac:dyDescent="0.25">
      <c r="B24" s="29">
        <v>42616</v>
      </c>
      <c r="C24" s="30" t="s">
        <v>8</v>
      </c>
      <c r="D24" s="30">
        <v>588995</v>
      </c>
      <c r="E24" s="30">
        <v>466652</v>
      </c>
      <c r="F24" s="30" t="s">
        <v>13</v>
      </c>
      <c r="G24" s="30" t="s">
        <v>10</v>
      </c>
      <c r="H24" s="30">
        <v>1</v>
      </c>
      <c r="I24" s="31">
        <v>34.1</v>
      </c>
    </row>
    <row r="25" spans="2:9" x14ac:dyDescent="0.25">
      <c r="B25" s="29">
        <v>42616</v>
      </c>
      <c r="C25" s="30" t="s">
        <v>8</v>
      </c>
      <c r="D25" s="30">
        <v>604757</v>
      </c>
      <c r="E25" s="30">
        <v>469656</v>
      </c>
      <c r="F25" s="30" t="s">
        <v>14</v>
      </c>
      <c r="G25" s="30" t="s">
        <v>15</v>
      </c>
      <c r="H25" s="30">
        <v>3</v>
      </c>
      <c r="I25" s="31">
        <v>116.7</v>
      </c>
    </row>
    <row r="26" spans="2:9" x14ac:dyDescent="0.25">
      <c r="B26" s="29">
        <v>42617</v>
      </c>
      <c r="C26" s="30" t="s">
        <v>8</v>
      </c>
      <c r="D26" s="30">
        <v>330691</v>
      </c>
      <c r="E26" s="30">
        <v>282618</v>
      </c>
      <c r="F26" s="30" t="s">
        <v>16</v>
      </c>
      <c r="G26" s="30" t="s">
        <v>10</v>
      </c>
      <c r="H26" s="30">
        <v>1</v>
      </c>
      <c r="I26" s="31">
        <v>37.200000000000003</v>
      </c>
    </row>
    <row r="27" spans="2:9" x14ac:dyDescent="0.25">
      <c r="B27" s="29">
        <v>42617</v>
      </c>
      <c r="C27" s="30" t="s">
        <v>308</v>
      </c>
      <c r="D27" s="30">
        <v>315236</v>
      </c>
      <c r="E27" s="30">
        <v>282618</v>
      </c>
      <c r="F27" s="30" t="s">
        <v>16</v>
      </c>
      <c r="G27" s="30" t="s">
        <v>10</v>
      </c>
      <c r="H27" s="30">
        <v>1</v>
      </c>
      <c r="I27" s="31">
        <v>37</v>
      </c>
    </row>
    <row r="28" spans="2:9" x14ac:dyDescent="0.25">
      <c r="B28" s="29">
        <v>42617</v>
      </c>
      <c r="C28" s="30" t="s">
        <v>8</v>
      </c>
      <c r="D28" s="30">
        <v>700442</v>
      </c>
      <c r="E28" s="30">
        <v>435383</v>
      </c>
      <c r="F28" s="30" t="s">
        <v>17</v>
      </c>
      <c r="G28" s="30" t="s">
        <v>18</v>
      </c>
      <c r="H28" s="30">
        <v>1</v>
      </c>
      <c r="I28" s="31">
        <v>35.9</v>
      </c>
    </row>
    <row r="29" spans="2:9" x14ac:dyDescent="0.25">
      <c r="B29" s="29">
        <v>42617</v>
      </c>
      <c r="C29" s="30" t="s">
        <v>8</v>
      </c>
      <c r="D29" s="30">
        <v>863562</v>
      </c>
      <c r="E29" s="30">
        <v>442057</v>
      </c>
      <c r="F29" s="30" t="s">
        <v>19</v>
      </c>
      <c r="G29" s="30" t="s">
        <v>10</v>
      </c>
      <c r="H29" s="30">
        <v>1</v>
      </c>
      <c r="I29" s="31">
        <v>34.700000000000003</v>
      </c>
    </row>
    <row r="30" spans="2:9" x14ac:dyDescent="0.25">
      <c r="B30" s="29">
        <v>42617</v>
      </c>
      <c r="C30" s="30" t="s">
        <v>306</v>
      </c>
      <c r="D30" s="30">
        <v>249666</v>
      </c>
      <c r="E30" s="30">
        <v>467286</v>
      </c>
      <c r="F30" s="30" t="s">
        <v>322</v>
      </c>
      <c r="G30" s="30" t="s">
        <v>18</v>
      </c>
      <c r="H30" s="30">
        <v>1</v>
      </c>
      <c r="I30" s="31">
        <v>37</v>
      </c>
    </row>
    <row r="31" spans="2:9" x14ac:dyDescent="0.25">
      <c r="B31" s="29">
        <v>42617</v>
      </c>
      <c r="C31" s="30" t="s">
        <v>8</v>
      </c>
      <c r="D31" s="30">
        <v>863562</v>
      </c>
      <c r="E31" s="30">
        <v>468356</v>
      </c>
      <c r="F31" s="30" t="s">
        <v>20</v>
      </c>
      <c r="G31" s="30" t="s">
        <v>21</v>
      </c>
      <c r="H31" s="30">
        <v>1</v>
      </c>
      <c r="I31" s="31">
        <v>31.5</v>
      </c>
    </row>
    <row r="32" spans="2:9" x14ac:dyDescent="0.25">
      <c r="B32" s="29">
        <v>42617</v>
      </c>
      <c r="C32" s="30" t="s">
        <v>308</v>
      </c>
      <c r="D32" s="30">
        <v>720906</v>
      </c>
      <c r="E32" s="30">
        <v>470281</v>
      </c>
      <c r="F32" s="30" t="s">
        <v>323</v>
      </c>
      <c r="G32" s="30" t="s">
        <v>32</v>
      </c>
      <c r="H32" s="30">
        <v>1</v>
      </c>
      <c r="I32" s="31">
        <v>40.9</v>
      </c>
    </row>
    <row r="33" spans="2:9" x14ac:dyDescent="0.25">
      <c r="B33" s="29">
        <v>42617</v>
      </c>
      <c r="C33" s="30" t="s">
        <v>306</v>
      </c>
      <c r="D33" s="30">
        <v>137087</v>
      </c>
      <c r="E33" s="30">
        <v>478410</v>
      </c>
      <c r="F33" s="30" t="s">
        <v>324</v>
      </c>
      <c r="G33" s="30" t="s">
        <v>18</v>
      </c>
      <c r="H33" s="30">
        <v>1</v>
      </c>
      <c r="I33" s="31">
        <v>24.9</v>
      </c>
    </row>
    <row r="34" spans="2:9" x14ac:dyDescent="0.25">
      <c r="B34" s="29">
        <v>42618</v>
      </c>
      <c r="C34" s="30" t="s">
        <v>8</v>
      </c>
      <c r="D34" s="30">
        <v>669118</v>
      </c>
      <c r="E34" s="30">
        <v>402</v>
      </c>
      <c r="F34" s="30" t="s">
        <v>22</v>
      </c>
      <c r="G34" s="30" t="s">
        <v>10</v>
      </c>
      <c r="H34" s="30">
        <v>2</v>
      </c>
      <c r="I34" s="31">
        <v>78.599999999999994</v>
      </c>
    </row>
    <row r="35" spans="2:9" x14ac:dyDescent="0.25">
      <c r="B35" s="29">
        <v>42618</v>
      </c>
      <c r="C35" s="30" t="s">
        <v>8</v>
      </c>
      <c r="D35" s="30">
        <v>786865</v>
      </c>
      <c r="E35" s="30">
        <v>5787</v>
      </c>
      <c r="F35" s="30" t="s">
        <v>23</v>
      </c>
      <c r="G35" s="30" t="s">
        <v>10</v>
      </c>
      <c r="H35" s="30">
        <v>1</v>
      </c>
      <c r="I35" s="31">
        <v>57</v>
      </c>
    </row>
    <row r="36" spans="2:9" x14ac:dyDescent="0.25">
      <c r="B36" s="29">
        <v>42618</v>
      </c>
      <c r="C36" s="30" t="s">
        <v>8</v>
      </c>
      <c r="D36" s="30">
        <v>227633</v>
      </c>
      <c r="E36" s="30">
        <v>5787</v>
      </c>
      <c r="F36" s="30" t="s">
        <v>23</v>
      </c>
      <c r="G36" s="30" t="s">
        <v>10</v>
      </c>
      <c r="H36" s="30">
        <v>1</v>
      </c>
      <c r="I36" s="31">
        <v>55</v>
      </c>
    </row>
    <row r="37" spans="2:9" x14ac:dyDescent="0.25">
      <c r="B37" s="29">
        <v>42618</v>
      </c>
      <c r="C37" s="30" t="s">
        <v>308</v>
      </c>
      <c r="D37" s="30">
        <v>732190</v>
      </c>
      <c r="E37" s="30">
        <v>200082</v>
      </c>
      <c r="F37" s="30" t="s">
        <v>325</v>
      </c>
      <c r="G37" s="30" t="s">
        <v>12</v>
      </c>
      <c r="H37" s="30">
        <v>1</v>
      </c>
      <c r="I37" s="31">
        <v>65</v>
      </c>
    </row>
    <row r="38" spans="2:9" x14ac:dyDescent="0.25">
      <c r="B38" s="29">
        <v>42618</v>
      </c>
      <c r="C38" s="30" t="s">
        <v>308</v>
      </c>
      <c r="D38" s="30">
        <v>422968</v>
      </c>
      <c r="E38" s="30">
        <v>272240</v>
      </c>
      <c r="F38" s="30" t="s">
        <v>326</v>
      </c>
      <c r="G38" s="30" t="s">
        <v>10</v>
      </c>
      <c r="H38" s="30">
        <v>1</v>
      </c>
      <c r="I38" s="31">
        <v>37</v>
      </c>
    </row>
    <row r="39" spans="2:9" x14ac:dyDescent="0.25">
      <c r="B39" s="29">
        <v>42618</v>
      </c>
      <c r="C39" s="30" t="s">
        <v>306</v>
      </c>
      <c r="D39" s="30">
        <v>166761</v>
      </c>
      <c r="E39" s="30">
        <v>406216</v>
      </c>
      <c r="F39" s="30" t="s">
        <v>327</v>
      </c>
      <c r="G39" s="30" t="s">
        <v>18</v>
      </c>
      <c r="H39" s="30">
        <v>1</v>
      </c>
      <c r="I39" s="31">
        <v>26.9</v>
      </c>
    </row>
    <row r="40" spans="2:9" x14ac:dyDescent="0.25">
      <c r="B40" s="29">
        <v>42618</v>
      </c>
      <c r="C40" s="30" t="s">
        <v>308</v>
      </c>
      <c r="D40" s="30">
        <v>419762</v>
      </c>
      <c r="E40" s="30">
        <v>448474</v>
      </c>
      <c r="F40" s="30" t="s">
        <v>328</v>
      </c>
      <c r="G40" s="30" t="s">
        <v>21</v>
      </c>
      <c r="H40" s="30">
        <v>1</v>
      </c>
      <c r="I40" s="31">
        <v>33.6</v>
      </c>
    </row>
    <row r="41" spans="2:9" x14ac:dyDescent="0.25">
      <c r="B41" s="29">
        <v>42618</v>
      </c>
      <c r="C41" s="30" t="s">
        <v>306</v>
      </c>
      <c r="D41" s="30">
        <v>397127</v>
      </c>
      <c r="E41" s="30">
        <v>454945</v>
      </c>
      <c r="F41" s="30" t="s">
        <v>329</v>
      </c>
      <c r="G41" s="30" t="s">
        <v>18</v>
      </c>
      <c r="H41" s="30">
        <v>6</v>
      </c>
      <c r="I41" s="31">
        <v>37</v>
      </c>
    </row>
    <row r="42" spans="2:9" x14ac:dyDescent="0.25">
      <c r="B42" s="29">
        <v>42618</v>
      </c>
      <c r="C42" s="30" t="s">
        <v>306</v>
      </c>
      <c r="D42" s="30">
        <v>322245</v>
      </c>
      <c r="E42" s="30">
        <v>454945</v>
      </c>
      <c r="F42" s="30" t="s">
        <v>329</v>
      </c>
      <c r="G42" s="30" t="s">
        <v>18</v>
      </c>
      <c r="H42" s="30">
        <v>3</v>
      </c>
      <c r="I42" s="31">
        <v>80.7</v>
      </c>
    </row>
    <row r="43" spans="2:9" x14ac:dyDescent="0.25">
      <c r="B43" s="29">
        <v>42618</v>
      </c>
      <c r="C43" s="30" t="s">
        <v>8</v>
      </c>
      <c r="D43" s="30">
        <v>915953</v>
      </c>
      <c r="E43" s="30">
        <v>470669</v>
      </c>
      <c r="F43" s="30" t="s">
        <v>24</v>
      </c>
      <c r="G43" s="30" t="s">
        <v>10</v>
      </c>
      <c r="H43" s="30">
        <v>1</v>
      </c>
      <c r="I43" s="31">
        <v>51.7</v>
      </c>
    </row>
    <row r="44" spans="2:9" x14ac:dyDescent="0.25">
      <c r="B44" s="29">
        <v>42619</v>
      </c>
      <c r="C44" s="30" t="s">
        <v>8</v>
      </c>
      <c r="D44" s="30">
        <v>786865</v>
      </c>
      <c r="E44" s="30">
        <v>11463</v>
      </c>
      <c r="F44" s="30" t="s">
        <v>25</v>
      </c>
      <c r="G44" s="30" t="s">
        <v>10</v>
      </c>
      <c r="H44" s="30">
        <v>1</v>
      </c>
      <c r="I44" s="31">
        <v>51.7</v>
      </c>
    </row>
    <row r="45" spans="2:9" x14ac:dyDescent="0.25">
      <c r="B45" s="29">
        <v>42619</v>
      </c>
      <c r="C45" s="30" t="s">
        <v>308</v>
      </c>
      <c r="D45" s="30">
        <v>714468</v>
      </c>
      <c r="E45" s="30">
        <v>142162</v>
      </c>
      <c r="F45" s="30" t="s">
        <v>330</v>
      </c>
      <c r="G45" s="30" t="s">
        <v>18</v>
      </c>
      <c r="H45" s="30">
        <v>1</v>
      </c>
      <c r="I45" s="31">
        <v>11.4</v>
      </c>
    </row>
    <row r="46" spans="2:9" x14ac:dyDescent="0.25">
      <c r="B46" s="29">
        <v>42619</v>
      </c>
      <c r="C46" s="30" t="s">
        <v>8</v>
      </c>
      <c r="D46" s="30">
        <v>330691</v>
      </c>
      <c r="E46" s="30">
        <v>448188</v>
      </c>
      <c r="F46" s="30" t="s">
        <v>26</v>
      </c>
      <c r="G46" s="30" t="s">
        <v>10</v>
      </c>
      <c r="H46" s="30">
        <v>1</v>
      </c>
      <c r="I46" s="31">
        <v>37.200000000000003</v>
      </c>
    </row>
    <row r="47" spans="2:9" x14ac:dyDescent="0.25">
      <c r="B47" s="29">
        <v>42619</v>
      </c>
      <c r="C47" s="30" t="s">
        <v>306</v>
      </c>
      <c r="D47" s="30">
        <v>936450</v>
      </c>
      <c r="E47" s="30">
        <v>454945</v>
      </c>
      <c r="F47" s="30" t="s">
        <v>331</v>
      </c>
      <c r="G47" s="30" t="s">
        <v>18</v>
      </c>
      <c r="H47" s="30">
        <v>3</v>
      </c>
      <c r="I47" s="31">
        <v>83.7</v>
      </c>
    </row>
    <row r="48" spans="2:9" x14ac:dyDescent="0.25">
      <c r="B48" s="29">
        <v>42619</v>
      </c>
      <c r="C48" s="30" t="s">
        <v>306</v>
      </c>
      <c r="D48" s="30">
        <v>164377</v>
      </c>
      <c r="E48" s="30">
        <v>454945</v>
      </c>
      <c r="F48" s="30" t="s">
        <v>331</v>
      </c>
      <c r="G48" s="30" t="s">
        <v>18</v>
      </c>
      <c r="H48" s="30">
        <v>1</v>
      </c>
      <c r="I48" s="31">
        <v>23.6</v>
      </c>
    </row>
    <row r="49" spans="2:9" x14ac:dyDescent="0.25">
      <c r="B49" s="29">
        <v>42619</v>
      </c>
      <c r="C49" s="30" t="s">
        <v>306</v>
      </c>
      <c r="D49" s="30">
        <v>388827</v>
      </c>
      <c r="E49" s="30">
        <v>454945</v>
      </c>
      <c r="F49" s="30" t="s">
        <v>331</v>
      </c>
      <c r="G49" s="30" t="s">
        <v>18</v>
      </c>
      <c r="H49" s="30">
        <v>2</v>
      </c>
      <c r="I49" s="31">
        <v>55.8</v>
      </c>
    </row>
    <row r="50" spans="2:9" x14ac:dyDescent="0.25">
      <c r="B50" s="29">
        <v>42619</v>
      </c>
      <c r="C50" s="30" t="s">
        <v>306</v>
      </c>
      <c r="D50" s="30">
        <v>770544</v>
      </c>
      <c r="E50" s="30">
        <v>454945</v>
      </c>
      <c r="F50" s="30" t="s">
        <v>331</v>
      </c>
      <c r="G50" s="30" t="s">
        <v>18</v>
      </c>
      <c r="H50" s="30">
        <v>1</v>
      </c>
      <c r="I50" s="31">
        <v>24.9</v>
      </c>
    </row>
    <row r="51" spans="2:9" x14ac:dyDescent="0.25">
      <c r="B51" s="29">
        <v>42619</v>
      </c>
      <c r="C51" s="30" t="s">
        <v>306</v>
      </c>
      <c r="D51" s="30">
        <v>249666</v>
      </c>
      <c r="E51" s="30">
        <v>454945</v>
      </c>
      <c r="F51" s="30" t="s">
        <v>331</v>
      </c>
      <c r="G51" s="30" t="s">
        <v>18</v>
      </c>
      <c r="H51" s="30">
        <v>2</v>
      </c>
      <c r="I51" s="31">
        <v>74</v>
      </c>
    </row>
    <row r="52" spans="2:9" x14ac:dyDescent="0.25">
      <c r="B52" s="29">
        <v>42619</v>
      </c>
      <c r="C52" s="30" t="s">
        <v>306</v>
      </c>
      <c r="D52" s="30">
        <v>166761</v>
      </c>
      <c r="E52" s="30">
        <v>454945</v>
      </c>
      <c r="F52" s="30" t="s">
        <v>331</v>
      </c>
      <c r="G52" s="30" t="s">
        <v>15</v>
      </c>
      <c r="H52" s="30">
        <v>5</v>
      </c>
      <c r="I52" s="31">
        <v>67.599999999999994</v>
      </c>
    </row>
    <row r="53" spans="2:9" x14ac:dyDescent="0.25">
      <c r="B53" s="29">
        <v>42619</v>
      </c>
      <c r="C53" s="30" t="s">
        <v>306</v>
      </c>
      <c r="D53" s="30">
        <v>166761</v>
      </c>
      <c r="E53" s="30">
        <v>454945</v>
      </c>
      <c r="F53" s="30" t="s">
        <v>331</v>
      </c>
      <c r="G53" s="30" t="s">
        <v>18</v>
      </c>
      <c r="H53" s="30">
        <v>3</v>
      </c>
      <c r="I53" s="31">
        <v>80.7</v>
      </c>
    </row>
    <row r="54" spans="2:9" x14ac:dyDescent="0.25">
      <c r="B54" s="29">
        <v>42620</v>
      </c>
      <c r="C54" s="30" t="s">
        <v>306</v>
      </c>
      <c r="D54" s="30">
        <v>701139</v>
      </c>
      <c r="E54" s="30">
        <v>22871</v>
      </c>
      <c r="F54" s="30" t="s">
        <v>332</v>
      </c>
      <c r="G54" s="30" t="s">
        <v>12</v>
      </c>
      <c r="H54" s="30">
        <v>1</v>
      </c>
      <c r="I54" s="31">
        <v>34.5</v>
      </c>
    </row>
    <row r="55" spans="2:9" x14ac:dyDescent="0.25">
      <c r="B55" s="29">
        <v>42620</v>
      </c>
      <c r="C55" s="30" t="s">
        <v>306</v>
      </c>
      <c r="D55" s="30">
        <v>701139</v>
      </c>
      <c r="E55" s="30">
        <v>306747</v>
      </c>
      <c r="F55" s="30" t="s">
        <v>333</v>
      </c>
      <c r="G55" s="30" t="s">
        <v>12</v>
      </c>
      <c r="H55" s="30">
        <v>1</v>
      </c>
      <c r="I55" s="31">
        <v>34.5</v>
      </c>
    </row>
    <row r="56" spans="2:9" x14ac:dyDescent="0.25">
      <c r="B56" s="29">
        <v>42620</v>
      </c>
      <c r="C56" s="30" t="s">
        <v>306</v>
      </c>
      <c r="D56" s="30">
        <v>789157</v>
      </c>
      <c r="E56" s="30">
        <v>454945</v>
      </c>
      <c r="F56" s="30" t="s">
        <v>334</v>
      </c>
      <c r="G56" s="30" t="s">
        <v>18</v>
      </c>
      <c r="H56" s="30">
        <v>3</v>
      </c>
      <c r="I56" s="31">
        <v>74.7</v>
      </c>
    </row>
    <row r="57" spans="2:9" x14ac:dyDescent="0.25">
      <c r="B57" s="29">
        <v>42620</v>
      </c>
      <c r="C57" s="30" t="s">
        <v>306</v>
      </c>
      <c r="D57" s="30">
        <v>249666</v>
      </c>
      <c r="E57" s="30">
        <v>454945</v>
      </c>
      <c r="F57" s="30" t="s">
        <v>334</v>
      </c>
      <c r="G57" s="30" t="s">
        <v>18</v>
      </c>
      <c r="H57" s="30">
        <v>1</v>
      </c>
      <c r="I57" s="31">
        <v>37</v>
      </c>
    </row>
    <row r="58" spans="2:9" x14ac:dyDescent="0.25">
      <c r="B58" s="29">
        <v>42620</v>
      </c>
      <c r="C58" s="30" t="s">
        <v>306</v>
      </c>
      <c r="D58" s="30">
        <v>397127</v>
      </c>
      <c r="E58" s="30">
        <v>454945</v>
      </c>
      <c r="F58" s="30" t="s">
        <v>334</v>
      </c>
      <c r="G58" s="30" t="s">
        <v>18</v>
      </c>
      <c r="H58" s="30">
        <v>5</v>
      </c>
      <c r="I58" s="31">
        <v>148</v>
      </c>
    </row>
    <row r="59" spans="2:9" x14ac:dyDescent="0.25">
      <c r="B59" s="29">
        <v>42620</v>
      </c>
      <c r="C59" s="30" t="s">
        <v>308</v>
      </c>
      <c r="D59" s="30">
        <v>583164</v>
      </c>
      <c r="E59" s="30">
        <v>479060</v>
      </c>
      <c r="F59" s="30" t="s">
        <v>335</v>
      </c>
      <c r="G59" s="30" t="s">
        <v>21</v>
      </c>
      <c r="H59" s="30">
        <v>1</v>
      </c>
      <c r="I59" s="31">
        <v>31.4</v>
      </c>
    </row>
    <row r="60" spans="2:9" x14ac:dyDescent="0.25">
      <c r="B60" s="29">
        <v>42621</v>
      </c>
      <c r="C60" s="30" t="s">
        <v>308</v>
      </c>
      <c r="D60" s="30">
        <v>640845</v>
      </c>
      <c r="E60" s="30">
        <v>5160</v>
      </c>
      <c r="F60" s="30" t="s">
        <v>336</v>
      </c>
      <c r="G60" s="30" t="s">
        <v>10</v>
      </c>
      <c r="H60" s="30">
        <v>1</v>
      </c>
      <c r="I60" s="31">
        <v>40.6</v>
      </c>
    </row>
    <row r="61" spans="2:9" x14ac:dyDescent="0.25">
      <c r="B61" s="29">
        <v>42621</v>
      </c>
      <c r="C61" s="30" t="s">
        <v>8</v>
      </c>
      <c r="D61" s="30">
        <v>506459</v>
      </c>
      <c r="E61" s="30">
        <v>259108</v>
      </c>
      <c r="F61" s="30" t="s">
        <v>27</v>
      </c>
      <c r="G61" s="30" t="s">
        <v>18</v>
      </c>
      <c r="H61" s="30">
        <v>1</v>
      </c>
      <c r="I61" s="31">
        <v>43.2</v>
      </c>
    </row>
    <row r="62" spans="2:9" x14ac:dyDescent="0.25">
      <c r="B62" s="29">
        <v>42621</v>
      </c>
      <c r="C62" s="30" t="s">
        <v>306</v>
      </c>
      <c r="D62" s="30">
        <v>248817</v>
      </c>
      <c r="E62" s="30">
        <v>300346</v>
      </c>
      <c r="F62" s="30" t="s">
        <v>337</v>
      </c>
      <c r="G62" s="30" t="s">
        <v>12</v>
      </c>
      <c r="H62" s="30">
        <v>1</v>
      </c>
      <c r="I62" s="31">
        <v>37.9</v>
      </c>
    </row>
    <row r="63" spans="2:9" x14ac:dyDescent="0.25">
      <c r="B63" s="29">
        <v>42621</v>
      </c>
      <c r="C63" s="30" t="s">
        <v>306</v>
      </c>
      <c r="D63" s="30">
        <v>477783</v>
      </c>
      <c r="E63" s="30">
        <v>454945</v>
      </c>
      <c r="F63" s="30" t="s">
        <v>338</v>
      </c>
      <c r="G63" s="30" t="s">
        <v>18</v>
      </c>
      <c r="H63" s="30">
        <v>1</v>
      </c>
      <c r="I63" s="31">
        <v>26.9</v>
      </c>
    </row>
    <row r="64" spans="2:9" x14ac:dyDescent="0.25">
      <c r="B64" s="29">
        <v>42621</v>
      </c>
      <c r="C64" s="30" t="s">
        <v>306</v>
      </c>
      <c r="D64" s="30">
        <v>199788</v>
      </c>
      <c r="E64" s="30">
        <v>454945</v>
      </c>
      <c r="F64" s="30" t="s">
        <v>338</v>
      </c>
      <c r="G64" s="30" t="s">
        <v>18</v>
      </c>
      <c r="H64" s="30">
        <v>1</v>
      </c>
      <c r="I64" s="31">
        <v>26.9</v>
      </c>
    </row>
    <row r="65" spans="2:9" x14ac:dyDescent="0.25">
      <c r="B65" s="29">
        <v>42621</v>
      </c>
      <c r="C65" s="30" t="s">
        <v>308</v>
      </c>
      <c r="D65" s="30">
        <v>653241</v>
      </c>
      <c r="E65" s="30">
        <v>454945</v>
      </c>
      <c r="F65" s="30" t="s">
        <v>338</v>
      </c>
      <c r="G65" s="30" t="s">
        <v>18</v>
      </c>
      <c r="H65" s="30">
        <v>1</v>
      </c>
      <c r="I65" s="31">
        <v>24.9</v>
      </c>
    </row>
    <row r="66" spans="2:9" x14ac:dyDescent="0.25">
      <c r="B66" s="29">
        <v>42621</v>
      </c>
      <c r="C66" s="30" t="s">
        <v>306</v>
      </c>
      <c r="D66" s="30">
        <v>137087</v>
      </c>
      <c r="E66" s="30">
        <v>467435</v>
      </c>
      <c r="F66" s="30" t="s">
        <v>339</v>
      </c>
      <c r="G66" s="30" t="s">
        <v>18</v>
      </c>
      <c r="H66" s="30">
        <v>1</v>
      </c>
      <c r="I66" s="31">
        <v>24.9</v>
      </c>
    </row>
    <row r="67" spans="2:9" x14ac:dyDescent="0.25">
      <c r="B67" s="29">
        <v>42621</v>
      </c>
      <c r="C67" s="30" t="s">
        <v>306</v>
      </c>
      <c r="D67" s="30">
        <v>477783</v>
      </c>
      <c r="E67" s="30">
        <v>478912</v>
      </c>
      <c r="F67" s="30" t="s">
        <v>340</v>
      </c>
      <c r="G67" s="30" t="s">
        <v>18</v>
      </c>
      <c r="H67" s="30">
        <v>1</v>
      </c>
      <c r="I67" s="31">
        <v>27.8</v>
      </c>
    </row>
    <row r="68" spans="2:9" x14ac:dyDescent="0.25">
      <c r="B68" s="29">
        <v>42622</v>
      </c>
      <c r="C68" s="30" t="s">
        <v>308</v>
      </c>
      <c r="D68" s="30">
        <v>419762</v>
      </c>
      <c r="E68" s="30">
        <v>17379</v>
      </c>
      <c r="F68" s="30" t="s">
        <v>341</v>
      </c>
      <c r="G68" s="30" t="s">
        <v>18</v>
      </c>
      <c r="H68" s="30">
        <v>1</v>
      </c>
      <c r="I68" s="31">
        <v>33.799999999999997</v>
      </c>
    </row>
    <row r="69" spans="2:9" x14ac:dyDescent="0.25">
      <c r="B69" s="29">
        <v>42622</v>
      </c>
      <c r="C69" s="30" t="s">
        <v>308</v>
      </c>
      <c r="D69" s="30">
        <v>537012</v>
      </c>
      <c r="E69" s="30">
        <v>17379</v>
      </c>
      <c r="F69" s="30" t="s">
        <v>341</v>
      </c>
      <c r="G69" s="30" t="s">
        <v>18</v>
      </c>
      <c r="H69" s="30">
        <v>1</v>
      </c>
      <c r="I69" s="31">
        <v>43</v>
      </c>
    </row>
    <row r="70" spans="2:9" x14ac:dyDescent="0.25">
      <c r="B70" s="29">
        <v>42622</v>
      </c>
      <c r="C70" s="30" t="s">
        <v>306</v>
      </c>
      <c r="D70" s="30">
        <v>909225</v>
      </c>
      <c r="E70" s="30">
        <v>198843</v>
      </c>
      <c r="F70" s="30" t="s">
        <v>342</v>
      </c>
      <c r="G70" s="30" t="s">
        <v>10</v>
      </c>
      <c r="H70" s="30">
        <v>1</v>
      </c>
      <c r="I70" s="31">
        <v>41.7</v>
      </c>
    </row>
    <row r="71" spans="2:9" x14ac:dyDescent="0.25">
      <c r="B71" s="29">
        <v>42622</v>
      </c>
      <c r="C71" s="30" t="s">
        <v>306</v>
      </c>
      <c r="D71" s="30">
        <v>701139</v>
      </c>
      <c r="E71" s="30">
        <v>346263</v>
      </c>
      <c r="F71" s="30" t="s">
        <v>343</v>
      </c>
      <c r="G71" s="30" t="s">
        <v>18</v>
      </c>
      <c r="H71" s="30">
        <v>1</v>
      </c>
      <c r="I71" s="31">
        <v>31.9</v>
      </c>
    </row>
    <row r="72" spans="2:9" x14ac:dyDescent="0.25">
      <c r="B72" s="29">
        <v>42622</v>
      </c>
      <c r="C72" s="30" t="s">
        <v>306</v>
      </c>
      <c r="D72" s="30">
        <v>909225</v>
      </c>
      <c r="E72" s="30">
        <v>346263</v>
      </c>
      <c r="F72" s="30" t="s">
        <v>343</v>
      </c>
      <c r="G72" s="30" t="s">
        <v>18</v>
      </c>
      <c r="H72" s="30">
        <v>1</v>
      </c>
      <c r="I72" s="31">
        <v>36.9</v>
      </c>
    </row>
    <row r="73" spans="2:9" x14ac:dyDescent="0.25">
      <c r="B73" s="29">
        <v>42622</v>
      </c>
      <c r="C73" s="30" t="s">
        <v>308</v>
      </c>
      <c r="D73" s="30">
        <v>714468</v>
      </c>
      <c r="E73" s="30">
        <v>396075</v>
      </c>
      <c r="F73" s="30" t="s">
        <v>344</v>
      </c>
      <c r="G73" s="30" t="s">
        <v>18</v>
      </c>
      <c r="H73" s="30">
        <v>1</v>
      </c>
      <c r="I73" s="31">
        <v>11.4</v>
      </c>
    </row>
    <row r="74" spans="2:9" x14ac:dyDescent="0.25">
      <c r="B74" s="29">
        <v>42622</v>
      </c>
      <c r="C74" s="30" t="s">
        <v>306</v>
      </c>
      <c r="D74" s="30">
        <v>909225</v>
      </c>
      <c r="E74" s="30">
        <v>407878</v>
      </c>
      <c r="F74" s="30" t="s">
        <v>345</v>
      </c>
      <c r="G74" s="30" t="s">
        <v>10</v>
      </c>
      <c r="H74" s="30">
        <v>1</v>
      </c>
      <c r="I74" s="31">
        <v>41.7</v>
      </c>
    </row>
    <row r="75" spans="2:9" x14ac:dyDescent="0.25">
      <c r="B75" s="29">
        <v>42622</v>
      </c>
      <c r="C75" s="30" t="s">
        <v>8</v>
      </c>
      <c r="D75" s="30">
        <v>123796</v>
      </c>
      <c r="E75" s="30">
        <v>424128</v>
      </c>
      <c r="F75" s="30" t="s">
        <v>28</v>
      </c>
      <c r="G75" s="30" t="s">
        <v>18</v>
      </c>
      <c r="H75" s="30">
        <v>1</v>
      </c>
      <c r="I75" s="31">
        <v>31.3</v>
      </c>
    </row>
    <row r="76" spans="2:9" x14ac:dyDescent="0.25">
      <c r="B76" s="29">
        <v>42622</v>
      </c>
      <c r="C76" s="30" t="s">
        <v>8</v>
      </c>
      <c r="D76" s="30">
        <v>301348</v>
      </c>
      <c r="E76" s="30">
        <v>424128</v>
      </c>
      <c r="F76" s="30" t="s">
        <v>28</v>
      </c>
      <c r="G76" s="30" t="s">
        <v>18</v>
      </c>
      <c r="H76" s="30">
        <v>1</v>
      </c>
      <c r="I76" s="31">
        <v>43.2</v>
      </c>
    </row>
    <row r="77" spans="2:9" x14ac:dyDescent="0.25">
      <c r="B77" s="29">
        <v>42623</v>
      </c>
      <c r="C77" s="30" t="s">
        <v>308</v>
      </c>
      <c r="D77" s="30">
        <v>732190</v>
      </c>
      <c r="E77" s="30">
        <v>315804</v>
      </c>
      <c r="F77" s="30" t="s">
        <v>346</v>
      </c>
      <c r="G77" s="30" t="s">
        <v>12</v>
      </c>
      <c r="H77" s="30">
        <v>1</v>
      </c>
      <c r="I77" s="31">
        <v>65</v>
      </c>
    </row>
    <row r="78" spans="2:9" x14ac:dyDescent="0.25">
      <c r="B78" s="29">
        <v>42623</v>
      </c>
      <c r="C78" s="30" t="s">
        <v>306</v>
      </c>
      <c r="D78" s="30">
        <v>422570</v>
      </c>
      <c r="E78" s="30">
        <v>335445</v>
      </c>
      <c r="F78" s="30" t="s">
        <v>347</v>
      </c>
      <c r="G78" s="30" t="s">
        <v>10</v>
      </c>
      <c r="H78" s="30">
        <v>1</v>
      </c>
      <c r="I78" s="31">
        <v>40.4</v>
      </c>
    </row>
    <row r="79" spans="2:9" x14ac:dyDescent="0.25">
      <c r="B79" s="29">
        <v>42623</v>
      </c>
      <c r="C79" s="30" t="s">
        <v>308</v>
      </c>
      <c r="D79" s="30">
        <v>584710</v>
      </c>
      <c r="E79" s="30">
        <v>440582</v>
      </c>
      <c r="F79" s="30" t="s">
        <v>348</v>
      </c>
      <c r="G79" s="30" t="s">
        <v>21</v>
      </c>
      <c r="H79" s="30">
        <v>1</v>
      </c>
      <c r="I79" s="31">
        <v>39.799999999999997</v>
      </c>
    </row>
    <row r="80" spans="2:9" x14ac:dyDescent="0.25">
      <c r="B80" s="29">
        <v>42623</v>
      </c>
      <c r="C80" s="30" t="s">
        <v>308</v>
      </c>
      <c r="D80" s="30">
        <v>720906</v>
      </c>
      <c r="E80" s="30">
        <v>440582</v>
      </c>
      <c r="F80" s="30" t="s">
        <v>348</v>
      </c>
      <c r="G80" s="30" t="s">
        <v>21</v>
      </c>
      <c r="H80" s="30">
        <v>1</v>
      </c>
      <c r="I80" s="31">
        <v>39.799999999999997</v>
      </c>
    </row>
    <row r="81" spans="2:9" x14ac:dyDescent="0.25">
      <c r="B81" s="29">
        <v>42623</v>
      </c>
      <c r="C81" s="30" t="s">
        <v>308</v>
      </c>
      <c r="D81" s="30">
        <v>359784</v>
      </c>
      <c r="E81" s="30">
        <v>440582</v>
      </c>
      <c r="F81" s="30" t="s">
        <v>348</v>
      </c>
      <c r="G81" s="30" t="s">
        <v>21</v>
      </c>
      <c r="H81" s="30">
        <v>1</v>
      </c>
      <c r="I81" s="31">
        <v>39.799999999999997</v>
      </c>
    </row>
    <row r="82" spans="2:9" x14ac:dyDescent="0.25">
      <c r="B82" s="29">
        <v>42623</v>
      </c>
      <c r="C82" s="30" t="s">
        <v>306</v>
      </c>
      <c r="D82" s="30">
        <v>249666</v>
      </c>
      <c r="E82" s="30">
        <v>454945</v>
      </c>
      <c r="F82" s="30" t="s">
        <v>349</v>
      </c>
      <c r="G82" s="30" t="s">
        <v>18</v>
      </c>
      <c r="H82" s="30">
        <v>4</v>
      </c>
      <c r="I82" s="31">
        <v>148</v>
      </c>
    </row>
    <row r="83" spans="2:9" x14ac:dyDescent="0.25">
      <c r="B83" s="29">
        <v>42623</v>
      </c>
      <c r="C83" s="30" t="s">
        <v>306</v>
      </c>
      <c r="D83" s="30">
        <v>477783</v>
      </c>
      <c r="E83" s="30">
        <v>454945</v>
      </c>
      <c r="F83" s="30" t="s">
        <v>349</v>
      </c>
      <c r="G83" s="30" t="s">
        <v>18</v>
      </c>
      <c r="H83" s="30">
        <v>1</v>
      </c>
      <c r="I83" s="31">
        <v>27.8</v>
      </c>
    </row>
    <row r="84" spans="2:9" x14ac:dyDescent="0.25">
      <c r="B84" s="29">
        <v>42623</v>
      </c>
      <c r="C84" s="30" t="s">
        <v>308</v>
      </c>
      <c r="D84" s="30">
        <v>640845</v>
      </c>
      <c r="E84" s="30">
        <v>454945</v>
      </c>
      <c r="F84" s="30" t="s">
        <v>349</v>
      </c>
      <c r="G84" s="30" t="s">
        <v>18</v>
      </c>
      <c r="H84" s="30">
        <v>1</v>
      </c>
      <c r="I84" s="31">
        <v>39.799999999999997</v>
      </c>
    </row>
    <row r="85" spans="2:9" x14ac:dyDescent="0.25">
      <c r="B85" s="29">
        <v>42623</v>
      </c>
      <c r="C85" s="30" t="s">
        <v>308</v>
      </c>
      <c r="D85" s="30">
        <v>532182</v>
      </c>
      <c r="E85" s="30">
        <v>454945</v>
      </c>
      <c r="F85" s="30" t="s">
        <v>349</v>
      </c>
      <c r="G85" s="30" t="s">
        <v>18</v>
      </c>
      <c r="H85" s="30">
        <v>2</v>
      </c>
      <c r="I85" s="31">
        <v>59.8</v>
      </c>
    </row>
    <row r="86" spans="2:9" x14ac:dyDescent="0.25">
      <c r="B86" s="29">
        <v>42623</v>
      </c>
      <c r="C86" s="30" t="s">
        <v>8</v>
      </c>
      <c r="D86" s="30">
        <v>915953</v>
      </c>
      <c r="E86" s="30">
        <v>464465</v>
      </c>
      <c r="F86" s="30" t="s">
        <v>29</v>
      </c>
      <c r="G86" s="30" t="s">
        <v>10</v>
      </c>
      <c r="H86" s="30">
        <v>2</v>
      </c>
      <c r="I86" s="31">
        <v>103.4</v>
      </c>
    </row>
    <row r="87" spans="2:9" x14ac:dyDescent="0.25">
      <c r="B87" s="29">
        <v>42623</v>
      </c>
      <c r="C87" s="30" t="s">
        <v>8</v>
      </c>
      <c r="D87" s="30">
        <v>123796</v>
      </c>
      <c r="E87" s="30">
        <v>480139</v>
      </c>
      <c r="F87" s="30" t="s">
        <v>30</v>
      </c>
      <c r="G87" s="30" t="s">
        <v>18</v>
      </c>
      <c r="H87" s="30">
        <v>1</v>
      </c>
      <c r="I87" s="31">
        <v>31.3</v>
      </c>
    </row>
    <row r="88" spans="2:9" x14ac:dyDescent="0.25">
      <c r="B88" s="29">
        <v>42623</v>
      </c>
      <c r="C88" s="30" t="s">
        <v>306</v>
      </c>
      <c r="D88" s="30">
        <v>993974</v>
      </c>
      <c r="E88" s="30">
        <v>480164</v>
      </c>
      <c r="F88" s="30" t="s">
        <v>350</v>
      </c>
      <c r="G88" s="30" t="s">
        <v>10</v>
      </c>
      <c r="H88" s="30">
        <v>1</v>
      </c>
      <c r="I88" s="31">
        <v>40.4</v>
      </c>
    </row>
    <row r="89" spans="2:9" x14ac:dyDescent="0.25">
      <c r="B89" s="29">
        <v>42624</v>
      </c>
      <c r="C89" s="30" t="s">
        <v>306</v>
      </c>
      <c r="D89" s="30">
        <v>422570</v>
      </c>
      <c r="E89" s="30">
        <v>310307</v>
      </c>
      <c r="F89" s="30" t="s">
        <v>351</v>
      </c>
      <c r="G89" s="30" t="s">
        <v>12</v>
      </c>
      <c r="H89" s="30">
        <v>1</v>
      </c>
      <c r="I89" s="31">
        <v>34.5</v>
      </c>
    </row>
    <row r="90" spans="2:9" x14ac:dyDescent="0.25">
      <c r="B90" s="29">
        <v>42624</v>
      </c>
      <c r="C90" s="30" t="s">
        <v>308</v>
      </c>
      <c r="D90" s="30">
        <v>419762</v>
      </c>
      <c r="E90" s="30">
        <v>378688</v>
      </c>
      <c r="F90" s="30" t="s">
        <v>352</v>
      </c>
      <c r="G90" s="30" t="s">
        <v>12</v>
      </c>
      <c r="H90" s="30">
        <v>3</v>
      </c>
      <c r="I90" s="31">
        <v>114.6</v>
      </c>
    </row>
    <row r="91" spans="2:9" x14ac:dyDescent="0.25">
      <c r="B91" s="29">
        <v>42624</v>
      </c>
      <c r="C91" s="30" t="s">
        <v>306</v>
      </c>
      <c r="D91" s="30">
        <v>248817</v>
      </c>
      <c r="E91" s="30">
        <v>456705</v>
      </c>
      <c r="F91" s="30" t="s">
        <v>353</v>
      </c>
      <c r="G91" s="30" t="s">
        <v>18</v>
      </c>
      <c r="H91" s="30">
        <v>1</v>
      </c>
      <c r="I91" s="31">
        <v>36.9</v>
      </c>
    </row>
    <row r="92" spans="2:9" x14ac:dyDescent="0.25">
      <c r="B92" s="29">
        <v>42624</v>
      </c>
      <c r="C92" s="30" t="s">
        <v>308</v>
      </c>
      <c r="D92" s="30">
        <v>954518</v>
      </c>
      <c r="E92" s="30">
        <v>462993</v>
      </c>
      <c r="F92" s="30" t="s">
        <v>354</v>
      </c>
      <c r="G92" s="30" t="s">
        <v>32</v>
      </c>
      <c r="H92" s="30">
        <v>2</v>
      </c>
      <c r="I92" s="31">
        <v>76.8</v>
      </c>
    </row>
    <row r="93" spans="2:9" x14ac:dyDescent="0.25">
      <c r="B93" s="29">
        <v>42624</v>
      </c>
      <c r="C93" s="30" t="s">
        <v>308</v>
      </c>
      <c r="D93" s="30">
        <v>640845</v>
      </c>
      <c r="E93" s="30">
        <v>462993</v>
      </c>
      <c r="F93" s="30" t="s">
        <v>354</v>
      </c>
      <c r="G93" s="30" t="s">
        <v>32</v>
      </c>
      <c r="H93" s="30">
        <v>1</v>
      </c>
      <c r="I93" s="31">
        <v>40.9</v>
      </c>
    </row>
    <row r="94" spans="2:9" x14ac:dyDescent="0.25">
      <c r="B94" s="29">
        <v>42624</v>
      </c>
      <c r="C94" s="30" t="s">
        <v>308</v>
      </c>
      <c r="D94" s="30">
        <v>720906</v>
      </c>
      <c r="E94" s="30">
        <v>477201</v>
      </c>
      <c r="F94" s="30" t="s">
        <v>355</v>
      </c>
      <c r="G94" s="30" t="s">
        <v>32</v>
      </c>
      <c r="H94" s="30">
        <v>1</v>
      </c>
      <c r="I94" s="31">
        <v>40.9</v>
      </c>
    </row>
    <row r="95" spans="2:9" x14ac:dyDescent="0.25">
      <c r="B95" s="29">
        <v>42625</v>
      </c>
      <c r="C95" s="30" t="s">
        <v>308</v>
      </c>
      <c r="D95" s="30">
        <v>315236</v>
      </c>
      <c r="E95" s="30">
        <v>69654</v>
      </c>
      <c r="F95" s="30" t="s">
        <v>356</v>
      </c>
      <c r="G95" s="30" t="s">
        <v>18</v>
      </c>
      <c r="H95" s="30">
        <v>1</v>
      </c>
      <c r="I95" s="31">
        <v>33.799999999999997</v>
      </c>
    </row>
    <row r="96" spans="2:9" x14ac:dyDescent="0.25">
      <c r="B96" s="29">
        <v>42625</v>
      </c>
      <c r="C96" s="30" t="s">
        <v>308</v>
      </c>
      <c r="D96" s="30">
        <v>640845</v>
      </c>
      <c r="E96" s="30">
        <v>304735</v>
      </c>
      <c r="F96" s="30" t="s">
        <v>357</v>
      </c>
      <c r="G96" s="30" t="s">
        <v>21</v>
      </c>
      <c r="H96" s="30">
        <v>1</v>
      </c>
      <c r="I96" s="31">
        <v>39.799999999999997</v>
      </c>
    </row>
    <row r="97" spans="2:9" x14ac:dyDescent="0.25">
      <c r="B97" s="29">
        <v>42625</v>
      </c>
      <c r="C97" s="30" t="s">
        <v>306</v>
      </c>
      <c r="D97" s="30">
        <v>477783</v>
      </c>
      <c r="E97" s="30">
        <v>436689</v>
      </c>
      <c r="F97" s="30" t="s">
        <v>358</v>
      </c>
      <c r="G97" s="30" t="s">
        <v>18</v>
      </c>
      <c r="H97" s="30">
        <v>1</v>
      </c>
      <c r="I97" s="31">
        <v>27.8</v>
      </c>
    </row>
    <row r="98" spans="2:9" x14ac:dyDescent="0.25">
      <c r="B98" s="29">
        <v>42625</v>
      </c>
      <c r="C98" s="30" t="s">
        <v>308</v>
      </c>
      <c r="D98" s="30">
        <v>879915</v>
      </c>
      <c r="E98" s="30">
        <v>479472</v>
      </c>
      <c r="F98" s="30" t="s">
        <v>359</v>
      </c>
      <c r="G98" s="30" t="s">
        <v>10</v>
      </c>
      <c r="H98" s="30">
        <v>1</v>
      </c>
      <c r="I98" s="31">
        <v>7.5</v>
      </c>
    </row>
    <row r="99" spans="2:9" x14ac:dyDescent="0.25">
      <c r="B99" s="29">
        <v>42625</v>
      </c>
      <c r="C99" s="30" t="s">
        <v>308</v>
      </c>
      <c r="D99" s="30">
        <v>796801</v>
      </c>
      <c r="E99" s="30">
        <v>479472</v>
      </c>
      <c r="F99" s="30" t="s">
        <v>359</v>
      </c>
      <c r="G99" s="30" t="s">
        <v>10</v>
      </c>
      <c r="H99" s="30">
        <v>1</v>
      </c>
      <c r="I99" s="31">
        <v>44.6</v>
      </c>
    </row>
    <row r="100" spans="2:9" x14ac:dyDescent="0.25">
      <c r="B100" s="29">
        <v>42625</v>
      </c>
      <c r="C100" s="30" t="s">
        <v>8</v>
      </c>
      <c r="D100" s="30">
        <v>597365</v>
      </c>
      <c r="E100" s="30">
        <v>480715</v>
      </c>
      <c r="F100" s="30" t="s">
        <v>31</v>
      </c>
      <c r="G100" s="30" t="s">
        <v>32</v>
      </c>
      <c r="H100" s="30">
        <v>3</v>
      </c>
      <c r="I100" s="31">
        <v>144.9</v>
      </c>
    </row>
    <row r="101" spans="2:9" x14ac:dyDescent="0.25">
      <c r="B101" s="29">
        <v>42626</v>
      </c>
      <c r="C101" s="30" t="s">
        <v>306</v>
      </c>
      <c r="D101" s="30">
        <v>137087</v>
      </c>
      <c r="E101" s="30">
        <v>372549</v>
      </c>
      <c r="F101" s="30" t="s">
        <v>360</v>
      </c>
      <c r="G101" s="30" t="s">
        <v>18</v>
      </c>
      <c r="H101" s="30">
        <v>1</v>
      </c>
      <c r="I101" s="31">
        <v>24.9</v>
      </c>
    </row>
    <row r="102" spans="2:9" x14ac:dyDescent="0.25">
      <c r="B102" s="29">
        <v>42626</v>
      </c>
      <c r="C102" s="30" t="s">
        <v>306</v>
      </c>
      <c r="D102" s="30">
        <v>770544</v>
      </c>
      <c r="E102" s="30">
        <v>372549</v>
      </c>
      <c r="F102" s="30" t="s">
        <v>360</v>
      </c>
      <c r="G102" s="30" t="s">
        <v>18</v>
      </c>
      <c r="H102" s="30">
        <v>1</v>
      </c>
      <c r="I102" s="31">
        <v>24.9</v>
      </c>
    </row>
    <row r="103" spans="2:9" x14ac:dyDescent="0.25">
      <c r="B103" s="29">
        <v>42626</v>
      </c>
      <c r="C103" s="30" t="s">
        <v>306</v>
      </c>
      <c r="D103" s="30">
        <v>477783</v>
      </c>
      <c r="E103" s="30">
        <v>372549</v>
      </c>
      <c r="F103" s="30" t="s">
        <v>360</v>
      </c>
      <c r="G103" s="30" t="s">
        <v>18</v>
      </c>
      <c r="H103" s="30">
        <v>1</v>
      </c>
      <c r="I103" s="31">
        <v>27.8</v>
      </c>
    </row>
    <row r="104" spans="2:9" x14ac:dyDescent="0.25">
      <c r="B104" s="29">
        <v>42626</v>
      </c>
      <c r="C104" s="30" t="s">
        <v>308</v>
      </c>
      <c r="D104" s="30">
        <v>419762</v>
      </c>
      <c r="E104" s="30">
        <v>424033</v>
      </c>
      <c r="F104" s="30" t="s">
        <v>361</v>
      </c>
      <c r="G104" s="30" t="s">
        <v>18</v>
      </c>
      <c r="H104" s="30">
        <v>1</v>
      </c>
      <c r="I104" s="31">
        <v>33.799999999999997</v>
      </c>
    </row>
    <row r="105" spans="2:9" x14ac:dyDescent="0.25">
      <c r="B105" s="29">
        <v>42626</v>
      </c>
      <c r="C105" s="30" t="s">
        <v>308</v>
      </c>
      <c r="D105" s="30">
        <v>198485</v>
      </c>
      <c r="E105" s="30">
        <v>424033</v>
      </c>
      <c r="F105" s="30" t="s">
        <v>361</v>
      </c>
      <c r="G105" s="30" t="s">
        <v>18</v>
      </c>
      <c r="H105" s="30">
        <v>1</v>
      </c>
      <c r="I105" s="31">
        <v>11.4</v>
      </c>
    </row>
    <row r="106" spans="2:9" x14ac:dyDescent="0.25">
      <c r="B106" s="29">
        <v>42626</v>
      </c>
      <c r="C106" s="30" t="s">
        <v>308</v>
      </c>
      <c r="D106" s="30">
        <v>315236</v>
      </c>
      <c r="E106" s="30">
        <v>445921</v>
      </c>
      <c r="F106" s="30" t="s">
        <v>362</v>
      </c>
      <c r="G106" s="30" t="s">
        <v>10</v>
      </c>
      <c r="H106" s="30">
        <v>1</v>
      </c>
      <c r="I106" s="31">
        <v>37</v>
      </c>
    </row>
    <row r="107" spans="2:9" x14ac:dyDescent="0.25">
      <c r="B107" s="29">
        <v>42627</v>
      </c>
      <c r="C107" s="30" t="s">
        <v>8</v>
      </c>
      <c r="D107" s="30">
        <v>915953</v>
      </c>
      <c r="E107" s="30">
        <v>17184</v>
      </c>
      <c r="F107" s="30" t="s">
        <v>33</v>
      </c>
      <c r="G107" s="30" t="s">
        <v>10</v>
      </c>
      <c r="H107" s="30">
        <v>1</v>
      </c>
      <c r="I107" s="31">
        <v>51.7</v>
      </c>
    </row>
    <row r="108" spans="2:9" x14ac:dyDescent="0.25">
      <c r="B108" s="29">
        <v>42627</v>
      </c>
      <c r="C108" s="30" t="s">
        <v>8</v>
      </c>
      <c r="D108" s="30">
        <v>588995</v>
      </c>
      <c r="E108" s="30">
        <v>265324</v>
      </c>
      <c r="F108" s="30" t="s">
        <v>34</v>
      </c>
      <c r="G108" s="30" t="s">
        <v>12</v>
      </c>
      <c r="H108" s="30">
        <v>1</v>
      </c>
      <c r="I108" s="31">
        <v>43.9</v>
      </c>
    </row>
    <row r="109" spans="2:9" x14ac:dyDescent="0.25">
      <c r="B109" s="29">
        <v>42627</v>
      </c>
      <c r="C109" s="30" t="s">
        <v>306</v>
      </c>
      <c r="D109" s="30">
        <v>252726</v>
      </c>
      <c r="E109" s="30">
        <v>454945</v>
      </c>
      <c r="F109" s="30" t="s">
        <v>363</v>
      </c>
      <c r="G109" s="30" t="s">
        <v>18</v>
      </c>
      <c r="H109" s="30">
        <v>3</v>
      </c>
      <c r="I109" s="31">
        <v>99.3</v>
      </c>
    </row>
    <row r="110" spans="2:9" x14ac:dyDescent="0.25">
      <c r="B110" s="29">
        <v>42627</v>
      </c>
      <c r="C110" s="30" t="s">
        <v>308</v>
      </c>
      <c r="D110" s="30">
        <v>855059</v>
      </c>
      <c r="E110" s="30">
        <v>454945</v>
      </c>
      <c r="F110" s="30" t="s">
        <v>363</v>
      </c>
      <c r="G110" s="30" t="s">
        <v>18</v>
      </c>
      <c r="H110" s="30">
        <v>1</v>
      </c>
      <c r="I110" s="31">
        <v>59.9</v>
      </c>
    </row>
    <row r="111" spans="2:9" x14ac:dyDescent="0.25">
      <c r="B111" s="29">
        <v>42628</v>
      </c>
      <c r="C111" s="30" t="s">
        <v>8</v>
      </c>
      <c r="D111" s="30">
        <v>786865</v>
      </c>
      <c r="E111" s="30">
        <v>11463</v>
      </c>
      <c r="F111" s="30" t="s">
        <v>35</v>
      </c>
      <c r="G111" s="30" t="s">
        <v>10</v>
      </c>
      <c r="H111" s="30">
        <v>1</v>
      </c>
      <c r="I111" s="31">
        <v>51.7</v>
      </c>
    </row>
    <row r="112" spans="2:9" x14ac:dyDescent="0.25">
      <c r="B112" s="29">
        <v>42628</v>
      </c>
      <c r="C112" s="30" t="s">
        <v>308</v>
      </c>
      <c r="D112" s="30">
        <v>714468</v>
      </c>
      <c r="E112" s="30">
        <v>11463</v>
      </c>
      <c r="F112" s="30" t="s">
        <v>35</v>
      </c>
      <c r="G112" s="30" t="s">
        <v>10</v>
      </c>
      <c r="H112" s="30">
        <v>1</v>
      </c>
      <c r="I112" s="31">
        <v>14.5</v>
      </c>
    </row>
    <row r="113" spans="2:9" x14ac:dyDescent="0.25">
      <c r="B113" s="29">
        <v>42628</v>
      </c>
      <c r="C113" s="30" t="s">
        <v>8</v>
      </c>
      <c r="D113" s="30">
        <v>915953</v>
      </c>
      <c r="E113" s="30">
        <v>14333</v>
      </c>
      <c r="F113" s="30" t="s">
        <v>36</v>
      </c>
      <c r="G113" s="30" t="s">
        <v>10</v>
      </c>
      <c r="H113" s="30">
        <v>1</v>
      </c>
      <c r="I113" s="31">
        <v>51.7</v>
      </c>
    </row>
    <row r="114" spans="2:9" x14ac:dyDescent="0.25">
      <c r="B114" s="29">
        <v>42628</v>
      </c>
      <c r="C114" s="30" t="s">
        <v>8</v>
      </c>
      <c r="D114" s="30">
        <v>905356</v>
      </c>
      <c r="E114" s="30">
        <v>228977</v>
      </c>
      <c r="F114" s="30" t="s">
        <v>37</v>
      </c>
      <c r="G114" s="30" t="s">
        <v>10</v>
      </c>
      <c r="H114" s="30">
        <v>1</v>
      </c>
      <c r="I114" s="31">
        <v>32.9</v>
      </c>
    </row>
    <row r="115" spans="2:9" x14ac:dyDescent="0.25">
      <c r="B115" s="29">
        <v>42628</v>
      </c>
      <c r="C115" s="30" t="s">
        <v>306</v>
      </c>
      <c r="D115" s="30">
        <v>789157</v>
      </c>
      <c r="E115" s="30">
        <v>232051</v>
      </c>
      <c r="F115" s="30" t="s">
        <v>364</v>
      </c>
      <c r="G115" s="30" t="s">
        <v>18</v>
      </c>
      <c r="H115" s="30">
        <v>1</v>
      </c>
      <c r="I115" s="31">
        <v>28.5</v>
      </c>
    </row>
    <row r="116" spans="2:9" x14ac:dyDescent="0.25">
      <c r="B116" s="29">
        <v>42628</v>
      </c>
      <c r="C116" s="30" t="s">
        <v>306</v>
      </c>
      <c r="D116" s="30">
        <v>473581</v>
      </c>
      <c r="E116" s="30">
        <v>232051</v>
      </c>
      <c r="F116" s="30" t="s">
        <v>364</v>
      </c>
      <c r="G116" s="30" t="s">
        <v>18</v>
      </c>
      <c r="H116" s="30">
        <v>1</v>
      </c>
      <c r="I116" s="31">
        <v>31.9</v>
      </c>
    </row>
    <row r="117" spans="2:9" x14ac:dyDescent="0.25">
      <c r="B117" s="29">
        <v>42628</v>
      </c>
      <c r="C117" s="30" t="s">
        <v>308</v>
      </c>
      <c r="D117" s="30">
        <v>776126</v>
      </c>
      <c r="E117" s="30">
        <v>445774</v>
      </c>
      <c r="F117" s="30" t="s">
        <v>365</v>
      </c>
      <c r="G117" s="30" t="s">
        <v>12</v>
      </c>
      <c r="H117" s="30">
        <v>1</v>
      </c>
      <c r="I117" s="31">
        <v>65</v>
      </c>
    </row>
    <row r="118" spans="2:9" x14ac:dyDescent="0.25">
      <c r="B118" s="29">
        <v>42628</v>
      </c>
      <c r="C118" s="30" t="s">
        <v>308</v>
      </c>
      <c r="D118" s="30">
        <v>954518</v>
      </c>
      <c r="E118" s="30">
        <v>476320</v>
      </c>
      <c r="F118" s="30" t="s">
        <v>366</v>
      </c>
      <c r="G118" s="30" t="s">
        <v>10</v>
      </c>
      <c r="H118" s="30">
        <v>1</v>
      </c>
      <c r="I118" s="31">
        <v>35.1</v>
      </c>
    </row>
    <row r="119" spans="2:9" x14ac:dyDescent="0.25">
      <c r="B119" s="29">
        <v>42628</v>
      </c>
      <c r="C119" s="30" t="s">
        <v>308</v>
      </c>
      <c r="D119" s="30">
        <v>903052</v>
      </c>
      <c r="E119" s="30">
        <v>479472</v>
      </c>
      <c r="F119" s="30" t="s">
        <v>367</v>
      </c>
      <c r="G119" s="30" t="s">
        <v>10</v>
      </c>
      <c r="H119" s="30">
        <v>1</v>
      </c>
      <c r="I119" s="31">
        <v>34.6</v>
      </c>
    </row>
    <row r="120" spans="2:9" x14ac:dyDescent="0.25">
      <c r="B120" s="29">
        <v>42629</v>
      </c>
      <c r="C120" s="30" t="s">
        <v>308</v>
      </c>
      <c r="D120" s="30">
        <v>732190</v>
      </c>
      <c r="E120" s="30">
        <v>93487</v>
      </c>
      <c r="F120" s="30" t="s">
        <v>368</v>
      </c>
      <c r="G120" s="30" t="s">
        <v>18</v>
      </c>
      <c r="H120" s="30">
        <v>1</v>
      </c>
      <c r="I120" s="31">
        <v>59.9</v>
      </c>
    </row>
    <row r="121" spans="2:9" x14ac:dyDescent="0.25">
      <c r="B121" s="29">
        <v>42629</v>
      </c>
      <c r="C121" s="30" t="s">
        <v>8</v>
      </c>
      <c r="D121" s="30">
        <v>905356</v>
      </c>
      <c r="E121" s="30">
        <v>192014</v>
      </c>
      <c r="F121" s="30" t="s">
        <v>38</v>
      </c>
      <c r="G121" s="30" t="s">
        <v>21</v>
      </c>
      <c r="H121" s="30">
        <v>1</v>
      </c>
      <c r="I121" s="31">
        <v>31.5</v>
      </c>
    </row>
    <row r="122" spans="2:9" x14ac:dyDescent="0.25">
      <c r="B122" s="29">
        <v>42629</v>
      </c>
      <c r="C122" s="30" t="s">
        <v>8</v>
      </c>
      <c r="D122" s="30">
        <v>905356</v>
      </c>
      <c r="E122" s="30">
        <v>457781</v>
      </c>
      <c r="F122" s="30" t="s">
        <v>39</v>
      </c>
      <c r="G122" s="30" t="s">
        <v>10</v>
      </c>
      <c r="H122" s="30">
        <v>1</v>
      </c>
      <c r="I122" s="31">
        <v>34.1</v>
      </c>
    </row>
    <row r="123" spans="2:9" x14ac:dyDescent="0.25">
      <c r="B123" s="29">
        <v>42630</v>
      </c>
      <c r="C123" s="30" t="s">
        <v>308</v>
      </c>
      <c r="D123" s="30">
        <v>537012</v>
      </c>
      <c r="E123" s="30">
        <v>105560</v>
      </c>
      <c r="F123" s="30" t="s">
        <v>369</v>
      </c>
      <c r="G123" s="30" t="s">
        <v>18</v>
      </c>
      <c r="H123" s="30">
        <v>2</v>
      </c>
      <c r="I123" s="31">
        <v>86</v>
      </c>
    </row>
    <row r="124" spans="2:9" x14ac:dyDescent="0.25">
      <c r="B124" s="29">
        <v>42630</v>
      </c>
      <c r="C124" s="30" t="s">
        <v>308</v>
      </c>
      <c r="D124" s="30">
        <v>709381</v>
      </c>
      <c r="E124" s="30">
        <v>105560</v>
      </c>
      <c r="F124" s="30" t="s">
        <v>369</v>
      </c>
      <c r="G124" s="30" t="s">
        <v>18</v>
      </c>
      <c r="H124" s="30">
        <v>2</v>
      </c>
      <c r="I124" s="31">
        <v>86</v>
      </c>
    </row>
    <row r="125" spans="2:9" x14ac:dyDescent="0.25">
      <c r="B125" s="29">
        <v>42630</v>
      </c>
      <c r="C125" s="30" t="s">
        <v>308</v>
      </c>
      <c r="D125" s="30">
        <v>720906</v>
      </c>
      <c r="E125" s="30">
        <v>126660</v>
      </c>
      <c r="F125" s="30" t="s">
        <v>370</v>
      </c>
      <c r="G125" s="30" t="s">
        <v>21</v>
      </c>
      <c r="H125" s="30">
        <v>2</v>
      </c>
      <c r="I125" s="31">
        <v>79.599999999999994</v>
      </c>
    </row>
    <row r="126" spans="2:9" x14ac:dyDescent="0.25">
      <c r="B126" s="29">
        <v>42630</v>
      </c>
      <c r="C126" s="30" t="s">
        <v>8</v>
      </c>
      <c r="D126" s="30">
        <v>645430</v>
      </c>
      <c r="E126" s="30">
        <v>175781</v>
      </c>
      <c r="F126" s="30" t="s">
        <v>40</v>
      </c>
      <c r="G126" s="30" t="s">
        <v>18</v>
      </c>
      <c r="H126" s="30">
        <v>3</v>
      </c>
      <c r="I126" s="31">
        <v>120</v>
      </c>
    </row>
    <row r="127" spans="2:9" x14ac:dyDescent="0.25">
      <c r="B127" s="29">
        <v>42630</v>
      </c>
      <c r="C127" s="30" t="s">
        <v>308</v>
      </c>
      <c r="D127" s="30">
        <v>419762</v>
      </c>
      <c r="E127" s="30">
        <v>198843</v>
      </c>
      <c r="F127" s="30" t="s">
        <v>371</v>
      </c>
      <c r="G127" s="30" t="s">
        <v>21</v>
      </c>
      <c r="H127" s="30">
        <v>1</v>
      </c>
      <c r="I127" s="31">
        <v>33.6</v>
      </c>
    </row>
    <row r="128" spans="2:9" x14ac:dyDescent="0.25">
      <c r="B128" s="29">
        <v>42630</v>
      </c>
      <c r="C128" s="30" t="s">
        <v>306</v>
      </c>
      <c r="D128" s="30">
        <v>924893</v>
      </c>
      <c r="E128" s="30">
        <v>306747</v>
      </c>
      <c r="F128" s="30" t="s">
        <v>372</v>
      </c>
      <c r="G128" s="30" t="s">
        <v>12</v>
      </c>
      <c r="H128" s="30">
        <v>1</v>
      </c>
      <c r="I128" s="31">
        <v>36.9</v>
      </c>
    </row>
    <row r="129" spans="2:9" x14ac:dyDescent="0.25">
      <c r="B129" s="29">
        <v>42631</v>
      </c>
      <c r="C129" s="30" t="s">
        <v>8</v>
      </c>
      <c r="D129" s="30">
        <v>330691</v>
      </c>
      <c r="E129" s="30">
        <v>448188</v>
      </c>
      <c r="F129" s="30" t="s">
        <v>41</v>
      </c>
      <c r="G129" s="30" t="s">
        <v>10</v>
      </c>
      <c r="H129" s="30">
        <v>1</v>
      </c>
      <c r="I129" s="31">
        <v>37.200000000000003</v>
      </c>
    </row>
    <row r="130" spans="2:9" x14ac:dyDescent="0.25">
      <c r="B130" s="29">
        <v>42631</v>
      </c>
      <c r="C130" s="30" t="s">
        <v>8</v>
      </c>
      <c r="D130" s="30">
        <v>915953</v>
      </c>
      <c r="E130" s="30">
        <v>448188</v>
      </c>
      <c r="F130" s="30" t="s">
        <v>41</v>
      </c>
      <c r="G130" s="30" t="s">
        <v>10</v>
      </c>
      <c r="H130" s="30">
        <v>1</v>
      </c>
      <c r="I130" s="31">
        <v>51.7</v>
      </c>
    </row>
    <row r="131" spans="2:9" x14ac:dyDescent="0.25">
      <c r="B131" s="29">
        <v>42631</v>
      </c>
      <c r="C131" s="30" t="s">
        <v>308</v>
      </c>
      <c r="D131" s="30">
        <v>714468</v>
      </c>
      <c r="E131" s="30">
        <v>448188</v>
      </c>
      <c r="F131" s="30" t="s">
        <v>41</v>
      </c>
      <c r="G131" s="30" t="s">
        <v>10</v>
      </c>
      <c r="H131" s="30">
        <v>1</v>
      </c>
      <c r="I131" s="31">
        <v>14.5</v>
      </c>
    </row>
    <row r="132" spans="2:9" x14ac:dyDescent="0.25">
      <c r="B132" s="29">
        <v>42631</v>
      </c>
      <c r="C132" s="30" t="s">
        <v>308</v>
      </c>
      <c r="D132" s="30">
        <v>470080</v>
      </c>
      <c r="E132" s="30">
        <v>462064</v>
      </c>
      <c r="F132" s="30" t="s">
        <v>373</v>
      </c>
      <c r="G132" s="30" t="s">
        <v>32</v>
      </c>
      <c r="H132" s="30">
        <v>1</v>
      </c>
      <c r="I132" s="31">
        <v>40.9</v>
      </c>
    </row>
    <row r="133" spans="2:9" x14ac:dyDescent="0.25">
      <c r="B133" s="29">
        <v>42631</v>
      </c>
      <c r="C133" s="30" t="s">
        <v>308</v>
      </c>
      <c r="D133" s="30">
        <v>359784</v>
      </c>
      <c r="E133" s="30">
        <v>481973</v>
      </c>
      <c r="F133" s="30" t="s">
        <v>374</v>
      </c>
      <c r="G133" s="30" t="s">
        <v>10</v>
      </c>
      <c r="H133" s="30">
        <v>1</v>
      </c>
      <c r="I133" s="31">
        <v>44</v>
      </c>
    </row>
    <row r="134" spans="2:9" x14ac:dyDescent="0.25">
      <c r="B134" s="29">
        <v>42632</v>
      </c>
      <c r="C134" s="30" t="s">
        <v>8</v>
      </c>
      <c r="D134" s="30">
        <v>786865</v>
      </c>
      <c r="E134" s="30">
        <v>5787</v>
      </c>
      <c r="F134" s="30" t="s">
        <v>42</v>
      </c>
      <c r="G134" s="30" t="s">
        <v>10</v>
      </c>
      <c r="H134" s="30">
        <v>1</v>
      </c>
      <c r="I134" s="31">
        <v>57</v>
      </c>
    </row>
    <row r="135" spans="2:9" x14ac:dyDescent="0.25">
      <c r="B135" s="29">
        <v>42632</v>
      </c>
      <c r="C135" s="30" t="s">
        <v>8</v>
      </c>
      <c r="D135" s="30">
        <v>227633</v>
      </c>
      <c r="E135" s="30">
        <v>5787</v>
      </c>
      <c r="F135" s="30" t="s">
        <v>42</v>
      </c>
      <c r="G135" s="30" t="s">
        <v>10</v>
      </c>
      <c r="H135" s="30">
        <v>1</v>
      </c>
      <c r="I135" s="31">
        <v>55</v>
      </c>
    </row>
    <row r="136" spans="2:9" x14ac:dyDescent="0.25">
      <c r="B136" s="29">
        <v>42632</v>
      </c>
      <c r="C136" s="30" t="s">
        <v>306</v>
      </c>
      <c r="D136" s="30">
        <v>701139</v>
      </c>
      <c r="E136" s="30">
        <v>52079</v>
      </c>
      <c r="F136" s="30" t="s">
        <v>375</v>
      </c>
      <c r="G136" s="30" t="s">
        <v>18</v>
      </c>
      <c r="H136" s="30">
        <v>2</v>
      </c>
      <c r="I136" s="31">
        <v>31.9</v>
      </c>
    </row>
    <row r="137" spans="2:9" x14ac:dyDescent="0.25">
      <c r="B137" s="29">
        <v>42632</v>
      </c>
      <c r="C137" s="30" t="s">
        <v>308</v>
      </c>
      <c r="D137" s="30">
        <v>720906</v>
      </c>
      <c r="E137" s="30">
        <v>282618</v>
      </c>
      <c r="F137" s="30" t="s">
        <v>376</v>
      </c>
      <c r="G137" s="30" t="s">
        <v>10</v>
      </c>
      <c r="H137" s="30">
        <v>1</v>
      </c>
      <c r="I137" s="31">
        <v>44</v>
      </c>
    </row>
    <row r="138" spans="2:9" x14ac:dyDescent="0.25">
      <c r="B138" s="29">
        <v>42632</v>
      </c>
      <c r="C138" s="30" t="s">
        <v>308</v>
      </c>
      <c r="D138" s="30">
        <v>620967</v>
      </c>
      <c r="E138" s="30">
        <v>282618</v>
      </c>
      <c r="F138" s="30" t="s">
        <v>376</v>
      </c>
      <c r="G138" s="30" t="s">
        <v>10</v>
      </c>
      <c r="H138" s="30">
        <v>1</v>
      </c>
      <c r="I138" s="31">
        <v>71.5</v>
      </c>
    </row>
    <row r="139" spans="2:9" x14ac:dyDescent="0.25">
      <c r="B139" s="29">
        <v>42632</v>
      </c>
      <c r="C139" s="30" t="s">
        <v>8</v>
      </c>
      <c r="D139" s="30">
        <v>786865</v>
      </c>
      <c r="E139" s="30">
        <v>300346</v>
      </c>
      <c r="F139" s="30" t="s">
        <v>43</v>
      </c>
      <c r="G139" s="30" t="s">
        <v>18</v>
      </c>
      <c r="H139" s="30">
        <v>1</v>
      </c>
      <c r="I139" s="31">
        <v>40</v>
      </c>
    </row>
    <row r="140" spans="2:9" x14ac:dyDescent="0.25">
      <c r="B140" s="29">
        <v>42632</v>
      </c>
      <c r="C140" s="30" t="s">
        <v>8</v>
      </c>
      <c r="D140" s="30">
        <v>786865</v>
      </c>
      <c r="E140" s="30">
        <v>304735</v>
      </c>
      <c r="F140" s="30" t="s">
        <v>44</v>
      </c>
      <c r="G140" s="30" t="s">
        <v>10</v>
      </c>
      <c r="H140" s="30">
        <v>1</v>
      </c>
      <c r="I140" s="31">
        <v>57</v>
      </c>
    </row>
    <row r="141" spans="2:9" x14ac:dyDescent="0.25">
      <c r="B141" s="29">
        <v>42632</v>
      </c>
      <c r="C141" s="30" t="s">
        <v>308</v>
      </c>
      <c r="D141" s="30">
        <v>422968</v>
      </c>
      <c r="E141" s="30">
        <v>482109</v>
      </c>
      <c r="F141" s="30" t="s">
        <v>377</v>
      </c>
      <c r="G141" s="30" t="s">
        <v>49</v>
      </c>
      <c r="H141" s="30">
        <v>1</v>
      </c>
      <c r="I141" s="31">
        <v>38.4</v>
      </c>
    </row>
    <row r="142" spans="2:9" x14ac:dyDescent="0.25">
      <c r="B142" s="29">
        <v>42633</v>
      </c>
      <c r="C142" s="30" t="s">
        <v>308</v>
      </c>
      <c r="D142" s="30">
        <v>903052</v>
      </c>
      <c r="E142" s="30">
        <v>104934</v>
      </c>
      <c r="F142" s="30" t="s">
        <v>378</v>
      </c>
      <c r="G142" s="30" t="s">
        <v>18</v>
      </c>
      <c r="H142" s="30">
        <v>1</v>
      </c>
      <c r="I142" s="31">
        <v>29.9</v>
      </c>
    </row>
    <row r="143" spans="2:9" x14ac:dyDescent="0.25">
      <c r="B143" s="29">
        <v>42633</v>
      </c>
      <c r="C143" s="30" t="s">
        <v>308</v>
      </c>
      <c r="D143" s="30">
        <v>198485</v>
      </c>
      <c r="E143" s="30">
        <v>104934</v>
      </c>
      <c r="F143" s="30" t="s">
        <v>378</v>
      </c>
      <c r="G143" s="30" t="s">
        <v>18</v>
      </c>
      <c r="H143" s="30">
        <v>1</v>
      </c>
      <c r="I143" s="31">
        <v>11.4</v>
      </c>
    </row>
    <row r="144" spans="2:9" x14ac:dyDescent="0.25">
      <c r="B144" s="29">
        <v>42633</v>
      </c>
      <c r="C144" s="30" t="s">
        <v>306</v>
      </c>
      <c r="D144" s="30">
        <v>701139</v>
      </c>
      <c r="E144" s="30">
        <v>156193</v>
      </c>
      <c r="F144" s="30" t="s">
        <v>379</v>
      </c>
      <c r="G144" s="30" t="s">
        <v>18</v>
      </c>
      <c r="H144" s="30">
        <v>1</v>
      </c>
      <c r="I144" s="31">
        <v>31.9</v>
      </c>
    </row>
    <row r="145" spans="2:9" x14ac:dyDescent="0.25">
      <c r="B145" s="29">
        <v>42633</v>
      </c>
      <c r="C145" s="30" t="s">
        <v>308</v>
      </c>
      <c r="D145" s="30">
        <v>768644</v>
      </c>
      <c r="E145" s="30">
        <v>244012</v>
      </c>
      <c r="F145" s="30" t="s">
        <v>380</v>
      </c>
      <c r="G145" s="30" t="s">
        <v>18</v>
      </c>
      <c r="H145" s="30">
        <v>1</v>
      </c>
      <c r="I145" s="31">
        <v>59.9</v>
      </c>
    </row>
    <row r="146" spans="2:9" x14ac:dyDescent="0.25">
      <c r="B146" s="29">
        <v>42633</v>
      </c>
      <c r="C146" s="30" t="s">
        <v>308</v>
      </c>
      <c r="D146" s="30">
        <v>555673</v>
      </c>
      <c r="E146" s="30">
        <v>379399</v>
      </c>
      <c r="F146" s="30" t="s">
        <v>381</v>
      </c>
      <c r="G146" s="30" t="s">
        <v>12</v>
      </c>
      <c r="H146" s="30">
        <v>1</v>
      </c>
      <c r="I146" s="31">
        <v>55.5</v>
      </c>
    </row>
    <row r="147" spans="2:9" x14ac:dyDescent="0.25">
      <c r="B147" s="29">
        <v>42633</v>
      </c>
      <c r="C147" s="30" t="s">
        <v>306</v>
      </c>
      <c r="D147" s="30">
        <v>388827</v>
      </c>
      <c r="E147" s="30">
        <v>398467</v>
      </c>
      <c r="F147" s="30" t="s">
        <v>382</v>
      </c>
      <c r="G147" s="30" t="s">
        <v>32</v>
      </c>
      <c r="H147" s="30">
        <v>1</v>
      </c>
      <c r="I147" s="31">
        <v>31.8</v>
      </c>
    </row>
    <row r="148" spans="2:9" x14ac:dyDescent="0.25">
      <c r="B148" s="29">
        <v>42633</v>
      </c>
      <c r="C148" s="30" t="s">
        <v>308</v>
      </c>
      <c r="D148" s="30">
        <v>315236</v>
      </c>
      <c r="E148" s="30">
        <v>445921</v>
      </c>
      <c r="F148" s="30" t="s">
        <v>383</v>
      </c>
      <c r="G148" s="30" t="s">
        <v>12</v>
      </c>
      <c r="H148" s="30">
        <v>1</v>
      </c>
      <c r="I148" s="31">
        <v>38.200000000000003</v>
      </c>
    </row>
    <row r="149" spans="2:9" x14ac:dyDescent="0.25">
      <c r="B149" s="29">
        <v>42634</v>
      </c>
      <c r="C149" s="30" t="s">
        <v>308</v>
      </c>
      <c r="D149" s="30">
        <v>537012</v>
      </c>
      <c r="E149" s="30">
        <v>105560</v>
      </c>
      <c r="F149" s="30" t="s">
        <v>384</v>
      </c>
      <c r="G149" s="30" t="s">
        <v>18</v>
      </c>
      <c r="H149" s="30">
        <v>2</v>
      </c>
      <c r="I149" s="31">
        <v>86</v>
      </c>
    </row>
    <row r="150" spans="2:9" x14ac:dyDescent="0.25">
      <c r="B150" s="29">
        <v>42634</v>
      </c>
      <c r="C150" s="30" t="s">
        <v>308</v>
      </c>
      <c r="D150" s="30">
        <v>584710</v>
      </c>
      <c r="E150" s="30">
        <v>428999</v>
      </c>
      <c r="F150" s="30" t="s">
        <v>385</v>
      </c>
      <c r="G150" s="30" t="s">
        <v>10</v>
      </c>
      <c r="H150" s="30">
        <v>1</v>
      </c>
      <c r="I150" s="31">
        <v>40.6</v>
      </c>
    </row>
    <row r="151" spans="2:9" x14ac:dyDescent="0.25">
      <c r="B151" s="29">
        <v>42634</v>
      </c>
      <c r="C151" s="30" t="s">
        <v>306</v>
      </c>
      <c r="D151" s="30">
        <v>468800</v>
      </c>
      <c r="E151" s="30">
        <v>480116</v>
      </c>
      <c r="F151" s="30" t="s">
        <v>386</v>
      </c>
      <c r="G151" s="30" t="s">
        <v>18</v>
      </c>
      <c r="H151" s="30">
        <v>1</v>
      </c>
      <c r="I151" s="31">
        <v>41.9</v>
      </c>
    </row>
    <row r="152" spans="2:9" x14ac:dyDescent="0.25">
      <c r="B152" s="29">
        <v>42635</v>
      </c>
      <c r="C152" s="30" t="s">
        <v>306</v>
      </c>
      <c r="D152" s="30">
        <v>924893</v>
      </c>
      <c r="E152" s="30">
        <v>306747</v>
      </c>
      <c r="F152" s="30" t="s">
        <v>387</v>
      </c>
      <c r="G152" s="30" t="s">
        <v>12</v>
      </c>
      <c r="H152" s="30">
        <v>1</v>
      </c>
      <c r="I152" s="31">
        <v>36.9</v>
      </c>
    </row>
    <row r="153" spans="2:9" x14ac:dyDescent="0.25">
      <c r="B153" s="29">
        <v>42635</v>
      </c>
      <c r="C153" s="30" t="s">
        <v>306</v>
      </c>
      <c r="D153" s="30">
        <v>468800</v>
      </c>
      <c r="E153" s="30">
        <v>371377</v>
      </c>
      <c r="F153" s="30" t="s">
        <v>388</v>
      </c>
      <c r="G153" s="30" t="s">
        <v>18</v>
      </c>
      <c r="H153" s="30">
        <v>1</v>
      </c>
      <c r="I153" s="31">
        <v>55.9</v>
      </c>
    </row>
    <row r="154" spans="2:9" x14ac:dyDescent="0.25">
      <c r="B154" s="29">
        <v>42635</v>
      </c>
      <c r="C154" s="30" t="s">
        <v>306</v>
      </c>
      <c r="D154" s="30">
        <v>789157</v>
      </c>
      <c r="E154" s="30">
        <v>452966</v>
      </c>
      <c r="F154" s="30" t="s">
        <v>389</v>
      </c>
      <c r="G154" s="30" t="s">
        <v>18</v>
      </c>
      <c r="H154" s="30">
        <v>1</v>
      </c>
      <c r="I154" s="31">
        <v>28.5</v>
      </c>
    </row>
    <row r="155" spans="2:9" x14ac:dyDescent="0.25">
      <c r="B155" s="29">
        <v>42635</v>
      </c>
      <c r="C155" s="30" t="s">
        <v>306</v>
      </c>
      <c r="D155" s="30">
        <v>249666</v>
      </c>
      <c r="E155" s="30">
        <v>452966</v>
      </c>
      <c r="F155" s="30" t="s">
        <v>389</v>
      </c>
      <c r="G155" s="30" t="s">
        <v>18</v>
      </c>
      <c r="H155" s="30">
        <v>1</v>
      </c>
      <c r="I155" s="31">
        <v>37</v>
      </c>
    </row>
    <row r="156" spans="2:9" x14ac:dyDescent="0.25">
      <c r="B156" s="29">
        <v>42635</v>
      </c>
      <c r="C156" s="30" t="s">
        <v>8</v>
      </c>
      <c r="D156" s="30">
        <v>863562</v>
      </c>
      <c r="E156" s="30">
        <v>468356</v>
      </c>
      <c r="F156" s="30" t="s">
        <v>45</v>
      </c>
      <c r="G156" s="30" t="s">
        <v>21</v>
      </c>
      <c r="H156" s="30">
        <v>1</v>
      </c>
      <c r="I156" s="31">
        <v>31.5</v>
      </c>
    </row>
    <row r="157" spans="2:9" x14ac:dyDescent="0.25">
      <c r="B157" s="29">
        <v>42635</v>
      </c>
      <c r="C157" s="30" t="s">
        <v>308</v>
      </c>
      <c r="D157" s="30">
        <v>537012</v>
      </c>
      <c r="E157" s="30">
        <v>483171</v>
      </c>
      <c r="F157" s="30" t="s">
        <v>390</v>
      </c>
      <c r="G157" s="30" t="s">
        <v>18</v>
      </c>
      <c r="H157" s="30">
        <v>1</v>
      </c>
      <c r="I157" s="31">
        <v>43</v>
      </c>
    </row>
    <row r="158" spans="2:9" x14ac:dyDescent="0.25">
      <c r="B158" s="29">
        <v>42636</v>
      </c>
      <c r="C158" s="30" t="s">
        <v>308</v>
      </c>
      <c r="D158" s="30">
        <v>720906</v>
      </c>
      <c r="E158" s="30">
        <v>46356</v>
      </c>
      <c r="F158" s="30" t="s">
        <v>391</v>
      </c>
      <c r="G158" s="30" t="s">
        <v>10</v>
      </c>
      <c r="H158" s="30">
        <v>1</v>
      </c>
      <c r="I158" s="31">
        <v>44</v>
      </c>
    </row>
    <row r="159" spans="2:9" x14ac:dyDescent="0.25">
      <c r="B159" s="29">
        <v>42636</v>
      </c>
      <c r="C159" s="30" t="s">
        <v>308</v>
      </c>
      <c r="D159" s="30">
        <v>315236</v>
      </c>
      <c r="E159" s="30">
        <v>82052</v>
      </c>
      <c r="F159" s="30" t="s">
        <v>392</v>
      </c>
      <c r="G159" s="30" t="s">
        <v>10</v>
      </c>
      <c r="H159" s="30">
        <v>1</v>
      </c>
      <c r="I159" s="31">
        <v>37</v>
      </c>
    </row>
    <row r="160" spans="2:9" x14ac:dyDescent="0.25">
      <c r="B160" s="29">
        <v>42636</v>
      </c>
      <c r="C160" s="30" t="s">
        <v>308</v>
      </c>
      <c r="D160" s="30">
        <v>359784</v>
      </c>
      <c r="E160" s="30">
        <v>82052</v>
      </c>
      <c r="F160" s="30" t="s">
        <v>392</v>
      </c>
      <c r="G160" s="30" t="s">
        <v>10</v>
      </c>
      <c r="H160" s="30">
        <v>1</v>
      </c>
      <c r="I160" s="31">
        <v>44</v>
      </c>
    </row>
    <row r="161" spans="2:9" x14ac:dyDescent="0.25">
      <c r="B161" s="29">
        <v>42636</v>
      </c>
      <c r="C161" s="30" t="s">
        <v>308</v>
      </c>
      <c r="D161" s="30">
        <v>714468</v>
      </c>
      <c r="E161" s="30">
        <v>272240</v>
      </c>
      <c r="F161" s="30" t="s">
        <v>393</v>
      </c>
      <c r="G161" s="30" t="s">
        <v>12</v>
      </c>
      <c r="H161" s="30">
        <v>1</v>
      </c>
      <c r="I161" s="31">
        <v>14</v>
      </c>
    </row>
    <row r="162" spans="2:9" x14ac:dyDescent="0.25">
      <c r="B162" s="29">
        <v>42636</v>
      </c>
      <c r="C162" s="30" t="s">
        <v>308</v>
      </c>
      <c r="D162" s="30">
        <v>537012</v>
      </c>
      <c r="E162" s="30">
        <v>434104</v>
      </c>
      <c r="F162" s="30" t="s">
        <v>394</v>
      </c>
      <c r="G162" s="30" t="s">
        <v>18</v>
      </c>
      <c r="H162" s="30">
        <v>3</v>
      </c>
      <c r="I162" s="31">
        <v>134.4</v>
      </c>
    </row>
    <row r="163" spans="2:9" x14ac:dyDescent="0.25">
      <c r="B163" s="29">
        <v>42636</v>
      </c>
      <c r="C163" s="30" t="s">
        <v>308</v>
      </c>
      <c r="D163" s="30">
        <v>714468</v>
      </c>
      <c r="E163" s="30">
        <v>434104</v>
      </c>
      <c r="F163" s="30" t="s">
        <v>394</v>
      </c>
      <c r="G163" s="30" t="s">
        <v>18</v>
      </c>
      <c r="H163" s="30">
        <v>2</v>
      </c>
      <c r="I163" s="31">
        <v>22.8</v>
      </c>
    </row>
    <row r="164" spans="2:9" x14ac:dyDescent="0.25">
      <c r="B164" s="29">
        <v>42636</v>
      </c>
      <c r="C164" s="30" t="s">
        <v>8</v>
      </c>
      <c r="D164" s="30">
        <v>348047</v>
      </c>
      <c r="E164" s="30">
        <v>470669</v>
      </c>
      <c r="F164" s="30" t="s">
        <v>46</v>
      </c>
      <c r="G164" s="30" t="s">
        <v>10</v>
      </c>
      <c r="H164" s="30">
        <v>1</v>
      </c>
      <c r="I164" s="31">
        <v>37.200000000000003</v>
      </c>
    </row>
    <row r="165" spans="2:9" x14ac:dyDescent="0.25">
      <c r="B165" s="29">
        <v>42636</v>
      </c>
      <c r="C165" s="30" t="s">
        <v>8</v>
      </c>
      <c r="D165" s="30">
        <v>915953</v>
      </c>
      <c r="E165" s="30">
        <v>470669</v>
      </c>
      <c r="F165" s="30" t="s">
        <v>46</v>
      </c>
      <c r="G165" s="30" t="s">
        <v>10</v>
      </c>
      <c r="H165" s="30">
        <v>1</v>
      </c>
      <c r="I165" s="31">
        <v>51.7</v>
      </c>
    </row>
    <row r="166" spans="2:9" x14ac:dyDescent="0.25">
      <c r="B166" s="29">
        <v>42637</v>
      </c>
      <c r="C166" s="30" t="s">
        <v>8</v>
      </c>
      <c r="D166" s="30">
        <v>915953</v>
      </c>
      <c r="E166" s="30">
        <v>11463</v>
      </c>
      <c r="F166" s="30" t="s">
        <v>47</v>
      </c>
      <c r="G166" s="30" t="s">
        <v>10</v>
      </c>
      <c r="H166" s="30">
        <v>1</v>
      </c>
      <c r="I166" s="31">
        <v>51.7</v>
      </c>
    </row>
    <row r="167" spans="2:9" x14ac:dyDescent="0.25">
      <c r="B167" s="29">
        <v>42637</v>
      </c>
      <c r="C167" s="30" t="s">
        <v>308</v>
      </c>
      <c r="D167" s="30">
        <v>138108</v>
      </c>
      <c r="E167" s="30">
        <v>48576</v>
      </c>
      <c r="F167" s="30" t="s">
        <v>395</v>
      </c>
      <c r="G167" s="30" t="s">
        <v>18</v>
      </c>
      <c r="H167" s="30">
        <v>1</v>
      </c>
      <c r="I167" s="31">
        <v>65.3</v>
      </c>
    </row>
    <row r="168" spans="2:9" x14ac:dyDescent="0.25">
      <c r="B168" s="29">
        <v>42637</v>
      </c>
      <c r="C168" s="30" t="s">
        <v>306</v>
      </c>
      <c r="D168" s="30">
        <v>477783</v>
      </c>
      <c r="E168" s="30">
        <v>69654</v>
      </c>
      <c r="F168" s="30" t="s">
        <v>396</v>
      </c>
      <c r="G168" s="30" t="s">
        <v>18</v>
      </c>
      <c r="H168" s="30">
        <v>1</v>
      </c>
      <c r="I168" s="31">
        <v>21.5</v>
      </c>
    </row>
    <row r="169" spans="2:9" x14ac:dyDescent="0.25">
      <c r="B169" s="29">
        <v>42637</v>
      </c>
      <c r="C169" s="30" t="s">
        <v>306</v>
      </c>
      <c r="D169" s="30">
        <v>249666</v>
      </c>
      <c r="E169" s="30">
        <v>162162</v>
      </c>
      <c r="F169" s="30" t="s">
        <v>397</v>
      </c>
      <c r="G169" s="30" t="s">
        <v>21</v>
      </c>
      <c r="H169" s="30">
        <v>1</v>
      </c>
      <c r="I169" s="31">
        <v>34.700000000000003</v>
      </c>
    </row>
    <row r="170" spans="2:9" x14ac:dyDescent="0.25">
      <c r="B170" s="29">
        <v>42637</v>
      </c>
      <c r="C170" s="30" t="s">
        <v>308</v>
      </c>
      <c r="D170" s="30">
        <v>714468</v>
      </c>
      <c r="E170" s="30">
        <v>404733</v>
      </c>
      <c r="F170" s="30" t="s">
        <v>398</v>
      </c>
      <c r="G170" s="30" t="s">
        <v>12</v>
      </c>
      <c r="H170" s="30">
        <v>1</v>
      </c>
      <c r="I170" s="31">
        <v>14</v>
      </c>
    </row>
    <row r="171" spans="2:9" x14ac:dyDescent="0.25">
      <c r="B171" s="29">
        <v>42637</v>
      </c>
      <c r="C171" s="30" t="s">
        <v>308</v>
      </c>
      <c r="D171" s="30">
        <v>419762</v>
      </c>
      <c r="E171" s="30">
        <v>448474</v>
      </c>
      <c r="F171" s="30" t="s">
        <v>399</v>
      </c>
      <c r="G171" s="30" t="s">
        <v>21</v>
      </c>
      <c r="H171" s="30">
        <v>2</v>
      </c>
      <c r="I171" s="31">
        <v>67.2</v>
      </c>
    </row>
    <row r="172" spans="2:9" x14ac:dyDescent="0.25">
      <c r="B172" s="29">
        <v>42637</v>
      </c>
      <c r="C172" s="30" t="s">
        <v>308</v>
      </c>
      <c r="D172" s="30">
        <v>532182</v>
      </c>
      <c r="E172" s="30">
        <v>453607</v>
      </c>
      <c r="F172" s="30" t="s">
        <v>400</v>
      </c>
      <c r="G172" s="30" t="s">
        <v>32</v>
      </c>
      <c r="H172" s="30">
        <v>1</v>
      </c>
      <c r="I172" s="31">
        <v>41.3</v>
      </c>
    </row>
    <row r="173" spans="2:9" x14ac:dyDescent="0.25">
      <c r="B173" s="29">
        <v>42637</v>
      </c>
      <c r="C173" s="30" t="s">
        <v>308</v>
      </c>
      <c r="D173" s="30">
        <v>954518</v>
      </c>
      <c r="E173" s="30">
        <v>462993</v>
      </c>
      <c r="F173" s="30" t="s">
        <v>401</v>
      </c>
      <c r="G173" s="30" t="s">
        <v>32</v>
      </c>
      <c r="H173" s="30">
        <v>2</v>
      </c>
      <c r="I173" s="31">
        <v>76.8</v>
      </c>
    </row>
    <row r="174" spans="2:9" x14ac:dyDescent="0.25">
      <c r="B174" s="29">
        <v>42637</v>
      </c>
      <c r="C174" s="30" t="s">
        <v>306</v>
      </c>
      <c r="D174" s="30">
        <v>422570</v>
      </c>
      <c r="E174" s="30">
        <v>465261</v>
      </c>
      <c r="F174" s="30" t="s">
        <v>402</v>
      </c>
      <c r="G174" s="30" t="s">
        <v>12</v>
      </c>
      <c r="H174" s="30">
        <v>1</v>
      </c>
      <c r="I174" s="31">
        <v>34.5</v>
      </c>
    </row>
    <row r="175" spans="2:9" x14ac:dyDescent="0.25">
      <c r="B175" s="29">
        <v>42637</v>
      </c>
      <c r="C175" s="30" t="s">
        <v>8</v>
      </c>
      <c r="D175" s="30">
        <v>588995</v>
      </c>
      <c r="E175" s="30">
        <v>473811</v>
      </c>
      <c r="F175" s="30" t="s">
        <v>48</v>
      </c>
      <c r="G175" s="30" t="s">
        <v>49</v>
      </c>
      <c r="H175" s="30">
        <v>1</v>
      </c>
      <c r="I175" s="31">
        <v>32.299999999999997</v>
      </c>
    </row>
    <row r="176" spans="2:9" x14ac:dyDescent="0.25">
      <c r="B176" s="29">
        <v>42637</v>
      </c>
      <c r="C176" s="30" t="s">
        <v>8</v>
      </c>
      <c r="D176" s="30">
        <v>905356</v>
      </c>
      <c r="E176" s="30">
        <v>483790</v>
      </c>
      <c r="F176" s="30" t="s">
        <v>50</v>
      </c>
      <c r="G176" s="30" t="s">
        <v>18</v>
      </c>
      <c r="H176" s="30">
        <v>1</v>
      </c>
      <c r="I176" s="31">
        <v>39.9</v>
      </c>
    </row>
    <row r="177" spans="2:9" x14ac:dyDescent="0.25">
      <c r="B177" s="29">
        <v>42637</v>
      </c>
      <c r="C177" s="30" t="s">
        <v>306</v>
      </c>
      <c r="D177" s="30">
        <v>249666</v>
      </c>
      <c r="E177" s="30">
        <v>483790</v>
      </c>
      <c r="F177" s="30" t="s">
        <v>50</v>
      </c>
      <c r="G177" s="30" t="s">
        <v>18</v>
      </c>
      <c r="H177" s="30">
        <v>1</v>
      </c>
      <c r="I177" s="31">
        <v>32.9</v>
      </c>
    </row>
    <row r="178" spans="2:9" x14ac:dyDescent="0.25">
      <c r="B178" s="29">
        <v>42638</v>
      </c>
      <c r="C178" s="30" t="s">
        <v>306</v>
      </c>
      <c r="D178" s="30">
        <v>473581</v>
      </c>
      <c r="E178" s="30">
        <v>12434</v>
      </c>
      <c r="F178" s="30" t="s">
        <v>403</v>
      </c>
      <c r="G178" s="30" t="s">
        <v>18</v>
      </c>
      <c r="H178" s="30">
        <v>1</v>
      </c>
      <c r="I178" s="31">
        <v>31.9</v>
      </c>
    </row>
    <row r="179" spans="2:9" x14ac:dyDescent="0.25">
      <c r="B179" s="29">
        <v>42638</v>
      </c>
      <c r="C179" s="30" t="s">
        <v>8</v>
      </c>
      <c r="D179" s="30">
        <v>300035</v>
      </c>
      <c r="E179" s="30">
        <v>133064</v>
      </c>
      <c r="F179" s="30" t="s">
        <v>51</v>
      </c>
      <c r="G179" s="30" t="s">
        <v>18</v>
      </c>
      <c r="H179" s="30">
        <v>1</v>
      </c>
      <c r="I179" s="31">
        <v>40</v>
      </c>
    </row>
    <row r="180" spans="2:9" x14ac:dyDescent="0.25">
      <c r="B180" s="29">
        <v>42638</v>
      </c>
      <c r="C180" s="30" t="s">
        <v>306</v>
      </c>
      <c r="D180" s="30">
        <v>789157</v>
      </c>
      <c r="E180" s="30">
        <v>133064</v>
      </c>
      <c r="F180" s="30" t="s">
        <v>51</v>
      </c>
      <c r="G180" s="30" t="s">
        <v>18</v>
      </c>
      <c r="H180" s="30">
        <v>1</v>
      </c>
      <c r="I180" s="31">
        <v>28.5</v>
      </c>
    </row>
    <row r="181" spans="2:9" x14ac:dyDescent="0.25">
      <c r="B181" s="29">
        <v>42638</v>
      </c>
      <c r="C181" s="30" t="s">
        <v>306</v>
      </c>
      <c r="D181" s="30">
        <v>137087</v>
      </c>
      <c r="E181" s="30">
        <v>133064</v>
      </c>
      <c r="F181" s="30" t="s">
        <v>51</v>
      </c>
      <c r="G181" s="30" t="s">
        <v>18</v>
      </c>
      <c r="H181" s="30">
        <v>1</v>
      </c>
      <c r="I181" s="31">
        <v>28.5</v>
      </c>
    </row>
    <row r="182" spans="2:9" x14ac:dyDescent="0.25">
      <c r="B182" s="29">
        <v>42638</v>
      </c>
      <c r="C182" s="30" t="s">
        <v>308</v>
      </c>
      <c r="D182" s="30">
        <v>315236</v>
      </c>
      <c r="E182" s="30">
        <v>198843</v>
      </c>
      <c r="F182" s="30" t="s">
        <v>404</v>
      </c>
      <c r="G182" s="30" t="s">
        <v>12</v>
      </c>
      <c r="H182" s="30">
        <v>1</v>
      </c>
      <c r="I182" s="31">
        <v>38.200000000000003</v>
      </c>
    </row>
    <row r="183" spans="2:9" x14ac:dyDescent="0.25">
      <c r="B183" s="29">
        <v>42638</v>
      </c>
      <c r="C183" s="30" t="s">
        <v>8</v>
      </c>
      <c r="D183" s="30">
        <v>863562</v>
      </c>
      <c r="E183" s="30">
        <v>395660</v>
      </c>
      <c r="F183" s="30" t="s">
        <v>52</v>
      </c>
      <c r="G183" s="30" t="s">
        <v>18</v>
      </c>
      <c r="H183" s="30">
        <v>1</v>
      </c>
      <c r="I183" s="31">
        <v>39.9</v>
      </c>
    </row>
    <row r="184" spans="2:9" x14ac:dyDescent="0.25">
      <c r="B184" s="29">
        <v>42638</v>
      </c>
      <c r="C184" s="30" t="s">
        <v>308</v>
      </c>
      <c r="D184" s="30">
        <v>315236</v>
      </c>
      <c r="E184" s="30">
        <v>445921</v>
      </c>
      <c r="F184" s="30" t="s">
        <v>405</v>
      </c>
      <c r="G184" s="30" t="s">
        <v>12</v>
      </c>
      <c r="H184" s="30">
        <v>1</v>
      </c>
      <c r="I184" s="31">
        <v>38.200000000000003</v>
      </c>
    </row>
    <row r="185" spans="2:9" x14ac:dyDescent="0.25">
      <c r="B185" s="29">
        <v>42638</v>
      </c>
      <c r="C185" s="30" t="s">
        <v>8</v>
      </c>
      <c r="D185" s="30">
        <v>762610</v>
      </c>
      <c r="E185" s="30">
        <v>456992</v>
      </c>
      <c r="F185" s="30" t="s">
        <v>53</v>
      </c>
      <c r="G185" s="30" t="s">
        <v>18</v>
      </c>
      <c r="H185" s="30">
        <v>1</v>
      </c>
      <c r="I185" s="31">
        <v>57</v>
      </c>
    </row>
    <row r="186" spans="2:9" x14ac:dyDescent="0.25">
      <c r="B186" s="29">
        <v>42638</v>
      </c>
      <c r="C186" s="30" t="s">
        <v>308</v>
      </c>
      <c r="D186" s="30">
        <v>692107</v>
      </c>
      <c r="E186" s="30">
        <v>476815</v>
      </c>
      <c r="F186" s="30" t="s">
        <v>406</v>
      </c>
      <c r="G186" s="30" t="s">
        <v>10</v>
      </c>
      <c r="H186" s="30">
        <v>1</v>
      </c>
      <c r="I186" s="31">
        <v>3.4</v>
      </c>
    </row>
    <row r="187" spans="2:9" x14ac:dyDescent="0.25">
      <c r="B187" s="29">
        <v>42638</v>
      </c>
      <c r="C187" s="30" t="s">
        <v>308</v>
      </c>
      <c r="D187" s="30">
        <v>422968</v>
      </c>
      <c r="E187" s="30">
        <v>482109</v>
      </c>
      <c r="F187" s="30" t="s">
        <v>407</v>
      </c>
      <c r="G187" s="30" t="s">
        <v>49</v>
      </c>
      <c r="H187" s="30">
        <v>1</v>
      </c>
      <c r="I187" s="31">
        <v>38.4</v>
      </c>
    </row>
    <row r="188" spans="2:9" x14ac:dyDescent="0.25">
      <c r="B188" s="29">
        <v>42638</v>
      </c>
      <c r="C188" s="30" t="s">
        <v>306</v>
      </c>
      <c r="D188" s="30">
        <v>137087</v>
      </c>
      <c r="E188" s="30">
        <v>483505</v>
      </c>
      <c r="F188" s="30" t="s">
        <v>408</v>
      </c>
      <c r="G188" s="30" t="s">
        <v>18</v>
      </c>
      <c r="H188" s="30">
        <v>2</v>
      </c>
      <c r="I188" s="31">
        <v>57</v>
      </c>
    </row>
    <row r="189" spans="2:9" x14ac:dyDescent="0.25">
      <c r="B189" s="29">
        <v>42638</v>
      </c>
      <c r="C189" s="30" t="s">
        <v>306</v>
      </c>
      <c r="D189" s="30">
        <v>533718</v>
      </c>
      <c r="E189" s="30">
        <v>484075</v>
      </c>
      <c r="F189" s="30" t="s">
        <v>409</v>
      </c>
      <c r="G189" s="30" t="s">
        <v>18</v>
      </c>
      <c r="H189" s="30">
        <v>1</v>
      </c>
      <c r="I189" s="31">
        <v>28.5</v>
      </c>
    </row>
    <row r="190" spans="2:9" x14ac:dyDescent="0.25">
      <c r="B190" s="29">
        <v>42639</v>
      </c>
      <c r="C190" s="30" t="s">
        <v>308</v>
      </c>
      <c r="D190" s="30">
        <v>982986</v>
      </c>
      <c r="E190" s="30">
        <v>268038</v>
      </c>
      <c r="F190" s="30" t="s">
        <v>410</v>
      </c>
      <c r="G190" s="30" t="s">
        <v>21</v>
      </c>
      <c r="H190" s="30">
        <v>1</v>
      </c>
      <c r="I190" s="31">
        <v>39.799999999999997</v>
      </c>
    </row>
    <row r="191" spans="2:9" x14ac:dyDescent="0.25">
      <c r="B191" s="29">
        <v>42639</v>
      </c>
      <c r="C191" s="30" t="s">
        <v>8</v>
      </c>
      <c r="D191" s="30">
        <v>771567</v>
      </c>
      <c r="E191" s="30">
        <v>378228</v>
      </c>
      <c r="F191" s="30" t="s">
        <v>54</v>
      </c>
      <c r="G191" s="30" t="s">
        <v>12</v>
      </c>
      <c r="H191" s="30">
        <v>1</v>
      </c>
      <c r="I191" s="31">
        <v>46.9</v>
      </c>
    </row>
    <row r="192" spans="2:9" x14ac:dyDescent="0.25">
      <c r="B192" s="29">
        <v>42639</v>
      </c>
      <c r="C192" s="30" t="s">
        <v>306</v>
      </c>
      <c r="D192" s="30">
        <v>701139</v>
      </c>
      <c r="E192" s="30">
        <v>454945</v>
      </c>
      <c r="F192" s="30" t="s">
        <v>411</v>
      </c>
      <c r="G192" s="30" t="s">
        <v>18</v>
      </c>
      <c r="H192" s="30">
        <v>1</v>
      </c>
      <c r="I192" s="31">
        <v>31.9</v>
      </c>
    </row>
    <row r="193" spans="2:9" x14ac:dyDescent="0.25">
      <c r="B193" s="29">
        <v>42639</v>
      </c>
      <c r="C193" s="30" t="s">
        <v>306</v>
      </c>
      <c r="D193" s="30">
        <v>166761</v>
      </c>
      <c r="E193" s="30">
        <v>483255</v>
      </c>
      <c r="F193" s="30" t="s">
        <v>412</v>
      </c>
      <c r="G193" s="30" t="s">
        <v>15</v>
      </c>
      <c r="H193" s="30">
        <v>1</v>
      </c>
      <c r="I193" s="31">
        <v>36</v>
      </c>
    </row>
    <row r="194" spans="2:9" x14ac:dyDescent="0.25">
      <c r="B194" s="29">
        <v>42639</v>
      </c>
      <c r="C194" s="30" t="s">
        <v>306</v>
      </c>
      <c r="D194" s="30">
        <v>199788</v>
      </c>
      <c r="E194" s="30">
        <v>483255</v>
      </c>
      <c r="F194" s="30" t="s">
        <v>412</v>
      </c>
      <c r="G194" s="30" t="s">
        <v>15</v>
      </c>
      <c r="H194" s="30">
        <v>1</v>
      </c>
      <c r="I194" s="31">
        <v>36</v>
      </c>
    </row>
    <row r="195" spans="2:9" x14ac:dyDescent="0.25">
      <c r="B195" s="29">
        <v>42640</v>
      </c>
      <c r="C195" s="30" t="s">
        <v>8</v>
      </c>
      <c r="D195" s="30">
        <v>597365</v>
      </c>
      <c r="E195" s="30">
        <v>59949</v>
      </c>
      <c r="F195" s="30" t="s">
        <v>55</v>
      </c>
      <c r="G195" s="30" t="s">
        <v>12</v>
      </c>
      <c r="H195" s="30">
        <v>2</v>
      </c>
      <c r="I195" s="31">
        <v>110</v>
      </c>
    </row>
    <row r="196" spans="2:9" x14ac:dyDescent="0.25">
      <c r="B196" s="29">
        <v>42640</v>
      </c>
      <c r="C196" s="30" t="s">
        <v>8</v>
      </c>
      <c r="D196" s="30">
        <v>330691</v>
      </c>
      <c r="E196" s="30">
        <v>225823</v>
      </c>
      <c r="F196" s="30" t="s">
        <v>56</v>
      </c>
      <c r="G196" s="30" t="s">
        <v>10</v>
      </c>
      <c r="H196" s="30">
        <v>1</v>
      </c>
      <c r="I196" s="31">
        <v>37.200000000000003</v>
      </c>
    </row>
    <row r="197" spans="2:9" x14ac:dyDescent="0.25">
      <c r="B197" s="29">
        <v>42640</v>
      </c>
      <c r="C197" s="30" t="s">
        <v>308</v>
      </c>
      <c r="D197" s="30">
        <v>759650</v>
      </c>
      <c r="E197" s="30">
        <v>363669</v>
      </c>
      <c r="F197" s="30" t="s">
        <v>413</v>
      </c>
      <c r="G197" s="30" t="s">
        <v>12</v>
      </c>
      <c r="H197" s="30">
        <v>1</v>
      </c>
      <c r="I197" s="31">
        <v>59.9</v>
      </c>
    </row>
    <row r="198" spans="2:9" x14ac:dyDescent="0.25">
      <c r="B198" s="29">
        <v>42640</v>
      </c>
      <c r="C198" s="30" t="s">
        <v>8</v>
      </c>
      <c r="D198" s="30">
        <v>915953</v>
      </c>
      <c r="E198" s="30">
        <v>434214</v>
      </c>
      <c r="F198" s="30" t="s">
        <v>57</v>
      </c>
      <c r="G198" s="30" t="s">
        <v>10</v>
      </c>
      <c r="H198" s="30">
        <v>1</v>
      </c>
      <c r="I198" s="31">
        <v>51.7</v>
      </c>
    </row>
    <row r="199" spans="2:9" x14ac:dyDescent="0.25">
      <c r="B199" s="29">
        <v>42640</v>
      </c>
      <c r="C199" s="30" t="s">
        <v>8</v>
      </c>
      <c r="D199" s="30">
        <v>905356</v>
      </c>
      <c r="E199" s="30">
        <v>441080</v>
      </c>
      <c r="F199" s="30" t="s">
        <v>58</v>
      </c>
      <c r="G199" s="30" t="s">
        <v>18</v>
      </c>
      <c r="H199" s="30">
        <v>1</v>
      </c>
      <c r="I199" s="31">
        <v>39.9</v>
      </c>
    </row>
    <row r="200" spans="2:9" x14ac:dyDescent="0.25">
      <c r="B200" s="29">
        <v>42640</v>
      </c>
      <c r="C200" s="30" t="s">
        <v>308</v>
      </c>
      <c r="D200" s="30">
        <v>954518</v>
      </c>
      <c r="E200" s="30">
        <v>476320</v>
      </c>
      <c r="F200" s="30" t="s">
        <v>414</v>
      </c>
      <c r="G200" s="30" t="s">
        <v>10</v>
      </c>
      <c r="H200" s="30">
        <v>1</v>
      </c>
      <c r="I200" s="31">
        <v>35.1</v>
      </c>
    </row>
    <row r="201" spans="2:9" x14ac:dyDescent="0.25">
      <c r="B201" s="29">
        <v>42640</v>
      </c>
      <c r="C201" s="30" t="s">
        <v>8</v>
      </c>
      <c r="D201" s="30">
        <v>915953</v>
      </c>
      <c r="E201" s="30">
        <v>481972</v>
      </c>
      <c r="F201" s="30" t="s">
        <v>59</v>
      </c>
      <c r="G201" s="30" t="s">
        <v>10</v>
      </c>
      <c r="H201" s="30">
        <v>2</v>
      </c>
      <c r="I201" s="31">
        <v>103.4</v>
      </c>
    </row>
    <row r="202" spans="2:9" x14ac:dyDescent="0.25">
      <c r="B202" s="29">
        <v>42640</v>
      </c>
      <c r="C202" s="30" t="s">
        <v>306</v>
      </c>
      <c r="D202" s="30">
        <v>701139</v>
      </c>
      <c r="E202" s="30">
        <v>484557</v>
      </c>
      <c r="F202" s="30" t="s">
        <v>415</v>
      </c>
      <c r="G202" s="30" t="s">
        <v>18</v>
      </c>
      <c r="H202" s="30">
        <v>1</v>
      </c>
      <c r="I202" s="31">
        <v>31.9</v>
      </c>
    </row>
    <row r="203" spans="2:9" x14ac:dyDescent="0.25">
      <c r="B203" s="29">
        <v>42641</v>
      </c>
      <c r="C203" s="30" t="s">
        <v>308</v>
      </c>
      <c r="D203" s="30">
        <v>537012</v>
      </c>
      <c r="E203" s="30">
        <v>147715</v>
      </c>
      <c r="F203" s="30" t="s">
        <v>416</v>
      </c>
      <c r="G203" s="30" t="s">
        <v>18</v>
      </c>
      <c r="H203" s="30">
        <v>1</v>
      </c>
      <c r="I203" s="31">
        <v>42.9</v>
      </c>
    </row>
    <row r="204" spans="2:9" x14ac:dyDescent="0.25">
      <c r="B204" s="29">
        <v>42641</v>
      </c>
      <c r="C204" s="30" t="s">
        <v>308</v>
      </c>
      <c r="D204" s="30">
        <v>198485</v>
      </c>
      <c r="E204" s="30">
        <v>147715</v>
      </c>
      <c r="F204" s="30" t="s">
        <v>416</v>
      </c>
      <c r="G204" s="30" t="s">
        <v>18</v>
      </c>
      <c r="H204" s="30">
        <v>1</v>
      </c>
      <c r="I204" s="31">
        <v>11.4</v>
      </c>
    </row>
    <row r="205" spans="2:9" x14ac:dyDescent="0.25">
      <c r="B205" s="29">
        <v>42641</v>
      </c>
      <c r="C205" s="30" t="s">
        <v>308</v>
      </c>
      <c r="D205" s="30">
        <v>849497</v>
      </c>
      <c r="E205" s="30">
        <v>147715</v>
      </c>
      <c r="F205" s="30" t="s">
        <v>416</v>
      </c>
      <c r="G205" s="30" t="s">
        <v>18</v>
      </c>
      <c r="H205" s="30">
        <v>1</v>
      </c>
      <c r="I205" s="31">
        <v>39.799999999999997</v>
      </c>
    </row>
    <row r="206" spans="2:9" x14ac:dyDescent="0.25">
      <c r="B206" s="29">
        <v>42641</v>
      </c>
      <c r="C206" s="30" t="s">
        <v>306</v>
      </c>
      <c r="D206" s="30">
        <v>701139</v>
      </c>
      <c r="E206" s="30">
        <v>453881</v>
      </c>
      <c r="F206" s="30" t="s">
        <v>417</v>
      </c>
      <c r="G206" s="30" t="s">
        <v>18</v>
      </c>
      <c r="H206" s="30">
        <v>1</v>
      </c>
      <c r="I206" s="31">
        <v>31.9</v>
      </c>
    </row>
    <row r="207" spans="2:9" x14ac:dyDescent="0.25">
      <c r="B207" s="29">
        <v>42642</v>
      </c>
      <c r="C207" s="30" t="s">
        <v>306</v>
      </c>
      <c r="D207" s="30">
        <v>422570</v>
      </c>
      <c r="E207" s="30">
        <v>82105</v>
      </c>
      <c r="F207" s="30" t="s">
        <v>418</v>
      </c>
      <c r="G207" s="30" t="s">
        <v>18</v>
      </c>
      <c r="H207" s="30">
        <v>1</v>
      </c>
      <c r="I207" s="31">
        <v>31.9</v>
      </c>
    </row>
    <row r="208" spans="2:9" x14ac:dyDescent="0.25">
      <c r="B208" s="29">
        <v>42642</v>
      </c>
      <c r="C208" s="30" t="s">
        <v>306</v>
      </c>
      <c r="D208" s="30">
        <v>924893</v>
      </c>
      <c r="E208" s="30">
        <v>306747</v>
      </c>
      <c r="F208" s="30" t="s">
        <v>419</v>
      </c>
      <c r="G208" s="30" t="s">
        <v>12</v>
      </c>
      <c r="H208" s="30">
        <v>1</v>
      </c>
      <c r="I208" s="31">
        <v>36.9</v>
      </c>
    </row>
    <row r="209" spans="2:9" x14ac:dyDescent="0.25">
      <c r="B209" s="29">
        <v>42642</v>
      </c>
      <c r="C209" s="30" t="s">
        <v>8</v>
      </c>
      <c r="D209" s="30">
        <v>899488</v>
      </c>
      <c r="E209" s="30">
        <v>375276</v>
      </c>
      <c r="F209" s="30" t="s">
        <v>60</v>
      </c>
      <c r="G209" s="30" t="s">
        <v>10</v>
      </c>
      <c r="H209" s="30">
        <v>1</v>
      </c>
      <c r="I209" s="31">
        <v>37.200000000000003</v>
      </c>
    </row>
    <row r="210" spans="2:9" x14ac:dyDescent="0.25">
      <c r="B210" s="29">
        <v>42642</v>
      </c>
      <c r="C210" s="30" t="s">
        <v>8</v>
      </c>
      <c r="D210" s="30">
        <v>926954</v>
      </c>
      <c r="E210" s="30">
        <v>436689</v>
      </c>
      <c r="F210" s="30" t="s">
        <v>61</v>
      </c>
      <c r="G210" s="30" t="s">
        <v>18</v>
      </c>
      <c r="H210" s="30">
        <v>1</v>
      </c>
      <c r="I210" s="31">
        <v>39.9</v>
      </c>
    </row>
    <row r="211" spans="2:9" x14ac:dyDescent="0.25">
      <c r="B211" s="29">
        <v>42642</v>
      </c>
      <c r="C211" s="30" t="s">
        <v>306</v>
      </c>
      <c r="D211" s="30">
        <v>477783</v>
      </c>
      <c r="E211" s="30">
        <v>436689</v>
      </c>
      <c r="F211" s="30" t="s">
        <v>61</v>
      </c>
      <c r="G211" s="30" t="s">
        <v>18</v>
      </c>
      <c r="H211" s="30">
        <v>1</v>
      </c>
      <c r="I211" s="31">
        <v>27.8</v>
      </c>
    </row>
    <row r="212" spans="2:9" x14ac:dyDescent="0.25">
      <c r="B212" s="29">
        <v>42642</v>
      </c>
      <c r="C212" s="30" t="s">
        <v>308</v>
      </c>
      <c r="D212" s="30">
        <v>584710</v>
      </c>
      <c r="E212" s="30">
        <v>440582</v>
      </c>
      <c r="F212" s="30" t="s">
        <v>420</v>
      </c>
      <c r="G212" s="30" t="s">
        <v>10</v>
      </c>
      <c r="H212" s="30">
        <v>1</v>
      </c>
      <c r="I212" s="31">
        <v>44</v>
      </c>
    </row>
    <row r="213" spans="2:9" x14ac:dyDescent="0.25">
      <c r="B213" s="29">
        <v>42642</v>
      </c>
      <c r="C213" s="30" t="s">
        <v>308</v>
      </c>
      <c r="D213" s="30">
        <v>720906</v>
      </c>
      <c r="E213" s="30">
        <v>440582</v>
      </c>
      <c r="F213" s="30" t="s">
        <v>420</v>
      </c>
      <c r="G213" s="30" t="s">
        <v>10</v>
      </c>
      <c r="H213" s="30">
        <v>2</v>
      </c>
      <c r="I213" s="31">
        <v>88</v>
      </c>
    </row>
    <row r="214" spans="2:9" x14ac:dyDescent="0.25">
      <c r="B214" s="29">
        <v>42642</v>
      </c>
      <c r="C214" s="30" t="s">
        <v>308</v>
      </c>
      <c r="D214" s="30">
        <v>466334</v>
      </c>
      <c r="E214" s="30">
        <v>440582</v>
      </c>
      <c r="F214" s="30" t="s">
        <v>420</v>
      </c>
      <c r="G214" s="30" t="s">
        <v>10</v>
      </c>
      <c r="H214" s="30">
        <v>1</v>
      </c>
      <c r="I214" s="31">
        <v>52.8</v>
      </c>
    </row>
    <row r="215" spans="2:9" x14ac:dyDescent="0.25">
      <c r="B215" s="29">
        <v>42642</v>
      </c>
      <c r="C215" s="30" t="s">
        <v>306</v>
      </c>
      <c r="D215" s="30">
        <v>473581</v>
      </c>
      <c r="E215" s="30">
        <v>467286</v>
      </c>
      <c r="F215" s="30" t="s">
        <v>421</v>
      </c>
      <c r="G215" s="30" t="s">
        <v>10</v>
      </c>
      <c r="H215" s="30">
        <v>1</v>
      </c>
      <c r="I215" s="31">
        <v>40.4</v>
      </c>
    </row>
    <row r="216" spans="2:9" x14ac:dyDescent="0.25">
      <c r="B216" s="29">
        <v>42642</v>
      </c>
      <c r="C216" s="30" t="s">
        <v>308</v>
      </c>
      <c r="D216" s="30">
        <v>855059</v>
      </c>
      <c r="E216" s="30">
        <v>482625</v>
      </c>
      <c r="F216" s="30" t="s">
        <v>422</v>
      </c>
      <c r="G216" s="30" t="s">
        <v>18</v>
      </c>
      <c r="H216" s="30">
        <v>1</v>
      </c>
      <c r="I216" s="31">
        <v>59.9</v>
      </c>
    </row>
    <row r="217" spans="2:9" x14ac:dyDescent="0.25">
      <c r="B217" s="29">
        <v>42643</v>
      </c>
      <c r="C217" s="30" t="s">
        <v>308</v>
      </c>
      <c r="D217" s="30">
        <v>315236</v>
      </c>
      <c r="E217" s="30">
        <v>1749</v>
      </c>
      <c r="F217" s="30" t="s">
        <v>423</v>
      </c>
      <c r="G217" s="30" t="s">
        <v>18</v>
      </c>
      <c r="H217" s="30">
        <v>1</v>
      </c>
      <c r="I217" s="31">
        <v>33.700000000000003</v>
      </c>
    </row>
    <row r="218" spans="2:9" x14ac:dyDescent="0.25">
      <c r="B218" s="29">
        <v>42643</v>
      </c>
      <c r="C218" s="30" t="s">
        <v>308</v>
      </c>
      <c r="D218" s="30">
        <v>714468</v>
      </c>
      <c r="E218" s="30">
        <v>31521</v>
      </c>
      <c r="F218" s="30" t="s">
        <v>424</v>
      </c>
      <c r="G218" s="30" t="s">
        <v>10</v>
      </c>
      <c r="H218" s="30">
        <v>1</v>
      </c>
      <c r="I218" s="31">
        <v>14.5</v>
      </c>
    </row>
    <row r="219" spans="2:9" x14ac:dyDescent="0.25">
      <c r="B219" s="29">
        <v>42643</v>
      </c>
      <c r="C219" s="30" t="s">
        <v>308</v>
      </c>
      <c r="D219" s="30">
        <v>732190</v>
      </c>
      <c r="E219" s="30">
        <v>381654</v>
      </c>
      <c r="F219" s="30" t="s">
        <v>425</v>
      </c>
      <c r="G219" s="30" t="s">
        <v>18</v>
      </c>
      <c r="H219" s="30">
        <v>2</v>
      </c>
      <c r="I219" s="31">
        <v>119.8</v>
      </c>
    </row>
    <row r="220" spans="2:9" x14ac:dyDescent="0.25">
      <c r="B220" s="29">
        <v>42643</v>
      </c>
      <c r="C220" s="30" t="s">
        <v>306</v>
      </c>
      <c r="D220" s="30">
        <v>993974</v>
      </c>
      <c r="E220" s="30">
        <v>426120</v>
      </c>
      <c r="F220" s="30" t="s">
        <v>426</v>
      </c>
      <c r="G220" s="30" t="s">
        <v>18</v>
      </c>
      <c r="H220" s="30">
        <v>1</v>
      </c>
      <c r="I220" s="31">
        <v>31.9</v>
      </c>
    </row>
    <row r="221" spans="2:9" x14ac:dyDescent="0.25">
      <c r="B221" s="29">
        <v>42643</v>
      </c>
      <c r="C221" s="30" t="s">
        <v>306</v>
      </c>
      <c r="D221" s="30">
        <v>701139</v>
      </c>
      <c r="E221" s="30">
        <v>426120</v>
      </c>
      <c r="F221" s="30" t="s">
        <v>426</v>
      </c>
      <c r="G221" s="30" t="s">
        <v>18</v>
      </c>
      <c r="H221" s="30">
        <v>1</v>
      </c>
      <c r="I221" s="31">
        <v>31.9</v>
      </c>
    </row>
    <row r="222" spans="2:9" x14ac:dyDescent="0.25">
      <c r="B222" s="29">
        <v>42643</v>
      </c>
      <c r="C222" s="30" t="s">
        <v>306</v>
      </c>
      <c r="D222" s="30">
        <v>993974</v>
      </c>
      <c r="E222" s="30">
        <v>466478</v>
      </c>
      <c r="F222" s="30" t="s">
        <v>427</v>
      </c>
      <c r="G222" s="30" t="s">
        <v>18</v>
      </c>
      <c r="H222" s="30">
        <v>1</v>
      </c>
      <c r="I222" s="31">
        <v>31.9</v>
      </c>
    </row>
    <row r="223" spans="2:9" x14ac:dyDescent="0.25">
      <c r="B223" s="29">
        <v>42643</v>
      </c>
      <c r="C223" s="30" t="s">
        <v>306</v>
      </c>
      <c r="D223" s="30">
        <v>701139</v>
      </c>
      <c r="E223" s="30">
        <v>466478</v>
      </c>
      <c r="F223" s="30" t="s">
        <v>427</v>
      </c>
      <c r="G223" s="30" t="s">
        <v>18</v>
      </c>
      <c r="H223" s="30">
        <v>1</v>
      </c>
      <c r="I223" s="31">
        <v>31.9</v>
      </c>
    </row>
    <row r="224" spans="2:9" x14ac:dyDescent="0.25">
      <c r="B224" s="29">
        <v>42643</v>
      </c>
      <c r="C224" s="30" t="s">
        <v>306</v>
      </c>
      <c r="D224" s="30">
        <v>166761</v>
      </c>
      <c r="E224" s="30">
        <v>485292</v>
      </c>
      <c r="F224" s="30" t="s">
        <v>428</v>
      </c>
      <c r="G224" s="30" t="s">
        <v>18</v>
      </c>
      <c r="H224" s="30">
        <v>1</v>
      </c>
      <c r="I224" s="31">
        <v>27.8</v>
      </c>
    </row>
    <row r="225" spans="2:9" x14ac:dyDescent="0.25">
      <c r="B225" s="29">
        <v>42644</v>
      </c>
      <c r="C225" s="30" t="s">
        <v>306</v>
      </c>
      <c r="D225" s="30">
        <v>978820</v>
      </c>
      <c r="E225" s="30">
        <v>421863</v>
      </c>
      <c r="F225" s="30" t="s">
        <v>429</v>
      </c>
      <c r="G225" s="30" t="s">
        <v>12</v>
      </c>
      <c r="H225" s="30">
        <v>2</v>
      </c>
      <c r="I225" s="31">
        <v>37.9</v>
      </c>
    </row>
    <row r="226" spans="2:9" x14ac:dyDescent="0.25">
      <c r="B226" s="29">
        <v>42645</v>
      </c>
      <c r="C226" s="30" t="s">
        <v>306</v>
      </c>
      <c r="D226" s="30">
        <v>422570</v>
      </c>
      <c r="E226" s="30">
        <v>75331</v>
      </c>
      <c r="F226" s="30" t="s">
        <v>430</v>
      </c>
      <c r="G226" s="30" t="s">
        <v>21</v>
      </c>
      <c r="H226" s="30">
        <v>1</v>
      </c>
      <c r="I226" s="31">
        <v>34.700000000000003</v>
      </c>
    </row>
    <row r="227" spans="2:9" x14ac:dyDescent="0.25">
      <c r="B227" s="29">
        <v>42645</v>
      </c>
      <c r="C227" s="30" t="s">
        <v>308</v>
      </c>
      <c r="D227" s="30">
        <v>315236</v>
      </c>
      <c r="E227" s="30">
        <v>78499</v>
      </c>
      <c r="F227" s="30" t="s">
        <v>431</v>
      </c>
      <c r="G227" s="30" t="s">
        <v>21</v>
      </c>
      <c r="H227" s="30">
        <v>1</v>
      </c>
      <c r="I227" s="31">
        <v>33.6</v>
      </c>
    </row>
    <row r="228" spans="2:9" x14ac:dyDescent="0.25">
      <c r="B228" s="29">
        <v>42645</v>
      </c>
      <c r="C228" s="30" t="s">
        <v>308</v>
      </c>
      <c r="D228" s="30">
        <v>385150</v>
      </c>
      <c r="E228" s="30">
        <v>78499</v>
      </c>
      <c r="F228" s="30" t="s">
        <v>431</v>
      </c>
      <c r="G228" s="30" t="s">
        <v>21</v>
      </c>
      <c r="H228" s="30">
        <v>1</v>
      </c>
      <c r="I228" s="31">
        <v>33.6</v>
      </c>
    </row>
    <row r="229" spans="2:9" x14ac:dyDescent="0.25">
      <c r="B229" s="29">
        <v>42645</v>
      </c>
      <c r="C229" s="30" t="s">
        <v>308</v>
      </c>
      <c r="D229" s="30">
        <v>584710</v>
      </c>
      <c r="E229" s="30">
        <v>93487</v>
      </c>
      <c r="F229" s="30" t="s">
        <v>432</v>
      </c>
      <c r="G229" s="30" t="s">
        <v>18</v>
      </c>
      <c r="H229" s="30">
        <v>1</v>
      </c>
      <c r="I229" s="31">
        <v>39.799999999999997</v>
      </c>
    </row>
    <row r="230" spans="2:9" x14ac:dyDescent="0.25">
      <c r="B230" s="29">
        <v>42645</v>
      </c>
      <c r="C230" s="30" t="s">
        <v>306</v>
      </c>
      <c r="D230" s="30">
        <v>322245</v>
      </c>
      <c r="E230" s="30">
        <v>114192</v>
      </c>
      <c r="F230" s="30" t="s">
        <v>433</v>
      </c>
      <c r="G230" s="30" t="s">
        <v>18</v>
      </c>
      <c r="H230" s="30">
        <v>1</v>
      </c>
      <c r="I230" s="31">
        <v>27.8</v>
      </c>
    </row>
    <row r="231" spans="2:9" x14ac:dyDescent="0.25">
      <c r="B231" s="29">
        <v>42645</v>
      </c>
      <c r="C231" s="30" t="s">
        <v>8</v>
      </c>
      <c r="D231" s="30">
        <v>190493</v>
      </c>
      <c r="E231" s="30">
        <v>132388</v>
      </c>
      <c r="F231" s="30" t="s">
        <v>62</v>
      </c>
      <c r="G231" s="30" t="s">
        <v>15</v>
      </c>
      <c r="H231" s="30">
        <v>1</v>
      </c>
      <c r="I231" s="31">
        <v>32.9</v>
      </c>
    </row>
    <row r="232" spans="2:9" x14ac:dyDescent="0.25">
      <c r="B232" s="29">
        <v>42645</v>
      </c>
      <c r="C232" s="30" t="s">
        <v>8</v>
      </c>
      <c r="D232" s="30">
        <v>597365</v>
      </c>
      <c r="E232" s="30">
        <v>430455</v>
      </c>
      <c r="F232" s="30" t="s">
        <v>63</v>
      </c>
      <c r="G232" s="30" t="s">
        <v>18</v>
      </c>
      <c r="H232" s="30">
        <v>1</v>
      </c>
      <c r="I232" s="31">
        <v>57</v>
      </c>
    </row>
    <row r="233" spans="2:9" x14ac:dyDescent="0.25">
      <c r="B233" s="29">
        <v>42645</v>
      </c>
      <c r="C233" s="30" t="s">
        <v>308</v>
      </c>
      <c r="D233" s="30">
        <v>537012</v>
      </c>
      <c r="E233" s="30">
        <v>483171</v>
      </c>
      <c r="F233" s="30" t="s">
        <v>434</v>
      </c>
      <c r="G233" s="30" t="s">
        <v>18</v>
      </c>
      <c r="H233" s="30">
        <v>1</v>
      </c>
      <c r="I233" s="31">
        <v>42.9</v>
      </c>
    </row>
    <row r="234" spans="2:9" x14ac:dyDescent="0.25">
      <c r="B234" s="29">
        <v>42646</v>
      </c>
      <c r="C234" s="30" t="s">
        <v>308</v>
      </c>
      <c r="D234" s="30">
        <v>315236</v>
      </c>
      <c r="E234" s="30">
        <v>198843</v>
      </c>
      <c r="F234" s="30" t="s">
        <v>435</v>
      </c>
      <c r="G234" s="30" t="s">
        <v>21</v>
      </c>
      <c r="H234" s="30">
        <v>1</v>
      </c>
      <c r="I234" s="31">
        <v>33.6</v>
      </c>
    </row>
    <row r="235" spans="2:9" x14ac:dyDescent="0.25">
      <c r="B235" s="29">
        <v>42646</v>
      </c>
      <c r="C235" s="30" t="s">
        <v>8</v>
      </c>
      <c r="D235" s="30">
        <v>786865</v>
      </c>
      <c r="E235" s="30">
        <v>304735</v>
      </c>
      <c r="F235" s="30" t="s">
        <v>64</v>
      </c>
      <c r="G235" s="30" t="s">
        <v>18</v>
      </c>
      <c r="H235" s="30">
        <v>1</v>
      </c>
      <c r="I235" s="31">
        <v>67.8</v>
      </c>
    </row>
    <row r="236" spans="2:9" x14ac:dyDescent="0.25">
      <c r="B236" s="29">
        <v>42646</v>
      </c>
      <c r="C236" s="30" t="s">
        <v>308</v>
      </c>
      <c r="D236" s="30">
        <v>198485</v>
      </c>
      <c r="E236" s="30">
        <v>486345</v>
      </c>
      <c r="F236" s="30" t="s">
        <v>436</v>
      </c>
      <c r="G236" s="30" t="s">
        <v>12</v>
      </c>
      <c r="H236" s="30">
        <v>1</v>
      </c>
      <c r="I236" s="31">
        <v>14</v>
      </c>
    </row>
    <row r="237" spans="2:9" x14ac:dyDescent="0.25">
      <c r="B237" s="29">
        <v>42647</v>
      </c>
      <c r="C237" s="30" t="s">
        <v>8</v>
      </c>
      <c r="D237" s="30">
        <v>123796</v>
      </c>
      <c r="E237" s="30">
        <v>38671</v>
      </c>
      <c r="F237" s="30" t="s">
        <v>65</v>
      </c>
      <c r="G237" s="30" t="s">
        <v>18</v>
      </c>
      <c r="H237" s="30">
        <v>1</v>
      </c>
      <c r="I237" s="31">
        <v>31.3</v>
      </c>
    </row>
    <row r="238" spans="2:9" x14ac:dyDescent="0.25">
      <c r="B238" s="29">
        <v>42647</v>
      </c>
      <c r="C238" s="30" t="s">
        <v>306</v>
      </c>
      <c r="D238" s="30">
        <v>249666</v>
      </c>
      <c r="E238" s="30">
        <v>375485</v>
      </c>
      <c r="F238" s="30" t="s">
        <v>437</v>
      </c>
      <c r="G238" s="30" t="s">
        <v>18</v>
      </c>
      <c r="H238" s="30">
        <v>3</v>
      </c>
      <c r="I238" s="31">
        <v>98.7</v>
      </c>
    </row>
    <row r="239" spans="2:9" x14ac:dyDescent="0.25">
      <c r="B239" s="29">
        <v>42647</v>
      </c>
      <c r="C239" s="30" t="s">
        <v>308</v>
      </c>
      <c r="D239" s="30">
        <v>419762</v>
      </c>
      <c r="E239" s="30">
        <v>375485</v>
      </c>
      <c r="F239" s="30" t="s">
        <v>437</v>
      </c>
      <c r="G239" s="30" t="s">
        <v>18</v>
      </c>
      <c r="H239" s="30">
        <v>2</v>
      </c>
      <c r="I239" s="31">
        <v>67.400000000000006</v>
      </c>
    </row>
    <row r="240" spans="2:9" x14ac:dyDescent="0.25">
      <c r="B240" s="29">
        <v>42647</v>
      </c>
      <c r="C240" s="30" t="s">
        <v>8</v>
      </c>
      <c r="D240" s="30">
        <v>301348</v>
      </c>
      <c r="E240" s="30">
        <v>424128</v>
      </c>
      <c r="F240" s="30" t="s">
        <v>66</v>
      </c>
      <c r="G240" s="30" t="s">
        <v>18</v>
      </c>
      <c r="H240" s="30">
        <v>1</v>
      </c>
      <c r="I240" s="31">
        <v>43.2</v>
      </c>
    </row>
    <row r="241" spans="2:9" x14ac:dyDescent="0.25">
      <c r="B241" s="29">
        <v>42647</v>
      </c>
      <c r="C241" s="30" t="s">
        <v>306</v>
      </c>
      <c r="D241" s="30">
        <v>993974</v>
      </c>
      <c r="E241" s="30">
        <v>435383</v>
      </c>
      <c r="F241" s="30" t="s">
        <v>438</v>
      </c>
      <c r="G241" s="30" t="s">
        <v>18</v>
      </c>
      <c r="H241" s="30">
        <v>1</v>
      </c>
      <c r="I241" s="31">
        <v>31.9</v>
      </c>
    </row>
    <row r="242" spans="2:9" x14ac:dyDescent="0.25">
      <c r="B242" s="29">
        <v>42647</v>
      </c>
      <c r="C242" s="30" t="s">
        <v>8</v>
      </c>
      <c r="D242" s="30">
        <v>863562</v>
      </c>
      <c r="E242" s="30">
        <v>442442</v>
      </c>
      <c r="F242" s="30" t="s">
        <v>67</v>
      </c>
      <c r="G242" s="30" t="s">
        <v>10</v>
      </c>
      <c r="H242" s="30">
        <v>1</v>
      </c>
      <c r="I242" s="31">
        <v>34.1</v>
      </c>
    </row>
    <row r="243" spans="2:9" x14ac:dyDescent="0.25">
      <c r="B243" s="29">
        <v>42647</v>
      </c>
      <c r="C243" s="30" t="s">
        <v>8</v>
      </c>
      <c r="D243" s="30">
        <v>915953</v>
      </c>
      <c r="E243" s="30">
        <v>474458</v>
      </c>
      <c r="F243" s="30" t="s">
        <v>68</v>
      </c>
      <c r="G243" s="30" t="s">
        <v>18</v>
      </c>
      <c r="H243" s="30">
        <v>2</v>
      </c>
      <c r="I243" s="31">
        <v>135.6</v>
      </c>
    </row>
    <row r="244" spans="2:9" x14ac:dyDescent="0.25">
      <c r="B244" s="29">
        <v>42648</v>
      </c>
      <c r="C244" s="30" t="s">
        <v>8</v>
      </c>
      <c r="D244" s="30">
        <v>926954</v>
      </c>
      <c r="E244" s="30">
        <v>75331</v>
      </c>
      <c r="F244" s="30" t="s">
        <v>69</v>
      </c>
      <c r="G244" s="30" t="s">
        <v>10</v>
      </c>
      <c r="H244" s="30">
        <v>2</v>
      </c>
      <c r="I244" s="31">
        <v>68.2</v>
      </c>
    </row>
    <row r="245" spans="2:9" x14ac:dyDescent="0.25">
      <c r="B245" s="29">
        <v>42648</v>
      </c>
      <c r="C245" s="30" t="s">
        <v>306</v>
      </c>
      <c r="D245" s="30">
        <v>701139</v>
      </c>
      <c r="E245" s="30">
        <v>156193</v>
      </c>
      <c r="F245" s="30" t="s">
        <v>439</v>
      </c>
      <c r="G245" s="30" t="s">
        <v>18</v>
      </c>
      <c r="H245" s="30">
        <v>1</v>
      </c>
      <c r="I245" s="31">
        <v>31.9</v>
      </c>
    </row>
    <row r="246" spans="2:9" x14ac:dyDescent="0.25">
      <c r="B246" s="29">
        <v>42648</v>
      </c>
      <c r="C246" s="30" t="s">
        <v>308</v>
      </c>
      <c r="D246" s="30">
        <v>982986</v>
      </c>
      <c r="E246" s="30">
        <v>268038</v>
      </c>
      <c r="F246" s="30" t="s">
        <v>440</v>
      </c>
      <c r="G246" s="30" t="s">
        <v>49</v>
      </c>
      <c r="H246" s="30">
        <v>1</v>
      </c>
      <c r="I246" s="31">
        <v>44.2</v>
      </c>
    </row>
    <row r="247" spans="2:9" x14ac:dyDescent="0.25">
      <c r="B247" s="29">
        <v>42648</v>
      </c>
      <c r="C247" s="30" t="s">
        <v>8</v>
      </c>
      <c r="D247" s="30">
        <v>798288</v>
      </c>
      <c r="E247" s="30">
        <v>361847</v>
      </c>
      <c r="F247" s="30" t="s">
        <v>70</v>
      </c>
      <c r="G247" s="30" t="s">
        <v>18</v>
      </c>
      <c r="H247" s="30">
        <v>2</v>
      </c>
      <c r="I247" s="31">
        <v>71.8</v>
      </c>
    </row>
    <row r="248" spans="2:9" x14ac:dyDescent="0.25">
      <c r="B248" s="29">
        <v>42648</v>
      </c>
      <c r="C248" s="30" t="s">
        <v>308</v>
      </c>
      <c r="D248" s="30">
        <v>419762</v>
      </c>
      <c r="E248" s="30">
        <v>361847</v>
      </c>
      <c r="F248" s="30" t="s">
        <v>70</v>
      </c>
      <c r="G248" s="30" t="s">
        <v>18</v>
      </c>
      <c r="H248" s="30">
        <v>1</v>
      </c>
      <c r="I248" s="31">
        <v>33.700000000000003</v>
      </c>
    </row>
    <row r="249" spans="2:9" x14ac:dyDescent="0.25">
      <c r="B249" s="29">
        <v>42648</v>
      </c>
      <c r="C249" s="30" t="s">
        <v>308</v>
      </c>
      <c r="D249" s="30">
        <v>849497</v>
      </c>
      <c r="E249" s="30">
        <v>361847</v>
      </c>
      <c r="F249" s="30" t="s">
        <v>70</v>
      </c>
      <c r="G249" s="30" t="s">
        <v>18</v>
      </c>
      <c r="H249" s="30">
        <v>1</v>
      </c>
      <c r="I249" s="31">
        <v>39.799999999999997</v>
      </c>
    </row>
    <row r="250" spans="2:9" x14ac:dyDescent="0.25">
      <c r="B250" s="29">
        <v>42648</v>
      </c>
      <c r="C250" s="30" t="s">
        <v>306</v>
      </c>
      <c r="D250" s="30">
        <v>468800</v>
      </c>
      <c r="E250" s="30">
        <v>371377</v>
      </c>
      <c r="F250" s="30" t="s">
        <v>441</v>
      </c>
      <c r="G250" s="30" t="s">
        <v>18</v>
      </c>
      <c r="H250" s="30">
        <v>1</v>
      </c>
      <c r="I250" s="31">
        <v>41.8</v>
      </c>
    </row>
    <row r="251" spans="2:9" x14ac:dyDescent="0.25">
      <c r="B251" s="29">
        <v>42648</v>
      </c>
      <c r="C251" s="30" t="s">
        <v>308</v>
      </c>
      <c r="D251" s="30">
        <v>776126</v>
      </c>
      <c r="E251" s="30">
        <v>371377</v>
      </c>
      <c r="F251" s="30" t="s">
        <v>441</v>
      </c>
      <c r="G251" s="30" t="s">
        <v>10</v>
      </c>
      <c r="H251" s="30">
        <v>1</v>
      </c>
      <c r="I251" s="31">
        <v>71.5</v>
      </c>
    </row>
    <row r="252" spans="2:9" x14ac:dyDescent="0.25">
      <c r="B252" s="29">
        <v>42648</v>
      </c>
      <c r="C252" s="30" t="s">
        <v>308</v>
      </c>
      <c r="D252" s="30">
        <v>640845</v>
      </c>
      <c r="E252" s="30">
        <v>462993</v>
      </c>
      <c r="F252" s="30" t="s">
        <v>442</v>
      </c>
      <c r="G252" s="30" t="s">
        <v>18</v>
      </c>
      <c r="H252" s="30">
        <v>2</v>
      </c>
      <c r="I252" s="31">
        <v>79.599999999999994</v>
      </c>
    </row>
    <row r="253" spans="2:9" x14ac:dyDescent="0.25">
      <c r="B253" s="29">
        <v>42648</v>
      </c>
      <c r="C253" s="30" t="s">
        <v>308</v>
      </c>
      <c r="D253" s="30">
        <v>537012</v>
      </c>
      <c r="E253" s="30">
        <v>462993</v>
      </c>
      <c r="F253" s="30" t="s">
        <v>442</v>
      </c>
      <c r="G253" s="30" t="s">
        <v>18</v>
      </c>
      <c r="H253" s="30">
        <v>1</v>
      </c>
      <c r="I253" s="31">
        <v>42.9</v>
      </c>
    </row>
    <row r="254" spans="2:9" x14ac:dyDescent="0.25">
      <c r="B254" s="29">
        <v>42649</v>
      </c>
      <c r="C254" s="30" t="s">
        <v>8</v>
      </c>
      <c r="D254" s="30">
        <v>915953</v>
      </c>
      <c r="E254" s="30">
        <v>11463</v>
      </c>
      <c r="F254" s="30" t="s">
        <v>71</v>
      </c>
      <c r="G254" s="30" t="s">
        <v>10</v>
      </c>
      <c r="H254" s="30">
        <v>1</v>
      </c>
      <c r="I254" s="31">
        <v>51.7</v>
      </c>
    </row>
    <row r="255" spans="2:9" x14ac:dyDescent="0.25">
      <c r="B255" s="29">
        <v>42649</v>
      </c>
      <c r="C255" s="30" t="s">
        <v>308</v>
      </c>
      <c r="D255" s="30">
        <v>720906</v>
      </c>
      <c r="E255" s="30">
        <v>46356</v>
      </c>
      <c r="F255" s="30" t="s">
        <v>443</v>
      </c>
      <c r="G255" s="30" t="s">
        <v>18</v>
      </c>
      <c r="H255" s="30">
        <v>3</v>
      </c>
      <c r="I255" s="31">
        <v>119.4</v>
      </c>
    </row>
    <row r="256" spans="2:9" x14ac:dyDescent="0.25">
      <c r="B256" s="29">
        <v>42649</v>
      </c>
      <c r="C256" s="30" t="s">
        <v>306</v>
      </c>
      <c r="D256" s="30">
        <v>701139</v>
      </c>
      <c r="E256" s="30">
        <v>163959</v>
      </c>
      <c r="F256" s="30" t="s">
        <v>444</v>
      </c>
      <c r="G256" s="30" t="s">
        <v>18</v>
      </c>
      <c r="H256" s="30">
        <v>2</v>
      </c>
      <c r="I256" s="31">
        <v>63.8</v>
      </c>
    </row>
    <row r="257" spans="2:9" x14ac:dyDescent="0.25">
      <c r="B257" s="29">
        <v>42649</v>
      </c>
      <c r="C257" s="30" t="s">
        <v>308</v>
      </c>
      <c r="D257" s="30">
        <v>422968</v>
      </c>
      <c r="E257" s="30">
        <v>282618</v>
      </c>
      <c r="F257" s="30" t="s">
        <v>445</v>
      </c>
      <c r="G257" s="30" t="s">
        <v>10</v>
      </c>
      <c r="H257" s="30">
        <v>1</v>
      </c>
      <c r="I257" s="31">
        <v>37</v>
      </c>
    </row>
    <row r="258" spans="2:9" x14ac:dyDescent="0.25">
      <c r="B258" s="29">
        <v>42649</v>
      </c>
      <c r="C258" s="30" t="s">
        <v>308</v>
      </c>
      <c r="D258" s="30">
        <v>359784</v>
      </c>
      <c r="E258" s="30">
        <v>282618</v>
      </c>
      <c r="F258" s="30" t="s">
        <v>445</v>
      </c>
      <c r="G258" s="30" t="s">
        <v>10</v>
      </c>
      <c r="H258" s="30">
        <v>2</v>
      </c>
      <c r="I258" s="31">
        <v>88</v>
      </c>
    </row>
    <row r="259" spans="2:9" x14ac:dyDescent="0.25">
      <c r="B259" s="29">
        <v>42649</v>
      </c>
      <c r="C259" s="30" t="s">
        <v>8</v>
      </c>
      <c r="D259" s="30">
        <v>786865</v>
      </c>
      <c r="E259" s="30">
        <v>375276</v>
      </c>
      <c r="F259" s="30" t="s">
        <v>72</v>
      </c>
      <c r="G259" s="30" t="s">
        <v>10</v>
      </c>
      <c r="H259" s="30">
        <v>1</v>
      </c>
      <c r="I259" s="31">
        <v>51.7</v>
      </c>
    </row>
    <row r="260" spans="2:9" x14ac:dyDescent="0.25">
      <c r="B260" s="29">
        <v>42649</v>
      </c>
      <c r="C260" s="30" t="s">
        <v>8</v>
      </c>
      <c r="D260" s="30">
        <v>300035</v>
      </c>
      <c r="E260" s="30">
        <v>375276</v>
      </c>
      <c r="F260" s="30" t="s">
        <v>72</v>
      </c>
      <c r="G260" s="30" t="s">
        <v>10</v>
      </c>
      <c r="H260" s="30">
        <v>1</v>
      </c>
      <c r="I260" s="31">
        <v>52.3</v>
      </c>
    </row>
    <row r="261" spans="2:9" x14ac:dyDescent="0.25">
      <c r="B261" s="29">
        <v>42649</v>
      </c>
      <c r="C261" s="30" t="s">
        <v>308</v>
      </c>
      <c r="D261" s="30">
        <v>954518</v>
      </c>
      <c r="E261" s="30">
        <v>476320</v>
      </c>
      <c r="F261" s="30" t="s">
        <v>446</v>
      </c>
      <c r="G261" s="30" t="s">
        <v>10</v>
      </c>
      <c r="H261" s="30">
        <v>1</v>
      </c>
      <c r="I261" s="31">
        <v>35.1</v>
      </c>
    </row>
    <row r="262" spans="2:9" x14ac:dyDescent="0.25">
      <c r="B262" s="29">
        <v>42649</v>
      </c>
      <c r="C262" s="30" t="s">
        <v>308</v>
      </c>
      <c r="D262" s="30">
        <v>532182</v>
      </c>
      <c r="E262" s="30">
        <v>476320</v>
      </c>
      <c r="F262" s="30" t="s">
        <v>446</v>
      </c>
      <c r="G262" s="30" t="s">
        <v>10</v>
      </c>
      <c r="H262" s="30">
        <v>1</v>
      </c>
      <c r="I262" s="31">
        <v>39.5</v>
      </c>
    </row>
    <row r="263" spans="2:9" x14ac:dyDescent="0.25">
      <c r="B263" s="29">
        <v>42649</v>
      </c>
      <c r="C263" s="30" t="s">
        <v>8</v>
      </c>
      <c r="D263" s="30">
        <v>786865</v>
      </c>
      <c r="E263" s="30">
        <v>485504</v>
      </c>
      <c r="F263" s="30" t="s">
        <v>73</v>
      </c>
      <c r="G263" s="30" t="s">
        <v>18</v>
      </c>
      <c r="H263" s="30">
        <v>1</v>
      </c>
      <c r="I263" s="31">
        <v>67.8</v>
      </c>
    </row>
    <row r="264" spans="2:9" x14ac:dyDescent="0.25">
      <c r="B264" s="29">
        <v>42649</v>
      </c>
      <c r="C264" s="30" t="s">
        <v>8</v>
      </c>
      <c r="D264" s="30">
        <v>300035</v>
      </c>
      <c r="E264" s="30">
        <v>485504</v>
      </c>
      <c r="F264" s="30" t="s">
        <v>73</v>
      </c>
      <c r="G264" s="30" t="s">
        <v>18</v>
      </c>
      <c r="H264" s="30">
        <v>1</v>
      </c>
      <c r="I264" s="31">
        <v>67.8</v>
      </c>
    </row>
    <row r="265" spans="2:9" x14ac:dyDescent="0.25">
      <c r="B265" s="29">
        <v>42649</v>
      </c>
      <c r="C265" s="30" t="s">
        <v>8</v>
      </c>
      <c r="D265" s="30">
        <v>786865</v>
      </c>
      <c r="E265" s="30">
        <v>487208</v>
      </c>
      <c r="F265" s="30" t="s">
        <v>74</v>
      </c>
      <c r="G265" s="30" t="s">
        <v>10</v>
      </c>
      <c r="H265" s="30">
        <v>2</v>
      </c>
      <c r="I265" s="31">
        <v>103.4</v>
      </c>
    </row>
    <row r="266" spans="2:9" x14ac:dyDescent="0.25">
      <c r="B266" s="29">
        <v>42650</v>
      </c>
      <c r="C266" s="30" t="s">
        <v>8</v>
      </c>
      <c r="D266" s="30">
        <v>786865</v>
      </c>
      <c r="E266" s="30">
        <v>179760</v>
      </c>
      <c r="F266" s="30" t="s">
        <v>75</v>
      </c>
      <c r="G266" s="30" t="s">
        <v>10</v>
      </c>
      <c r="H266" s="30">
        <v>1</v>
      </c>
      <c r="I266" s="31">
        <v>51.7</v>
      </c>
    </row>
    <row r="267" spans="2:9" x14ac:dyDescent="0.25">
      <c r="B267" s="29">
        <v>42650</v>
      </c>
      <c r="C267" s="30" t="s">
        <v>308</v>
      </c>
      <c r="D267" s="30">
        <v>312964</v>
      </c>
      <c r="E267" s="30">
        <v>355406</v>
      </c>
      <c r="F267" s="30" t="s">
        <v>447</v>
      </c>
      <c r="G267" s="30" t="s">
        <v>15</v>
      </c>
      <c r="H267" s="30">
        <v>1</v>
      </c>
      <c r="I267" s="31">
        <v>6.2</v>
      </c>
    </row>
    <row r="268" spans="2:9" x14ac:dyDescent="0.25">
      <c r="B268" s="29">
        <v>42650</v>
      </c>
      <c r="C268" s="30" t="s">
        <v>8</v>
      </c>
      <c r="D268" s="30">
        <v>798288</v>
      </c>
      <c r="E268" s="30">
        <v>371613</v>
      </c>
      <c r="F268" s="30" t="s">
        <v>76</v>
      </c>
      <c r="G268" s="30" t="s">
        <v>18</v>
      </c>
      <c r="H268" s="30">
        <v>2</v>
      </c>
      <c r="I268" s="31">
        <v>71.8</v>
      </c>
    </row>
    <row r="269" spans="2:9" x14ac:dyDescent="0.25">
      <c r="B269" s="29">
        <v>42650</v>
      </c>
      <c r="C269" s="30" t="s">
        <v>8</v>
      </c>
      <c r="D269" s="30">
        <v>298313</v>
      </c>
      <c r="E269" s="30">
        <v>371613</v>
      </c>
      <c r="F269" s="30" t="s">
        <v>76</v>
      </c>
      <c r="G269" s="30" t="s">
        <v>18</v>
      </c>
      <c r="H269" s="30">
        <v>1</v>
      </c>
      <c r="I269" s="31">
        <v>49.7</v>
      </c>
    </row>
    <row r="270" spans="2:9" x14ac:dyDescent="0.25">
      <c r="B270" s="29">
        <v>42650</v>
      </c>
      <c r="C270" s="30" t="s">
        <v>8</v>
      </c>
      <c r="D270" s="30">
        <v>926954</v>
      </c>
      <c r="E270" s="30">
        <v>484994</v>
      </c>
      <c r="F270" s="30" t="s">
        <v>77</v>
      </c>
      <c r="G270" s="30" t="s">
        <v>10</v>
      </c>
      <c r="H270" s="30">
        <v>1</v>
      </c>
      <c r="I270" s="31">
        <v>34.1</v>
      </c>
    </row>
    <row r="271" spans="2:9" x14ac:dyDescent="0.25">
      <c r="B271" s="29">
        <v>42650</v>
      </c>
      <c r="C271" s="30" t="s">
        <v>8</v>
      </c>
      <c r="D271" s="30">
        <v>762610</v>
      </c>
      <c r="E271" s="30">
        <v>485516</v>
      </c>
      <c r="F271" s="30" t="s">
        <v>78</v>
      </c>
      <c r="G271" s="30" t="s">
        <v>18</v>
      </c>
      <c r="H271" s="30">
        <v>1</v>
      </c>
      <c r="I271" s="31">
        <v>57</v>
      </c>
    </row>
    <row r="272" spans="2:9" x14ac:dyDescent="0.25">
      <c r="B272" s="29">
        <v>42651</v>
      </c>
      <c r="C272" s="30" t="s">
        <v>8</v>
      </c>
      <c r="D272" s="30">
        <v>863562</v>
      </c>
      <c r="E272" s="30">
        <v>192014</v>
      </c>
      <c r="F272" s="30" t="s">
        <v>79</v>
      </c>
      <c r="G272" s="30" t="s">
        <v>21</v>
      </c>
      <c r="H272" s="30">
        <v>1</v>
      </c>
      <c r="I272" s="31">
        <v>30</v>
      </c>
    </row>
    <row r="273" spans="2:9" x14ac:dyDescent="0.25">
      <c r="B273" s="29">
        <v>42651</v>
      </c>
      <c r="C273" s="30" t="s">
        <v>308</v>
      </c>
      <c r="D273" s="30">
        <v>692107</v>
      </c>
      <c r="E273" s="30">
        <v>475131</v>
      </c>
      <c r="F273" s="30" t="s">
        <v>448</v>
      </c>
      <c r="G273" s="30" t="s">
        <v>18</v>
      </c>
      <c r="H273" s="30">
        <v>2</v>
      </c>
      <c r="I273" s="31">
        <v>6.8</v>
      </c>
    </row>
    <row r="274" spans="2:9" x14ac:dyDescent="0.25">
      <c r="B274" s="29">
        <v>42651</v>
      </c>
      <c r="C274" s="30" t="s">
        <v>306</v>
      </c>
      <c r="D274" s="30">
        <v>468800</v>
      </c>
      <c r="E274" s="30">
        <v>480116</v>
      </c>
      <c r="F274" s="30" t="s">
        <v>449</v>
      </c>
      <c r="G274" s="30" t="s">
        <v>18</v>
      </c>
      <c r="H274" s="30">
        <v>1</v>
      </c>
      <c r="I274" s="31">
        <v>41.8</v>
      </c>
    </row>
    <row r="275" spans="2:9" x14ac:dyDescent="0.25">
      <c r="B275" s="29">
        <v>42651</v>
      </c>
      <c r="C275" s="30" t="s">
        <v>306</v>
      </c>
      <c r="D275" s="30">
        <v>256348</v>
      </c>
      <c r="E275" s="30">
        <v>480116</v>
      </c>
      <c r="F275" s="30" t="s">
        <v>449</v>
      </c>
      <c r="G275" s="30" t="s">
        <v>18</v>
      </c>
      <c r="H275" s="30">
        <v>1</v>
      </c>
      <c r="I275" s="31">
        <v>31.9</v>
      </c>
    </row>
    <row r="276" spans="2:9" x14ac:dyDescent="0.25">
      <c r="B276" s="29">
        <v>42651</v>
      </c>
      <c r="C276" s="30" t="s">
        <v>308</v>
      </c>
      <c r="D276" s="30">
        <v>315236</v>
      </c>
      <c r="E276" s="30">
        <v>483569</v>
      </c>
      <c r="F276" s="30" t="s">
        <v>450</v>
      </c>
      <c r="G276" s="30" t="s">
        <v>18</v>
      </c>
      <c r="H276" s="30">
        <v>1</v>
      </c>
      <c r="I276" s="31">
        <v>33.700000000000003</v>
      </c>
    </row>
    <row r="277" spans="2:9" x14ac:dyDescent="0.25">
      <c r="B277" s="29">
        <v>42651</v>
      </c>
      <c r="C277" s="30" t="s">
        <v>8</v>
      </c>
      <c r="D277" s="30">
        <v>786865</v>
      </c>
      <c r="E277" s="30">
        <v>487666</v>
      </c>
      <c r="F277" s="30" t="s">
        <v>80</v>
      </c>
      <c r="G277" s="30" t="s">
        <v>18</v>
      </c>
      <c r="H277" s="30">
        <v>1</v>
      </c>
      <c r="I277" s="31">
        <v>67.8</v>
      </c>
    </row>
    <row r="278" spans="2:9" x14ac:dyDescent="0.25">
      <c r="B278" s="29">
        <v>42652</v>
      </c>
      <c r="C278" s="30" t="s">
        <v>306</v>
      </c>
      <c r="D278" s="30">
        <v>422570</v>
      </c>
      <c r="E278" s="30">
        <v>82105</v>
      </c>
      <c r="F278" s="30" t="s">
        <v>451</v>
      </c>
      <c r="G278" s="30" t="s">
        <v>18</v>
      </c>
      <c r="H278" s="30">
        <v>1</v>
      </c>
      <c r="I278" s="31">
        <v>30.9</v>
      </c>
    </row>
    <row r="279" spans="2:9" x14ac:dyDescent="0.25">
      <c r="B279" s="29">
        <v>42652</v>
      </c>
      <c r="C279" s="30" t="s">
        <v>8</v>
      </c>
      <c r="D279" s="30">
        <v>915953</v>
      </c>
      <c r="E279" s="30">
        <v>173536</v>
      </c>
      <c r="F279" s="30" t="s">
        <v>81</v>
      </c>
      <c r="G279" s="30" t="s">
        <v>10</v>
      </c>
      <c r="H279" s="30">
        <v>1</v>
      </c>
      <c r="I279" s="31">
        <v>51.7</v>
      </c>
    </row>
    <row r="280" spans="2:9" x14ac:dyDescent="0.25">
      <c r="B280" s="29">
        <v>42652</v>
      </c>
      <c r="C280" s="30" t="s">
        <v>8</v>
      </c>
      <c r="D280" s="30">
        <v>926954</v>
      </c>
      <c r="E280" s="30">
        <v>344492</v>
      </c>
      <c r="F280" s="30" t="s">
        <v>82</v>
      </c>
      <c r="G280" s="30" t="s">
        <v>10</v>
      </c>
      <c r="H280" s="30">
        <v>1</v>
      </c>
      <c r="I280" s="31">
        <v>34.1</v>
      </c>
    </row>
    <row r="281" spans="2:9" x14ac:dyDescent="0.25">
      <c r="B281" s="29">
        <v>42652</v>
      </c>
      <c r="C281" s="30" t="s">
        <v>308</v>
      </c>
      <c r="D281" s="30">
        <v>315236</v>
      </c>
      <c r="E281" s="30">
        <v>347126</v>
      </c>
      <c r="F281" s="30" t="s">
        <v>452</v>
      </c>
      <c r="G281" s="30" t="s">
        <v>10</v>
      </c>
      <c r="H281" s="30">
        <v>2</v>
      </c>
      <c r="I281" s="31">
        <v>74</v>
      </c>
    </row>
    <row r="282" spans="2:9" x14ac:dyDescent="0.25">
      <c r="B282" s="29">
        <v>42652</v>
      </c>
      <c r="C282" s="30" t="s">
        <v>8</v>
      </c>
      <c r="D282" s="30">
        <v>597365</v>
      </c>
      <c r="E282" s="30">
        <v>469617</v>
      </c>
      <c r="F282" s="30" t="s">
        <v>83</v>
      </c>
      <c r="G282" s="30" t="s">
        <v>18</v>
      </c>
      <c r="H282" s="30">
        <v>1</v>
      </c>
      <c r="I282" s="31">
        <v>57</v>
      </c>
    </row>
    <row r="283" spans="2:9" x14ac:dyDescent="0.25">
      <c r="B283" s="29">
        <v>42652</v>
      </c>
      <c r="C283" s="30" t="s">
        <v>308</v>
      </c>
      <c r="D283" s="30">
        <v>982986</v>
      </c>
      <c r="E283" s="30">
        <v>469617</v>
      </c>
      <c r="F283" s="30" t="s">
        <v>83</v>
      </c>
      <c r="G283" s="30" t="s">
        <v>18</v>
      </c>
      <c r="H283" s="30">
        <v>1</v>
      </c>
      <c r="I283" s="31">
        <v>39.799999999999997</v>
      </c>
    </row>
    <row r="284" spans="2:9" x14ac:dyDescent="0.25">
      <c r="B284" s="29">
        <v>42652</v>
      </c>
      <c r="C284" s="30" t="s">
        <v>308</v>
      </c>
      <c r="D284" s="30">
        <v>138108</v>
      </c>
      <c r="E284" s="30">
        <v>469617</v>
      </c>
      <c r="F284" s="30" t="s">
        <v>83</v>
      </c>
      <c r="G284" s="30" t="s">
        <v>18</v>
      </c>
      <c r="H284" s="30">
        <v>1</v>
      </c>
      <c r="I284" s="31">
        <v>65.3</v>
      </c>
    </row>
    <row r="285" spans="2:9" x14ac:dyDescent="0.25">
      <c r="B285" s="29">
        <v>42652</v>
      </c>
      <c r="C285" s="30" t="s">
        <v>308</v>
      </c>
      <c r="D285" s="30">
        <v>555673</v>
      </c>
      <c r="E285" s="30">
        <v>482481</v>
      </c>
      <c r="F285" s="30" t="s">
        <v>453</v>
      </c>
      <c r="G285" s="30" t="s">
        <v>18</v>
      </c>
      <c r="H285" s="30">
        <v>1</v>
      </c>
      <c r="I285" s="31">
        <v>43.8</v>
      </c>
    </row>
    <row r="286" spans="2:9" x14ac:dyDescent="0.25">
      <c r="B286" s="29">
        <v>42653</v>
      </c>
      <c r="C286" s="30" t="s">
        <v>308</v>
      </c>
      <c r="D286" s="30">
        <v>390602</v>
      </c>
      <c r="E286" s="30">
        <v>97879</v>
      </c>
      <c r="F286" s="30" t="s">
        <v>454</v>
      </c>
      <c r="G286" s="30" t="s">
        <v>18</v>
      </c>
      <c r="H286" s="30">
        <v>4</v>
      </c>
      <c r="I286" s="31">
        <v>152.4</v>
      </c>
    </row>
    <row r="287" spans="2:9" x14ac:dyDescent="0.25">
      <c r="B287" s="29">
        <v>42653</v>
      </c>
      <c r="C287" s="30" t="s">
        <v>8</v>
      </c>
      <c r="D287" s="30">
        <v>597365</v>
      </c>
      <c r="E287" s="30">
        <v>265869</v>
      </c>
      <c r="F287" s="30" t="s">
        <v>84</v>
      </c>
      <c r="G287" s="30" t="s">
        <v>12</v>
      </c>
      <c r="H287" s="30">
        <v>1</v>
      </c>
      <c r="I287" s="31">
        <v>55</v>
      </c>
    </row>
    <row r="288" spans="2:9" x14ac:dyDescent="0.25">
      <c r="B288" s="29">
        <v>42654</v>
      </c>
      <c r="C288" s="30" t="s">
        <v>8</v>
      </c>
      <c r="D288" s="30">
        <v>899488</v>
      </c>
      <c r="E288" s="30">
        <v>487516</v>
      </c>
      <c r="F288" s="30" t="s">
        <v>85</v>
      </c>
      <c r="G288" s="30" t="s">
        <v>10</v>
      </c>
      <c r="H288" s="30">
        <v>1</v>
      </c>
      <c r="I288" s="31">
        <v>37.200000000000003</v>
      </c>
    </row>
    <row r="289" spans="2:9" x14ac:dyDescent="0.25">
      <c r="B289" s="29">
        <v>42654</v>
      </c>
      <c r="C289" s="30" t="s">
        <v>8</v>
      </c>
      <c r="D289" s="30">
        <v>786865</v>
      </c>
      <c r="E289" s="30">
        <v>487516</v>
      </c>
      <c r="F289" s="30" t="s">
        <v>85</v>
      </c>
      <c r="G289" s="30" t="s">
        <v>10</v>
      </c>
      <c r="H289" s="30">
        <v>1</v>
      </c>
      <c r="I289" s="31">
        <v>57</v>
      </c>
    </row>
    <row r="290" spans="2:9" x14ac:dyDescent="0.25">
      <c r="B290" s="29">
        <v>42655</v>
      </c>
      <c r="C290" s="30" t="s">
        <v>308</v>
      </c>
      <c r="D290" s="30">
        <v>385150</v>
      </c>
      <c r="E290" s="30">
        <v>20269</v>
      </c>
      <c r="F290" s="30" t="s">
        <v>455</v>
      </c>
      <c r="G290" s="30" t="s">
        <v>21</v>
      </c>
      <c r="H290" s="30">
        <v>1</v>
      </c>
      <c r="I290" s="31">
        <v>32</v>
      </c>
    </row>
    <row r="291" spans="2:9" x14ac:dyDescent="0.25">
      <c r="B291" s="29">
        <v>42655</v>
      </c>
      <c r="C291" s="30" t="s">
        <v>308</v>
      </c>
      <c r="D291" s="30">
        <v>359784</v>
      </c>
      <c r="E291" s="30">
        <v>20269</v>
      </c>
      <c r="F291" s="30" t="s">
        <v>455</v>
      </c>
      <c r="G291" s="30" t="s">
        <v>21</v>
      </c>
      <c r="H291" s="30">
        <v>1</v>
      </c>
      <c r="I291" s="31">
        <v>37.9</v>
      </c>
    </row>
    <row r="292" spans="2:9" x14ac:dyDescent="0.25">
      <c r="B292" s="29">
        <v>42655</v>
      </c>
      <c r="C292" s="30" t="s">
        <v>8</v>
      </c>
      <c r="D292" s="30">
        <v>588995</v>
      </c>
      <c r="E292" s="30">
        <v>265324</v>
      </c>
      <c r="F292" s="30" t="s">
        <v>86</v>
      </c>
      <c r="G292" s="30" t="s">
        <v>12</v>
      </c>
      <c r="H292" s="30">
        <v>1</v>
      </c>
      <c r="I292" s="31">
        <v>43.9</v>
      </c>
    </row>
    <row r="293" spans="2:9" x14ac:dyDescent="0.25">
      <c r="B293" s="29">
        <v>42655</v>
      </c>
      <c r="C293" s="30" t="s">
        <v>8</v>
      </c>
      <c r="D293" s="30">
        <v>771567</v>
      </c>
      <c r="E293" s="30">
        <v>428180</v>
      </c>
      <c r="F293" s="30" t="s">
        <v>87</v>
      </c>
      <c r="G293" s="30" t="s">
        <v>18</v>
      </c>
      <c r="H293" s="30">
        <v>2</v>
      </c>
      <c r="I293" s="31">
        <v>71.8</v>
      </c>
    </row>
    <row r="294" spans="2:9" x14ac:dyDescent="0.25">
      <c r="B294" s="29">
        <v>42655</v>
      </c>
      <c r="C294" s="30" t="s">
        <v>308</v>
      </c>
      <c r="D294" s="30">
        <v>555673</v>
      </c>
      <c r="E294" s="30">
        <v>455859</v>
      </c>
      <c r="F294" s="30" t="s">
        <v>456</v>
      </c>
      <c r="G294" s="30" t="s">
        <v>18</v>
      </c>
      <c r="H294" s="30">
        <v>1</v>
      </c>
      <c r="I294" s="31">
        <v>43.8</v>
      </c>
    </row>
    <row r="295" spans="2:9" x14ac:dyDescent="0.25">
      <c r="B295" s="29">
        <v>42655</v>
      </c>
      <c r="C295" s="30" t="s">
        <v>306</v>
      </c>
      <c r="D295" s="30">
        <v>256348</v>
      </c>
      <c r="E295" s="30">
        <v>474984</v>
      </c>
      <c r="F295" s="30" t="s">
        <v>457</v>
      </c>
      <c r="G295" s="30" t="s">
        <v>18</v>
      </c>
      <c r="H295" s="30">
        <v>1</v>
      </c>
      <c r="I295" s="31">
        <v>31.9</v>
      </c>
    </row>
    <row r="296" spans="2:9" x14ac:dyDescent="0.25">
      <c r="B296" s="29">
        <v>42655</v>
      </c>
      <c r="C296" s="30" t="s">
        <v>306</v>
      </c>
      <c r="D296" s="30">
        <v>105573</v>
      </c>
      <c r="E296" s="30">
        <v>486037</v>
      </c>
      <c r="F296" s="30" t="s">
        <v>458</v>
      </c>
      <c r="G296" s="30" t="s">
        <v>12</v>
      </c>
      <c r="H296" s="30">
        <v>1</v>
      </c>
      <c r="I296" s="31">
        <v>34.700000000000003</v>
      </c>
    </row>
    <row r="297" spans="2:9" x14ac:dyDescent="0.25">
      <c r="B297" s="29">
        <v>42655</v>
      </c>
      <c r="C297" s="30" t="s">
        <v>306</v>
      </c>
      <c r="D297" s="30">
        <v>422570</v>
      </c>
      <c r="E297" s="30">
        <v>488481</v>
      </c>
      <c r="F297" s="30" t="s">
        <v>459</v>
      </c>
      <c r="G297" s="30" t="s">
        <v>10</v>
      </c>
      <c r="H297" s="30">
        <v>2</v>
      </c>
      <c r="I297" s="31">
        <v>80.8</v>
      </c>
    </row>
    <row r="298" spans="2:9" x14ac:dyDescent="0.25">
      <c r="B298" s="29">
        <v>42656</v>
      </c>
      <c r="C298" s="30" t="s">
        <v>308</v>
      </c>
      <c r="D298" s="30">
        <v>390602</v>
      </c>
      <c r="E298" s="30">
        <v>5910</v>
      </c>
      <c r="F298" s="30" t="s">
        <v>460</v>
      </c>
      <c r="G298" s="30" t="s">
        <v>10</v>
      </c>
      <c r="H298" s="30">
        <v>1</v>
      </c>
      <c r="I298" s="31">
        <v>37</v>
      </c>
    </row>
    <row r="299" spans="2:9" x14ac:dyDescent="0.25">
      <c r="B299" s="29">
        <v>42656</v>
      </c>
      <c r="C299" s="30" t="s">
        <v>308</v>
      </c>
      <c r="D299" s="30">
        <v>198485</v>
      </c>
      <c r="E299" s="30">
        <v>31521</v>
      </c>
      <c r="F299" s="30" t="s">
        <v>461</v>
      </c>
      <c r="G299" s="30" t="s">
        <v>18</v>
      </c>
      <c r="H299" s="30">
        <v>1</v>
      </c>
      <c r="I299" s="31">
        <v>11.4</v>
      </c>
    </row>
    <row r="300" spans="2:9" x14ac:dyDescent="0.25">
      <c r="B300" s="29">
        <v>42656</v>
      </c>
      <c r="C300" s="30" t="s">
        <v>8</v>
      </c>
      <c r="D300" s="30">
        <v>798288</v>
      </c>
      <c r="E300" s="30">
        <v>51558</v>
      </c>
      <c r="F300" s="30" t="s">
        <v>88</v>
      </c>
      <c r="G300" s="30" t="s">
        <v>18</v>
      </c>
      <c r="H300" s="30">
        <v>1</v>
      </c>
      <c r="I300" s="31">
        <v>35.9</v>
      </c>
    </row>
    <row r="301" spans="2:9" x14ac:dyDescent="0.25">
      <c r="B301" s="29">
        <v>42656</v>
      </c>
      <c r="C301" s="30" t="s">
        <v>308</v>
      </c>
      <c r="D301" s="30">
        <v>879915</v>
      </c>
      <c r="E301" s="30">
        <v>283353</v>
      </c>
      <c r="F301" s="30" t="s">
        <v>462</v>
      </c>
      <c r="G301" s="30" t="s">
        <v>10</v>
      </c>
      <c r="H301" s="30">
        <v>2</v>
      </c>
      <c r="I301" s="31">
        <v>15</v>
      </c>
    </row>
    <row r="302" spans="2:9" x14ac:dyDescent="0.25">
      <c r="B302" s="29">
        <v>42656</v>
      </c>
      <c r="C302" s="30" t="s">
        <v>306</v>
      </c>
      <c r="D302" s="30">
        <v>770544</v>
      </c>
      <c r="E302" s="30">
        <v>482787</v>
      </c>
      <c r="F302" s="30" t="s">
        <v>463</v>
      </c>
      <c r="G302" s="30" t="s">
        <v>18</v>
      </c>
      <c r="H302" s="30">
        <v>1</v>
      </c>
      <c r="I302" s="31">
        <v>28.5</v>
      </c>
    </row>
    <row r="303" spans="2:9" x14ac:dyDescent="0.25">
      <c r="B303" s="29">
        <v>42656</v>
      </c>
      <c r="C303" s="30" t="s">
        <v>8</v>
      </c>
      <c r="D303" s="30">
        <v>840328</v>
      </c>
      <c r="E303" s="30">
        <v>483344</v>
      </c>
      <c r="F303" s="30" t="s">
        <v>89</v>
      </c>
      <c r="G303" s="30" t="s">
        <v>10</v>
      </c>
      <c r="H303" s="30">
        <v>1</v>
      </c>
      <c r="I303" s="31">
        <v>33.799999999999997</v>
      </c>
    </row>
    <row r="304" spans="2:9" x14ac:dyDescent="0.25">
      <c r="B304" s="29">
        <v>42657</v>
      </c>
      <c r="C304" s="30" t="s">
        <v>308</v>
      </c>
      <c r="D304" s="30">
        <v>385150</v>
      </c>
      <c r="E304" s="30">
        <v>21416</v>
      </c>
      <c r="F304" s="30" t="s">
        <v>464</v>
      </c>
      <c r="G304" s="30" t="s">
        <v>10</v>
      </c>
      <c r="H304" s="30">
        <v>1</v>
      </c>
      <c r="I304" s="31">
        <v>37</v>
      </c>
    </row>
    <row r="305" spans="2:9" x14ac:dyDescent="0.25">
      <c r="B305" s="29">
        <v>42657</v>
      </c>
      <c r="C305" s="30" t="s">
        <v>308</v>
      </c>
      <c r="D305" s="30">
        <v>879915</v>
      </c>
      <c r="E305" s="30">
        <v>21416</v>
      </c>
      <c r="F305" s="30" t="s">
        <v>464</v>
      </c>
      <c r="G305" s="30" t="s">
        <v>10</v>
      </c>
      <c r="H305" s="30">
        <v>1</v>
      </c>
      <c r="I305" s="31">
        <v>7.5</v>
      </c>
    </row>
    <row r="306" spans="2:9" x14ac:dyDescent="0.25">
      <c r="B306" s="29">
        <v>42657</v>
      </c>
      <c r="C306" s="30" t="s">
        <v>308</v>
      </c>
      <c r="D306" s="30">
        <v>855059</v>
      </c>
      <c r="E306" s="30">
        <v>42755</v>
      </c>
      <c r="F306" s="30" t="s">
        <v>465</v>
      </c>
      <c r="G306" s="30" t="s">
        <v>18</v>
      </c>
      <c r="H306" s="30">
        <v>1</v>
      </c>
      <c r="I306" s="31">
        <v>59.9</v>
      </c>
    </row>
    <row r="307" spans="2:9" x14ac:dyDescent="0.25">
      <c r="B307" s="29">
        <v>42657</v>
      </c>
      <c r="C307" s="30" t="s">
        <v>308</v>
      </c>
      <c r="D307" s="30">
        <v>110582</v>
      </c>
      <c r="E307" s="30">
        <v>93487</v>
      </c>
      <c r="F307" s="30" t="s">
        <v>466</v>
      </c>
      <c r="G307" s="30" t="s">
        <v>18</v>
      </c>
      <c r="H307" s="30">
        <v>1</v>
      </c>
      <c r="I307" s="31">
        <v>65.3</v>
      </c>
    </row>
    <row r="308" spans="2:9" x14ac:dyDescent="0.25">
      <c r="B308" s="29">
        <v>42657</v>
      </c>
      <c r="C308" s="30" t="s">
        <v>308</v>
      </c>
      <c r="D308" s="30">
        <v>390602</v>
      </c>
      <c r="E308" s="30">
        <v>231889</v>
      </c>
      <c r="F308" s="30" t="s">
        <v>467</v>
      </c>
      <c r="G308" s="30" t="s">
        <v>49</v>
      </c>
      <c r="H308" s="30">
        <v>2</v>
      </c>
      <c r="I308" s="31">
        <v>76.8</v>
      </c>
    </row>
    <row r="309" spans="2:9" x14ac:dyDescent="0.25">
      <c r="B309" s="29">
        <v>42657</v>
      </c>
      <c r="C309" s="30" t="s">
        <v>308</v>
      </c>
      <c r="D309" s="30">
        <v>720906</v>
      </c>
      <c r="E309" s="30">
        <v>326377</v>
      </c>
      <c r="F309" s="30" t="s">
        <v>468</v>
      </c>
      <c r="G309" s="30" t="s">
        <v>10</v>
      </c>
      <c r="H309" s="30">
        <v>3</v>
      </c>
      <c r="I309" s="31">
        <v>132</v>
      </c>
    </row>
    <row r="310" spans="2:9" x14ac:dyDescent="0.25">
      <c r="B310" s="29">
        <v>42657</v>
      </c>
      <c r="C310" s="30" t="s">
        <v>308</v>
      </c>
      <c r="D310" s="30">
        <v>385150</v>
      </c>
      <c r="E310" s="30">
        <v>326377</v>
      </c>
      <c r="F310" s="30" t="s">
        <v>468</v>
      </c>
      <c r="G310" s="30" t="s">
        <v>10</v>
      </c>
      <c r="H310" s="30">
        <v>3</v>
      </c>
      <c r="I310" s="31">
        <v>111</v>
      </c>
    </row>
    <row r="311" spans="2:9" x14ac:dyDescent="0.25">
      <c r="B311" s="29">
        <v>42658</v>
      </c>
      <c r="C311" s="30" t="s">
        <v>308</v>
      </c>
      <c r="D311" s="30">
        <v>315236</v>
      </c>
      <c r="E311" s="30">
        <v>69654</v>
      </c>
      <c r="F311" s="30" t="s">
        <v>469</v>
      </c>
      <c r="G311" s="30" t="s">
        <v>18</v>
      </c>
      <c r="H311" s="30">
        <v>1</v>
      </c>
      <c r="I311" s="31">
        <v>33.700000000000003</v>
      </c>
    </row>
    <row r="312" spans="2:9" x14ac:dyDescent="0.25">
      <c r="B312" s="29">
        <v>42658</v>
      </c>
      <c r="C312" s="30" t="s">
        <v>8</v>
      </c>
      <c r="D312" s="30">
        <v>786865</v>
      </c>
      <c r="E312" s="30">
        <v>272240</v>
      </c>
      <c r="F312" s="30" t="s">
        <v>90</v>
      </c>
      <c r="G312" s="30" t="s">
        <v>18</v>
      </c>
      <c r="H312" s="30">
        <v>1</v>
      </c>
      <c r="I312" s="31">
        <v>67.8</v>
      </c>
    </row>
    <row r="313" spans="2:9" x14ac:dyDescent="0.25">
      <c r="B313" s="29">
        <v>42659</v>
      </c>
      <c r="C313" s="30" t="s">
        <v>8</v>
      </c>
      <c r="D313" s="30">
        <v>915953</v>
      </c>
      <c r="E313" s="30">
        <v>236929</v>
      </c>
      <c r="F313" s="30" t="s">
        <v>91</v>
      </c>
      <c r="G313" s="30" t="s">
        <v>10</v>
      </c>
      <c r="H313" s="30">
        <v>1</v>
      </c>
      <c r="I313" s="31">
        <v>51.7</v>
      </c>
    </row>
    <row r="314" spans="2:9" x14ac:dyDescent="0.25">
      <c r="B314" s="29">
        <v>42659</v>
      </c>
      <c r="C314" s="30" t="s">
        <v>308</v>
      </c>
      <c r="D314" s="30">
        <v>198485</v>
      </c>
      <c r="E314" s="30">
        <v>363669</v>
      </c>
      <c r="F314" s="30" t="s">
        <v>470</v>
      </c>
      <c r="G314" s="30" t="s">
        <v>12</v>
      </c>
      <c r="H314" s="30">
        <v>1</v>
      </c>
      <c r="I314" s="31">
        <v>14</v>
      </c>
    </row>
    <row r="315" spans="2:9" x14ac:dyDescent="0.25">
      <c r="B315" s="29">
        <v>42659</v>
      </c>
      <c r="C315" s="30" t="s">
        <v>308</v>
      </c>
      <c r="D315" s="30">
        <v>138108</v>
      </c>
      <c r="E315" s="30">
        <v>462993</v>
      </c>
      <c r="F315" s="30" t="s">
        <v>471</v>
      </c>
      <c r="G315" s="30" t="s">
        <v>18</v>
      </c>
      <c r="H315" s="30">
        <v>1</v>
      </c>
      <c r="I315" s="31">
        <v>65.3</v>
      </c>
    </row>
    <row r="316" spans="2:9" x14ac:dyDescent="0.25">
      <c r="B316" s="29">
        <v>42659</v>
      </c>
      <c r="C316" s="30" t="s">
        <v>308</v>
      </c>
      <c r="D316" s="30">
        <v>982986</v>
      </c>
      <c r="E316" s="30">
        <v>470281</v>
      </c>
      <c r="F316" s="30" t="s">
        <v>472</v>
      </c>
      <c r="G316" s="30" t="s">
        <v>18</v>
      </c>
      <c r="H316" s="30">
        <v>1</v>
      </c>
      <c r="I316" s="31">
        <v>39.799999999999997</v>
      </c>
    </row>
    <row r="317" spans="2:9" x14ac:dyDescent="0.25">
      <c r="B317" s="29">
        <v>42660</v>
      </c>
      <c r="C317" s="30" t="s">
        <v>8</v>
      </c>
      <c r="D317" s="30">
        <v>863562</v>
      </c>
      <c r="E317" s="30">
        <v>365618</v>
      </c>
      <c r="F317" s="30" t="s">
        <v>92</v>
      </c>
      <c r="G317" s="30" t="s">
        <v>10</v>
      </c>
      <c r="H317" s="30">
        <v>1</v>
      </c>
      <c r="I317" s="31">
        <v>34.1</v>
      </c>
    </row>
    <row r="318" spans="2:9" x14ac:dyDescent="0.25">
      <c r="B318" s="29">
        <v>42660</v>
      </c>
      <c r="C318" s="30" t="s">
        <v>308</v>
      </c>
      <c r="D318" s="30">
        <v>982986</v>
      </c>
      <c r="E318" s="30">
        <v>365618</v>
      </c>
      <c r="F318" s="30" t="s">
        <v>92</v>
      </c>
      <c r="G318" s="30" t="s">
        <v>10</v>
      </c>
      <c r="H318" s="30">
        <v>1</v>
      </c>
      <c r="I318" s="31">
        <v>44</v>
      </c>
    </row>
    <row r="319" spans="2:9" x14ac:dyDescent="0.25">
      <c r="B319" s="29">
        <v>42660</v>
      </c>
      <c r="C319" s="30" t="s">
        <v>308</v>
      </c>
      <c r="D319" s="30">
        <v>198485</v>
      </c>
      <c r="E319" s="30">
        <v>365618</v>
      </c>
      <c r="F319" s="30" t="s">
        <v>92</v>
      </c>
      <c r="G319" s="30" t="s">
        <v>10</v>
      </c>
      <c r="H319" s="30">
        <v>1</v>
      </c>
      <c r="I319" s="31">
        <v>14.5</v>
      </c>
    </row>
    <row r="320" spans="2:9" x14ac:dyDescent="0.25">
      <c r="B320" s="29">
        <v>42660</v>
      </c>
      <c r="C320" s="30" t="s">
        <v>308</v>
      </c>
      <c r="D320" s="30">
        <v>879915</v>
      </c>
      <c r="E320" s="30">
        <v>365618</v>
      </c>
      <c r="F320" s="30" t="s">
        <v>92</v>
      </c>
      <c r="G320" s="30" t="s">
        <v>10</v>
      </c>
      <c r="H320" s="30">
        <v>1</v>
      </c>
      <c r="I320" s="31">
        <v>7.5</v>
      </c>
    </row>
    <row r="321" spans="2:9" x14ac:dyDescent="0.25">
      <c r="B321" s="29">
        <v>42660</v>
      </c>
      <c r="C321" s="30" t="s">
        <v>308</v>
      </c>
      <c r="D321" s="30">
        <v>359784</v>
      </c>
      <c r="E321" s="30">
        <v>365618</v>
      </c>
      <c r="F321" s="30" t="s">
        <v>92</v>
      </c>
      <c r="G321" s="30" t="s">
        <v>10</v>
      </c>
      <c r="H321" s="30">
        <v>1</v>
      </c>
      <c r="I321" s="31">
        <v>44</v>
      </c>
    </row>
    <row r="322" spans="2:9" x14ac:dyDescent="0.25">
      <c r="B322" s="29">
        <v>42660</v>
      </c>
      <c r="C322" s="30" t="s">
        <v>8</v>
      </c>
      <c r="D322" s="30">
        <v>905356</v>
      </c>
      <c r="E322" s="30">
        <v>428999</v>
      </c>
      <c r="F322" s="30" t="s">
        <v>93</v>
      </c>
      <c r="G322" s="30" t="s">
        <v>10</v>
      </c>
      <c r="H322" s="30">
        <v>2</v>
      </c>
      <c r="I322" s="31">
        <v>68.2</v>
      </c>
    </row>
    <row r="323" spans="2:9" x14ac:dyDescent="0.25">
      <c r="B323" s="29">
        <v>42660</v>
      </c>
      <c r="C323" s="30" t="s">
        <v>308</v>
      </c>
      <c r="D323" s="30">
        <v>720906</v>
      </c>
      <c r="E323" s="30">
        <v>440582</v>
      </c>
      <c r="F323" s="30" t="s">
        <v>473</v>
      </c>
      <c r="G323" s="30" t="s">
        <v>21</v>
      </c>
      <c r="H323" s="30">
        <v>2</v>
      </c>
      <c r="I323" s="31">
        <v>75.8</v>
      </c>
    </row>
    <row r="324" spans="2:9" x14ac:dyDescent="0.25">
      <c r="B324" s="29">
        <v>42660</v>
      </c>
      <c r="C324" s="30" t="s">
        <v>308</v>
      </c>
      <c r="D324" s="30">
        <v>849497</v>
      </c>
      <c r="E324" s="30">
        <v>440582</v>
      </c>
      <c r="F324" s="30" t="s">
        <v>473</v>
      </c>
      <c r="G324" s="30" t="s">
        <v>21</v>
      </c>
      <c r="H324" s="30">
        <v>2</v>
      </c>
      <c r="I324" s="31">
        <v>75.8</v>
      </c>
    </row>
    <row r="325" spans="2:9" x14ac:dyDescent="0.25">
      <c r="B325" s="29">
        <v>42661</v>
      </c>
      <c r="C325" s="30" t="s">
        <v>308</v>
      </c>
      <c r="D325" s="30">
        <v>537012</v>
      </c>
      <c r="E325" s="30">
        <v>116697</v>
      </c>
      <c r="F325" s="30" t="s">
        <v>474</v>
      </c>
      <c r="G325" s="30" t="s">
        <v>18</v>
      </c>
      <c r="H325" s="30">
        <v>2</v>
      </c>
      <c r="I325" s="31">
        <v>87.6</v>
      </c>
    </row>
    <row r="326" spans="2:9" x14ac:dyDescent="0.25">
      <c r="B326" s="29">
        <v>42661</v>
      </c>
      <c r="C326" s="30" t="s">
        <v>306</v>
      </c>
      <c r="D326" s="30">
        <v>322245</v>
      </c>
      <c r="E326" s="30">
        <v>443844</v>
      </c>
      <c r="F326" s="30" t="s">
        <v>475</v>
      </c>
      <c r="G326" s="30" t="s">
        <v>10</v>
      </c>
      <c r="H326" s="30">
        <v>1</v>
      </c>
      <c r="I326" s="31">
        <v>38</v>
      </c>
    </row>
    <row r="327" spans="2:9" x14ac:dyDescent="0.25">
      <c r="B327" s="29">
        <v>42661</v>
      </c>
      <c r="C327" s="30" t="s">
        <v>308</v>
      </c>
      <c r="D327" s="30">
        <v>139932</v>
      </c>
      <c r="E327" s="30">
        <v>443844</v>
      </c>
      <c r="F327" s="30" t="s">
        <v>475</v>
      </c>
      <c r="G327" s="30" t="s">
        <v>10</v>
      </c>
      <c r="H327" s="30">
        <v>1</v>
      </c>
      <c r="I327" s="31">
        <v>71.5</v>
      </c>
    </row>
    <row r="328" spans="2:9" x14ac:dyDescent="0.25">
      <c r="B328" s="29">
        <v>42661</v>
      </c>
      <c r="C328" s="30" t="s">
        <v>308</v>
      </c>
      <c r="D328" s="30">
        <v>315236</v>
      </c>
      <c r="E328" s="30">
        <v>445921</v>
      </c>
      <c r="F328" s="30" t="s">
        <v>476</v>
      </c>
      <c r="G328" s="30" t="s">
        <v>12</v>
      </c>
      <c r="H328" s="30">
        <v>1</v>
      </c>
      <c r="I328" s="31">
        <v>38.200000000000003</v>
      </c>
    </row>
    <row r="329" spans="2:9" x14ac:dyDescent="0.25">
      <c r="B329" s="29">
        <v>42661</v>
      </c>
      <c r="C329" s="30" t="s">
        <v>308</v>
      </c>
      <c r="D329" s="30">
        <v>537012</v>
      </c>
      <c r="E329" s="30">
        <v>489292</v>
      </c>
      <c r="F329" s="30" t="s">
        <v>477</v>
      </c>
      <c r="G329" s="30" t="s">
        <v>18</v>
      </c>
      <c r="H329" s="30">
        <v>1</v>
      </c>
      <c r="I329" s="31">
        <v>43.8</v>
      </c>
    </row>
    <row r="330" spans="2:9" x14ac:dyDescent="0.25">
      <c r="B330" s="29">
        <v>42662</v>
      </c>
      <c r="C330" s="30" t="s">
        <v>308</v>
      </c>
      <c r="D330" s="30">
        <v>720906</v>
      </c>
      <c r="E330" s="30">
        <v>46356</v>
      </c>
      <c r="F330" s="30" t="s">
        <v>478</v>
      </c>
      <c r="G330" s="30" t="s">
        <v>18</v>
      </c>
      <c r="H330" s="30">
        <v>3</v>
      </c>
      <c r="I330" s="31">
        <v>119.4</v>
      </c>
    </row>
    <row r="331" spans="2:9" x14ac:dyDescent="0.25">
      <c r="B331" s="29">
        <v>42662</v>
      </c>
      <c r="C331" s="30" t="s">
        <v>308</v>
      </c>
      <c r="D331" s="30">
        <v>385150</v>
      </c>
      <c r="E331" s="30">
        <v>67670</v>
      </c>
      <c r="F331" s="30" t="s">
        <v>479</v>
      </c>
      <c r="G331" s="30" t="s">
        <v>21</v>
      </c>
      <c r="H331" s="30">
        <v>1</v>
      </c>
      <c r="I331" s="31">
        <v>32</v>
      </c>
    </row>
    <row r="332" spans="2:9" x14ac:dyDescent="0.25">
      <c r="B332" s="29">
        <v>42662</v>
      </c>
      <c r="C332" s="30" t="s">
        <v>308</v>
      </c>
      <c r="D332" s="30">
        <v>879915</v>
      </c>
      <c r="E332" s="30">
        <v>143578</v>
      </c>
      <c r="F332" s="30" t="s">
        <v>480</v>
      </c>
      <c r="G332" s="30" t="s">
        <v>10</v>
      </c>
      <c r="H332" s="30">
        <v>2</v>
      </c>
      <c r="I332" s="31">
        <v>15</v>
      </c>
    </row>
    <row r="333" spans="2:9" x14ac:dyDescent="0.25">
      <c r="B333" s="29">
        <v>42662</v>
      </c>
      <c r="C333" s="30" t="s">
        <v>308</v>
      </c>
      <c r="D333" s="30">
        <v>537012</v>
      </c>
      <c r="E333" s="30">
        <v>191646</v>
      </c>
      <c r="F333" s="30" t="s">
        <v>481</v>
      </c>
      <c r="G333" s="30" t="s">
        <v>18</v>
      </c>
      <c r="H333" s="30">
        <v>1</v>
      </c>
      <c r="I333" s="31">
        <v>43.8</v>
      </c>
    </row>
    <row r="334" spans="2:9" x14ac:dyDescent="0.25">
      <c r="B334" s="29">
        <v>42662</v>
      </c>
      <c r="C334" s="30" t="s">
        <v>8</v>
      </c>
      <c r="D334" s="30">
        <v>786865</v>
      </c>
      <c r="E334" s="30">
        <v>272240</v>
      </c>
      <c r="F334" s="30" t="s">
        <v>94</v>
      </c>
      <c r="G334" s="30" t="s">
        <v>18</v>
      </c>
      <c r="H334" s="30">
        <v>2</v>
      </c>
      <c r="I334" s="31">
        <v>135.6</v>
      </c>
    </row>
    <row r="335" spans="2:9" x14ac:dyDescent="0.25">
      <c r="B335" s="29">
        <v>42662</v>
      </c>
      <c r="C335" s="30" t="s">
        <v>308</v>
      </c>
      <c r="D335" s="30">
        <v>954518</v>
      </c>
      <c r="E335" s="30">
        <v>349062</v>
      </c>
      <c r="F335" s="30" t="s">
        <v>482</v>
      </c>
      <c r="G335" s="30" t="s">
        <v>21</v>
      </c>
      <c r="H335" s="30">
        <v>1</v>
      </c>
      <c r="I335" s="31">
        <v>32</v>
      </c>
    </row>
    <row r="336" spans="2:9" x14ac:dyDescent="0.25">
      <c r="B336" s="29">
        <v>42663</v>
      </c>
      <c r="C336" s="30" t="s">
        <v>308</v>
      </c>
      <c r="D336" s="30">
        <v>768644</v>
      </c>
      <c r="E336" s="30">
        <v>244012</v>
      </c>
      <c r="F336" s="30" t="s">
        <v>483</v>
      </c>
      <c r="G336" s="30" t="s">
        <v>18</v>
      </c>
      <c r="H336" s="30">
        <v>1</v>
      </c>
      <c r="I336" s="31">
        <v>59.9</v>
      </c>
    </row>
    <row r="337" spans="2:9" x14ac:dyDescent="0.25">
      <c r="B337" s="29">
        <v>42663</v>
      </c>
      <c r="C337" s="30" t="s">
        <v>306</v>
      </c>
      <c r="D337" s="30">
        <v>936450</v>
      </c>
      <c r="E337" s="30">
        <v>299780</v>
      </c>
      <c r="F337" s="30" t="s">
        <v>484</v>
      </c>
      <c r="G337" s="30" t="s">
        <v>18</v>
      </c>
      <c r="H337" s="30">
        <v>1</v>
      </c>
      <c r="I337" s="31">
        <v>32.5</v>
      </c>
    </row>
    <row r="338" spans="2:9" x14ac:dyDescent="0.25">
      <c r="B338" s="29">
        <v>42663</v>
      </c>
      <c r="C338" s="30" t="s">
        <v>308</v>
      </c>
      <c r="D338" s="30">
        <v>537012</v>
      </c>
      <c r="E338" s="30">
        <v>434104</v>
      </c>
      <c r="F338" s="30" t="s">
        <v>485</v>
      </c>
      <c r="G338" s="30" t="s">
        <v>18</v>
      </c>
      <c r="H338" s="30">
        <v>1</v>
      </c>
      <c r="I338" s="31">
        <v>43.8</v>
      </c>
    </row>
    <row r="339" spans="2:9" x14ac:dyDescent="0.25">
      <c r="B339" s="29">
        <v>42663</v>
      </c>
      <c r="C339" s="30" t="s">
        <v>308</v>
      </c>
      <c r="D339" s="30">
        <v>198485</v>
      </c>
      <c r="E339" s="30">
        <v>434104</v>
      </c>
      <c r="F339" s="30" t="s">
        <v>485</v>
      </c>
      <c r="G339" s="30" t="s">
        <v>18</v>
      </c>
      <c r="H339" s="30">
        <v>1</v>
      </c>
      <c r="I339" s="31">
        <v>11.4</v>
      </c>
    </row>
    <row r="340" spans="2:9" x14ac:dyDescent="0.25">
      <c r="B340" s="29">
        <v>42663</v>
      </c>
      <c r="C340" s="30" t="s">
        <v>308</v>
      </c>
      <c r="D340" s="30">
        <v>419762</v>
      </c>
      <c r="E340" s="30">
        <v>448474</v>
      </c>
      <c r="F340" s="30" t="s">
        <v>486</v>
      </c>
      <c r="G340" s="30" t="s">
        <v>21</v>
      </c>
      <c r="H340" s="30">
        <v>2</v>
      </c>
      <c r="I340" s="31">
        <v>64</v>
      </c>
    </row>
    <row r="341" spans="2:9" x14ac:dyDescent="0.25">
      <c r="B341" s="29">
        <v>42664</v>
      </c>
      <c r="C341" s="30" t="s">
        <v>306</v>
      </c>
      <c r="D341" s="30">
        <v>701139</v>
      </c>
      <c r="E341" s="30">
        <v>93724</v>
      </c>
      <c r="F341" s="30" t="s">
        <v>487</v>
      </c>
      <c r="G341" s="30" t="s">
        <v>18</v>
      </c>
      <c r="H341" s="30">
        <v>1</v>
      </c>
      <c r="I341" s="31">
        <v>31.9</v>
      </c>
    </row>
    <row r="342" spans="2:9" x14ac:dyDescent="0.25">
      <c r="B342" s="29">
        <v>42664</v>
      </c>
      <c r="C342" s="30" t="s">
        <v>306</v>
      </c>
      <c r="D342" s="30">
        <v>477783</v>
      </c>
      <c r="E342" s="30">
        <v>93724</v>
      </c>
      <c r="F342" s="30" t="s">
        <v>487</v>
      </c>
      <c r="G342" s="30" t="s">
        <v>18</v>
      </c>
      <c r="H342" s="30">
        <v>2</v>
      </c>
      <c r="I342" s="31">
        <v>55.6</v>
      </c>
    </row>
    <row r="343" spans="2:9" x14ac:dyDescent="0.25">
      <c r="B343" s="29">
        <v>42664</v>
      </c>
      <c r="C343" s="30" t="s">
        <v>308</v>
      </c>
      <c r="D343" s="30">
        <v>390602</v>
      </c>
      <c r="E343" s="30">
        <v>97879</v>
      </c>
      <c r="F343" s="30" t="s">
        <v>488</v>
      </c>
      <c r="G343" s="30" t="s">
        <v>18</v>
      </c>
      <c r="H343" s="30">
        <v>2</v>
      </c>
      <c r="I343" s="31">
        <v>76.2</v>
      </c>
    </row>
    <row r="344" spans="2:9" x14ac:dyDescent="0.25">
      <c r="B344" s="29">
        <v>42664</v>
      </c>
      <c r="C344" s="30" t="s">
        <v>308</v>
      </c>
      <c r="D344" s="30">
        <v>138108</v>
      </c>
      <c r="E344" s="30">
        <v>97879</v>
      </c>
      <c r="F344" s="30" t="s">
        <v>488</v>
      </c>
      <c r="G344" s="30" t="s">
        <v>18</v>
      </c>
      <c r="H344" s="30">
        <v>2</v>
      </c>
      <c r="I344" s="31">
        <v>130.6</v>
      </c>
    </row>
    <row r="345" spans="2:9" x14ac:dyDescent="0.25">
      <c r="B345" s="29">
        <v>42664</v>
      </c>
      <c r="C345" s="30" t="s">
        <v>306</v>
      </c>
      <c r="D345" s="30">
        <v>248817</v>
      </c>
      <c r="E345" s="30">
        <v>220433</v>
      </c>
      <c r="F345" s="30" t="s">
        <v>489</v>
      </c>
      <c r="G345" s="30" t="s">
        <v>18</v>
      </c>
      <c r="H345" s="30">
        <v>1</v>
      </c>
      <c r="I345" s="31">
        <v>36.9</v>
      </c>
    </row>
    <row r="346" spans="2:9" x14ac:dyDescent="0.25">
      <c r="B346" s="29">
        <v>42664</v>
      </c>
      <c r="C346" s="30" t="s">
        <v>8</v>
      </c>
      <c r="D346" s="30">
        <v>905356</v>
      </c>
      <c r="E346" s="30">
        <v>466652</v>
      </c>
      <c r="F346" s="30" t="s">
        <v>95</v>
      </c>
      <c r="G346" s="30" t="s">
        <v>10</v>
      </c>
      <c r="H346" s="30">
        <v>1</v>
      </c>
      <c r="I346" s="31">
        <v>34.1</v>
      </c>
    </row>
    <row r="347" spans="2:9" x14ac:dyDescent="0.25">
      <c r="B347" s="29">
        <v>42664</v>
      </c>
      <c r="C347" s="30" t="s">
        <v>306</v>
      </c>
      <c r="D347" s="30">
        <v>701139</v>
      </c>
      <c r="E347" s="30">
        <v>468356</v>
      </c>
      <c r="F347" s="30" t="s">
        <v>490</v>
      </c>
      <c r="G347" s="30" t="s">
        <v>18</v>
      </c>
      <c r="H347" s="30">
        <v>1</v>
      </c>
      <c r="I347" s="31">
        <v>31.9</v>
      </c>
    </row>
    <row r="348" spans="2:9" x14ac:dyDescent="0.25">
      <c r="B348" s="29">
        <v>42665</v>
      </c>
      <c r="C348" s="30" t="s">
        <v>8</v>
      </c>
      <c r="D348" s="30">
        <v>786865</v>
      </c>
      <c r="E348" s="30">
        <v>272240</v>
      </c>
      <c r="F348" s="30" t="s">
        <v>96</v>
      </c>
      <c r="G348" s="30" t="s">
        <v>10</v>
      </c>
      <c r="H348" s="30">
        <v>1</v>
      </c>
      <c r="I348" s="31">
        <v>51.7</v>
      </c>
    </row>
    <row r="349" spans="2:9" x14ac:dyDescent="0.25">
      <c r="B349" s="29">
        <v>42665</v>
      </c>
      <c r="C349" s="30" t="s">
        <v>8</v>
      </c>
      <c r="D349" s="30">
        <v>348047</v>
      </c>
      <c r="E349" s="30">
        <v>377222</v>
      </c>
      <c r="F349" s="30" t="s">
        <v>97</v>
      </c>
      <c r="G349" s="30" t="s">
        <v>10</v>
      </c>
      <c r="H349" s="30">
        <v>1</v>
      </c>
      <c r="I349" s="31">
        <v>37.200000000000003</v>
      </c>
    </row>
    <row r="350" spans="2:9" x14ac:dyDescent="0.25">
      <c r="B350" s="29">
        <v>42665</v>
      </c>
      <c r="C350" s="30" t="s">
        <v>306</v>
      </c>
      <c r="D350" s="30">
        <v>909225</v>
      </c>
      <c r="E350" s="30">
        <v>407878</v>
      </c>
      <c r="F350" s="30" t="s">
        <v>491</v>
      </c>
      <c r="G350" s="30" t="s">
        <v>10</v>
      </c>
      <c r="H350" s="30">
        <v>1</v>
      </c>
      <c r="I350" s="31">
        <v>41.7</v>
      </c>
    </row>
    <row r="351" spans="2:9" x14ac:dyDescent="0.25">
      <c r="B351" s="29">
        <v>42665</v>
      </c>
      <c r="C351" s="30" t="s">
        <v>308</v>
      </c>
      <c r="D351" s="30">
        <v>537012</v>
      </c>
      <c r="E351" s="30">
        <v>448385</v>
      </c>
      <c r="F351" s="30" t="s">
        <v>492</v>
      </c>
      <c r="G351" s="30" t="s">
        <v>18</v>
      </c>
      <c r="H351" s="30">
        <v>1</v>
      </c>
      <c r="I351" s="31">
        <v>44.8</v>
      </c>
    </row>
    <row r="352" spans="2:9" x14ac:dyDescent="0.25">
      <c r="B352" s="29">
        <v>42665</v>
      </c>
      <c r="C352" s="30" t="s">
        <v>306</v>
      </c>
      <c r="D352" s="30">
        <v>701139</v>
      </c>
      <c r="E352" s="30">
        <v>466478</v>
      </c>
      <c r="F352" s="30" t="s">
        <v>493</v>
      </c>
      <c r="G352" s="30" t="s">
        <v>18</v>
      </c>
      <c r="H352" s="30">
        <v>1</v>
      </c>
      <c r="I352" s="31">
        <v>31.9</v>
      </c>
    </row>
    <row r="353" spans="2:9" x14ac:dyDescent="0.25">
      <c r="B353" s="29">
        <v>42665</v>
      </c>
      <c r="C353" s="30" t="s">
        <v>306</v>
      </c>
      <c r="D353" s="30">
        <v>770544</v>
      </c>
      <c r="E353" s="30">
        <v>482156</v>
      </c>
      <c r="F353" s="30" t="s">
        <v>494</v>
      </c>
      <c r="G353" s="30" t="s">
        <v>18</v>
      </c>
      <c r="H353" s="30">
        <v>1</v>
      </c>
      <c r="I353" s="31">
        <v>28.5</v>
      </c>
    </row>
    <row r="354" spans="2:9" x14ac:dyDescent="0.25">
      <c r="B354" s="29">
        <v>42665</v>
      </c>
      <c r="C354" s="30" t="s">
        <v>306</v>
      </c>
      <c r="D354" s="30">
        <v>431786</v>
      </c>
      <c r="E354" s="30">
        <v>482156</v>
      </c>
      <c r="F354" s="30" t="s">
        <v>494</v>
      </c>
      <c r="G354" s="30" t="s">
        <v>18</v>
      </c>
      <c r="H354" s="30">
        <v>1</v>
      </c>
      <c r="I354" s="31">
        <v>27.8</v>
      </c>
    </row>
    <row r="355" spans="2:9" x14ac:dyDescent="0.25">
      <c r="B355" s="29">
        <v>42665</v>
      </c>
      <c r="C355" s="30" t="s">
        <v>306</v>
      </c>
      <c r="D355" s="30">
        <v>701139</v>
      </c>
      <c r="E355" s="30">
        <v>489670</v>
      </c>
      <c r="F355" s="30" t="s">
        <v>495</v>
      </c>
      <c r="G355" s="30" t="s">
        <v>12</v>
      </c>
      <c r="H355" s="30">
        <v>1</v>
      </c>
      <c r="I355" s="31">
        <v>34.5</v>
      </c>
    </row>
    <row r="356" spans="2:9" x14ac:dyDescent="0.25">
      <c r="B356" s="29">
        <v>42666</v>
      </c>
      <c r="C356" s="30" t="s">
        <v>8</v>
      </c>
      <c r="D356" s="30">
        <v>905356</v>
      </c>
      <c r="E356" s="30">
        <v>42755</v>
      </c>
      <c r="F356" s="30" t="s">
        <v>98</v>
      </c>
      <c r="G356" s="30" t="s">
        <v>18</v>
      </c>
      <c r="H356" s="30">
        <v>1</v>
      </c>
      <c r="I356" s="31">
        <v>27.9</v>
      </c>
    </row>
    <row r="357" spans="2:9" x14ac:dyDescent="0.25">
      <c r="B357" s="29">
        <v>42666</v>
      </c>
      <c r="C357" s="30" t="s">
        <v>306</v>
      </c>
      <c r="D357" s="30">
        <v>789157</v>
      </c>
      <c r="E357" s="30">
        <v>172934</v>
      </c>
      <c r="F357" s="30" t="s">
        <v>496</v>
      </c>
      <c r="G357" s="30" t="s">
        <v>18</v>
      </c>
      <c r="H357" s="30">
        <v>2</v>
      </c>
      <c r="I357" s="31">
        <v>28.5</v>
      </c>
    </row>
    <row r="358" spans="2:9" x14ac:dyDescent="0.25">
      <c r="B358" s="29">
        <v>42666</v>
      </c>
      <c r="C358" s="30" t="s">
        <v>8</v>
      </c>
      <c r="D358" s="30">
        <v>915953</v>
      </c>
      <c r="E358" s="30">
        <v>436689</v>
      </c>
      <c r="F358" s="30" t="s">
        <v>99</v>
      </c>
      <c r="G358" s="30" t="s">
        <v>10</v>
      </c>
      <c r="H358" s="30">
        <v>1</v>
      </c>
      <c r="I358" s="31">
        <v>51.7</v>
      </c>
    </row>
    <row r="359" spans="2:9" x14ac:dyDescent="0.25">
      <c r="B359" s="29">
        <v>42666</v>
      </c>
      <c r="C359" s="30" t="s">
        <v>306</v>
      </c>
      <c r="D359" s="30">
        <v>473581</v>
      </c>
      <c r="E359" s="30">
        <v>442057</v>
      </c>
      <c r="F359" s="30" t="s">
        <v>497</v>
      </c>
      <c r="G359" s="30" t="s">
        <v>10</v>
      </c>
      <c r="H359" s="30">
        <v>1</v>
      </c>
      <c r="I359" s="31">
        <v>40.4</v>
      </c>
    </row>
    <row r="360" spans="2:9" x14ac:dyDescent="0.25">
      <c r="B360" s="29">
        <v>42666</v>
      </c>
      <c r="C360" s="30" t="s">
        <v>8</v>
      </c>
      <c r="D360" s="30">
        <v>863562</v>
      </c>
      <c r="E360" s="30">
        <v>453881</v>
      </c>
      <c r="F360" s="30" t="s">
        <v>100</v>
      </c>
      <c r="G360" s="30" t="s">
        <v>18</v>
      </c>
      <c r="H360" s="30">
        <v>1</v>
      </c>
      <c r="I360" s="31">
        <v>27.9</v>
      </c>
    </row>
    <row r="361" spans="2:9" x14ac:dyDescent="0.25">
      <c r="B361" s="29">
        <v>42666</v>
      </c>
      <c r="C361" s="30" t="s">
        <v>306</v>
      </c>
      <c r="D361" s="30">
        <v>978820</v>
      </c>
      <c r="E361" s="30">
        <v>456705</v>
      </c>
      <c r="F361" s="30" t="s">
        <v>498</v>
      </c>
      <c r="G361" s="30" t="s">
        <v>18</v>
      </c>
      <c r="H361" s="30">
        <v>1</v>
      </c>
      <c r="I361" s="31">
        <v>36.9</v>
      </c>
    </row>
    <row r="362" spans="2:9" x14ac:dyDescent="0.25">
      <c r="B362" s="29">
        <v>42666</v>
      </c>
      <c r="C362" s="30" t="s">
        <v>306</v>
      </c>
      <c r="D362" s="30">
        <v>978820</v>
      </c>
      <c r="E362" s="30">
        <v>464802</v>
      </c>
      <c r="F362" s="30" t="s">
        <v>499</v>
      </c>
      <c r="G362" s="30" t="s">
        <v>18</v>
      </c>
      <c r="H362" s="30">
        <v>1</v>
      </c>
      <c r="I362" s="31">
        <v>36.9</v>
      </c>
    </row>
    <row r="363" spans="2:9" x14ac:dyDescent="0.25">
      <c r="B363" s="29">
        <v>42667</v>
      </c>
      <c r="C363" s="30" t="s">
        <v>306</v>
      </c>
      <c r="D363" s="30">
        <v>248817</v>
      </c>
      <c r="E363" s="30">
        <v>116697</v>
      </c>
      <c r="F363" s="30" t="s">
        <v>500</v>
      </c>
      <c r="G363" s="30" t="s">
        <v>12</v>
      </c>
      <c r="H363" s="30">
        <v>3</v>
      </c>
      <c r="I363" s="31">
        <v>113.7</v>
      </c>
    </row>
    <row r="364" spans="2:9" x14ac:dyDescent="0.25">
      <c r="B364" s="29">
        <v>42667</v>
      </c>
      <c r="C364" s="30" t="s">
        <v>8</v>
      </c>
      <c r="D364" s="30">
        <v>588995</v>
      </c>
      <c r="E364" s="30">
        <v>265324</v>
      </c>
      <c r="F364" s="30" t="s">
        <v>101</v>
      </c>
      <c r="G364" s="30" t="s">
        <v>10</v>
      </c>
      <c r="H364" s="30">
        <v>1</v>
      </c>
      <c r="I364" s="31">
        <v>34.1</v>
      </c>
    </row>
    <row r="365" spans="2:9" x14ac:dyDescent="0.25">
      <c r="B365" s="29">
        <v>42667</v>
      </c>
      <c r="C365" s="30" t="s">
        <v>306</v>
      </c>
      <c r="D365" s="30">
        <v>993974</v>
      </c>
      <c r="E365" s="30">
        <v>435383</v>
      </c>
      <c r="F365" s="30" t="s">
        <v>501</v>
      </c>
      <c r="G365" s="30" t="s">
        <v>18</v>
      </c>
      <c r="H365" s="30">
        <v>1</v>
      </c>
      <c r="I365" s="31">
        <v>31.9</v>
      </c>
    </row>
    <row r="366" spans="2:9" x14ac:dyDescent="0.25">
      <c r="B366" s="29">
        <v>42667</v>
      </c>
      <c r="C366" s="30" t="s">
        <v>308</v>
      </c>
      <c r="D366" s="30">
        <v>640845</v>
      </c>
      <c r="E366" s="30">
        <v>484086</v>
      </c>
      <c r="F366" s="30" t="s">
        <v>502</v>
      </c>
      <c r="G366" s="30" t="s">
        <v>10</v>
      </c>
      <c r="H366" s="30">
        <v>4</v>
      </c>
      <c r="I366" s="31">
        <v>176</v>
      </c>
    </row>
    <row r="367" spans="2:9" x14ac:dyDescent="0.25">
      <c r="B367" s="29">
        <v>42667</v>
      </c>
      <c r="C367" s="30" t="s">
        <v>306</v>
      </c>
      <c r="D367" s="30">
        <v>477783</v>
      </c>
      <c r="E367" s="30">
        <v>488707</v>
      </c>
      <c r="F367" s="30" t="s">
        <v>503</v>
      </c>
      <c r="G367" s="30" t="s">
        <v>18</v>
      </c>
      <c r="H367" s="30">
        <v>1</v>
      </c>
      <c r="I367" s="31">
        <v>27.8</v>
      </c>
    </row>
    <row r="368" spans="2:9" x14ac:dyDescent="0.25">
      <c r="B368" s="29">
        <v>42668</v>
      </c>
      <c r="C368" s="30" t="s">
        <v>8</v>
      </c>
      <c r="D368" s="30">
        <v>645430</v>
      </c>
      <c r="E368" s="30">
        <v>8416</v>
      </c>
      <c r="F368" s="30" t="s">
        <v>102</v>
      </c>
      <c r="G368" s="30" t="s">
        <v>18</v>
      </c>
      <c r="H368" s="30">
        <v>1</v>
      </c>
      <c r="I368" s="31">
        <v>64.2</v>
      </c>
    </row>
    <row r="369" spans="2:9" x14ac:dyDescent="0.25">
      <c r="B369" s="29">
        <v>42668</v>
      </c>
      <c r="C369" s="30" t="s">
        <v>308</v>
      </c>
      <c r="D369" s="30">
        <v>198485</v>
      </c>
      <c r="E369" s="30">
        <v>97879</v>
      </c>
      <c r="F369" s="30" t="s">
        <v>504</v>
      </c>
      <c r="G369" s="30" t="s">
        <v>10</v>
      </c>
      <c r="H369" s="30">
        <v>4</v>
      </c>
      <c r="I369" s="31">
        <v>52.4</v>
      </c>
    </row>
    <row r="370" spans="2:9" x14ac:dyDescent="0.25">
      <c r="B370" s="29">
        <v>42668</v>
      </c>
      <c r="C370" s="30" t="s">
        <v>308</v>
      </c>
      <c r="D370" s="30">
        <v>359784</v>
      </c>
      <c r="E370" s="30">
        <v>192014</v>
      </c>
      <c r="F370" s="30" t="s">
        <v>505</v>
      </c>
      <c r="G370" s="30" t="s">
        <v>21</v>
      </c>
      <c r="H370" s="30">
        <v>1</v>
      </c>
      <c r="I370" s="31">
        <v>37.9</v>
      </c>
    </row>
    <row r="371" spans="2:9" x14ac:dyDescent="0.25">
      <c r="B371" s="29">
        <v>42668</v>
      </c>
      <c r="C371" s="30" t="s">
        <v>8</v>
      </c>
      <c r="D371" s="30">
        <v>762610</v>
      </c>
      <c r="E371" s="30">
        <v>428180</v>
      </c>
      <c r="F371" s="30" t="s">
        <v>103</v>
      </c>
      <c r="G371" s="30" t="s">
        <v>18</v>
      </c>
      <c r="H371" s="30">
        <v>1</v>
      </c>
      <c r="I371" s="31">
        <v>57</v>
      </c>
    </row>
    <row r="372" spans="2:9" x14ac:dyDescent="0.25">
      <c r="B372" s="29">
        <v>42668</v>
      </c>
      <c r="C372" s="30" t="s">
        <v>308</v>
      </c>
      <c r="D372" s="30">
        <v>315236</v>
      </c>
      <c r="E372" s="30">
        <v>445921</v>
      </c>
      <c r="F372" s="30" t="s">
        <v>506</v>
      </c>
      <c r="G372" s="30" t="s">
        <v>10</v>
      </c>
      <c r="H372" s="30">
        <v>1</v>
      </c>
      <c r="I372" s="31">
        <v>37</v>
      </c>
    </row>
    <row r="373" spans="2:9" x14ac:dyDescent="0.25">
      <c r="B373" s="29">
        <v>42668</v>
      </c>
      <c r="C373" s="30" t="s">
        <v>308</v>
      </c>
      <c r="D373" s="30">
        <v>555673</v>
      </c>
      <c r="E373" s="30">
        <v>455859</v>
      </c>
      <c r="F373" s="30" t="s">
        <v>507</v>
      </c>
      <c r="G373" s="30" t="s">
        <v>18</v>
      </c>
      <c r="H373" s="30">
        <v>2</v>
      </c>
      <c r="I373" s="31">
        <v>89.6</v>
      </c>
    </row>
    <row r="374" spans="2:9" x14ac:dyDescent="0.25">
      <c r="B374" s="29">
        <v>42668</v>
      </c>
      <c r="C374" s="30" t="s">
        <v>306</v>
      </c>
      <c r="D374" s="30">
        <v>422570</v>
      </c>
      <c r="E374" s="30">
        <v>474406</v>
      </c>
      <c r="F374" s="30" t="s">
        <v>508</v>
      </c>
      <c r="G374" s="30" t="s">
        <v>18</v>
      </c>
      <c r="H374" s="30">
        <v>1</v>
      </c>
      <c r="I374" s="31">
        <v>37</v>
      </c>
    </row>
    <row r="375" spans="2:9" x14ac:dyDescent="0.25">
      <c r="B375" s="29">
        <v>42668</v>
      </c>
      <c r="C375" s="30" t="s">
        <v>306</v>
      </c>
      <c r="D375" s="30">
        <v>924893</v>
      </c>
      <c r="E375" s="30">
        <v>481670</v>
      </c>
      <c r="F375" s="30" t="s">
        <v>509</v>
      </c>
      <c r="G375" s="30" t="s">
        <v>12</v>
      </c>
      <c r="H375" s="30">
        <v>2</v>
      </c>
      <c r="I375" s="31">
        <v>73.8</v>
      </c>
    </row>
    <row r="376" spans="2:9" x14ac:dyDescent="0.25">
      <c r="B376" s="29">
        <v>42668</v>
      </c>
      <c r="C376" s="30" t="s">
        <v>308</v>
      </c>
      <c r="D376" s="30">
        <v>493158</v>
      </c>
      <c r="E376" s="30">
        <v>487131</v>
      </c>
      <c r="F376" s="30" t="s">
        <v>510</v>
      </c>
      <c r="G376" s="30" t="s">
        <v>18</v>
      </c>
      <c r="H376" s="30">
        <v>1</v>
      </c>
      <c r="I376" s="31">
        <v>65.3</v>
      </c>
    </row>
    <row r="377" spans="2:9" x14ac:dyDescent="0.25">
      <c r="B377" s="29">
        <v>42668</v>
      </c>
      <c r="C377" s="30" t="s">
        <v>308</v>
      </c>
      <c r="D377" s="30">
        <v>537012</v>
      </c>
      <c r="E377" s="30">
        <v>488481</v>
      </c>
      <c r="F377" s="30" t="s">
        <v>511</v>
      </c>
      <c r="G377" s="30" t="s">
        <v>18</v>
      </c>
      <c r="H377" s="30">
        <v>2</v>
      </c>
      <c r="I377" s="31">
        <v>89.6</v>
      </c>
    </row>
    <row r="378" spans="2:9" x14ac:dyDescent="0.25">
      <c r="B378" s="29">
        <v>42668</v>
      </c>
      <c r="C378" s="30" t="s">
        <v>308</v>
      </c>
      <c r="D378" s="30">
        <v>620967</v>
      </c>
      <c r="E378" s="30">
        <v>488481</v>
      </c>
      <c r="F378" s="30" t="s">
        <v>511</v>
      </c>
      <c r="G378" s="30" t="s">
        <v>18</v>
      </c>
      <c r="H378" s="30">
        <v>1</v>
      </c>
      <c r="I378" s="31">
        <v>59.9</v>
      </c>
    </row>
    <row r="379" spans="2:9" x14ac:dyDescent="0.25">
      <c r="B379" s="29">
        <v>42668</v>
      </c>
      <c r="C379" s="30" t="s">
        <v>8</v>
      </c>
      <c r="D379" s="30">
        <v>899488</v>
      </c>
      <c r="E379" s="30">
        <v>489669</v>
      </c>
      <c r="F379" s="30" t="s">
        <v>104</v>
      </c>
      <c r="G379" s="30" t="s">
        <v>10</v>
      </c>
      <c r="H379" s="30">
        <v>1</v>
      </c>
      <c r="I379" s="31">
        <v>37.200000000000003</v>
      </c>
    </row>
    <row r="380" spans="2:9" x14ac:dyDescent="0.25">
      <c r="B380" s="29">
        <v>42669</v>
      </c>
      <c r="C380" s="30" t="s">
        <v>306</v>
      </c>
      <c r="D380" s="30">
        <v>248817</v>
      </c>
      <c r="E380" s="30">
        <v>2461</v>
      </c>
      <c r="F380" s="30" t="s">
        <v>512</v>
      </c>
      <c r="G380" s="30" t="s">
        <v>12</v>
      </c>
      <c r="H380" s="30">
        <v>1</v>
      </c>
      <c r="I380" s="31">
        <v>37.9</v>
      </c>
    </row>
    <row r="381" spans="2:9" x14ac:dyDescent="0.25">
      <c r="B381" s="29">
        <v>42669</v>
      </c>
      <c r="C381" s="30" t="s">
        <v>308</v>
      </c>
      <c r="D381" s="30">
        <v>537012</v>
      </c>
      <c r="E381" s="30">
        <v>2461</v>
      </c>
      <c r="F381" s="30" t="s">
        <v>512</v>
      </c>
      <c r="G381" s="30" t="s">
        <v>12</v>
      </c>
      <c r="H381" s="30">
        <v>2</v>
      </c>
      <c r="I381" s="31">
        <v>125.2</v>
      </c>
    </row>
    <row r="382" spans="2:9" x14ac:dyDescent="0.25">
      <c r="B382" s="29">
        <v>42669</v>
      </c>
      <c r="C382" s="30" t="s">
        <v>308</v>
      </c>
      <c r="D382" s="30">
        <v>537012</v>
      </c>
      <c r="E382" s="30">
        <v>191646</v>
      </c>
      <c r="F382" s="30" t="s">
        <v>513</v>
      </c>
      <c r="G382" s="30" t="s">
        <v>18</v>
      </c>
      <c r="H382" s="30">
        <v>1</v>
      </c>
      <c r="I382" s="31">
        <v>44.8</v>
      </c>
    </row>
    <row r="383" spans="2:9" x14ac:dyDescent="0.25">
      <c r="B383" s="29">
        <v>42669</v>
      </c>
      <c r="C383" s="30" t="s">
        <v>308</v>
      </c>
      <c r="D383" s="30">
        <v>537012</v>
      </c>
      <c r="E383" s="30">
        <v>484651</v>
      </c>
      <c r="F383" s="30" t="s">
        <v>514</v>
      </c>
      <c r="G383" s="30" t="s">
        <v>18</v>
      </c>
      <c r="H383" s="30">
        <v>1</v>
      </c>
      <c r="I383" s="31">
        <v>44.8</v>
      </c>
    </row>
    <row r="384" spans="2:9" x14ac:dyDescent="0.25">
      <c r="B384" s="29">
        <v>42670</v>
      </c>
      <c r="C384" s="30" t="s">
        <v>306</v>
      </c>
      <c r="D384" s="30">
        <v>473581</v>
      </c>
      <c r="E384" s="30">
        <v>467286</v>
      </c>
      <c r="F384" s="30" t="s">
        <v>515</v>
      </c>
      <c r="G384" s="30" t="s">
        <v>10</v>
      </c>
      <c r="H384" s="30">
        <v>1</v>
      </c>
      <c r="I384" s="31">
        <v>40.4</v>
      </c>
    </row>
    <row r="385" spans="2:9" x14ac:dyDescent="0.25">
      <c r="B385" s="29">
        <v>42670</v>
      </c>
      <c r="C385" s="30" t="s">
        <v>306</v>
      </c>
      <c r="D385" s="30">
        <v>422570</v>
      </c>
      <c r="E385" s="30">
        <v>468356</v>
      </c>
      <c r="F385" s="30" t="s">
        <v>516</v>
      </c>
      <c r="G385" s="30" t="s">
        <v>15</v>
      </c>
      <c r="H385" s="30">
        <v>1</v>
      </c>
      <c r="I385" s="31">
        <v>37.9</v>
      </c>
    </row>
    <row r="386" spans="2:9" x14ac:dyDescent="0.25">
      <c r="B386" s="29">
        <v>42670</v>
      </c>
      <c r="C386" s="30" t="s">
        <v>306</v>
      </c>
      <c r="D386" s="30">
        <v>199788</v>
      </c>
      <c r="E386" s="30">
        <v>486855</v>
      </c>
      <c r="F386" s="30" t="s">
        <v>517</v>
      </c>
      <c r="G386" s="30" t="s">
        <v>18</v>
      </c>
      <c r="H386" s="30">
        <v>1</v>
      </c>
      <c r="I386" s="31">
        <v>27.8</v>
      </c>
    </row>
    <row r="387" spans="2:9" x14ac:dyDescent="0.25">
      <c r="B387" s="29">
        <v>42670</v>
      </c>
      <c r="C387" s="30" t="s">
        <v>8</v>
      </c>
      <c r="D387" s="30">
        <v>786865</v>
      </c>
      <c r="E387" s="30">
        <v>487208</v>
      </c>
      <c r="F387" s="30" t="s">
        <v>105</v>
      </c>
      <c r="G387" s="30" t="s">
        <v>10</v>
      </c>
      <c r="H387" s="30">
        <v>1</v>
      </c>
      <c r="I387" s="31">
        <v>57</v>
      </c>
    </row>
    <row r="388" spans="2:9" x14ac:dyDescent="0.25">
      <c r="B388" s="29">
        <v>42670</v>
      </c>
      <c r="C388" s="30" t="s">
        <v>308</v>
      </c>
      <c r="D388" s="30">
        <v>537012</v>
      </c>
      <c r="E388" s="30">
        <v>490612</v>
      </c>
      <c r="F388" s="30" t="s">
        <v>518</v>
      </c>
      <c r="G388" s="30" t="s">
        <v>18</v>
      </c>
      <c r="H388" s="30">
        <v>3</v>
      </c>
      <c r="I388" s="31">
        <v>44.8</v>
      </c>
    </row>
    <row r="389" spans="2:9" x14ac:dyDescent="0.25">
      <c r="B389" s="29">
        <v>42671</v>
      </c>
      <c r="C389" s="30" t="s">
        <v>306</v>
      </c>
      <c r="D389" s="30">
        <v>701139</v>
      </c>
      <c r="E389" s="30">
        <v>69643</v>
      </c>
      <c r="F389" s="30" t="s">
        <v>519</v>
      </c>
      <c r="G389" s="30" t="s">
        <v>12</v>
      </c>
      <c r="H389" s="30">
        <v>2</v>
      </c>
      <c r="I389" s="31">
        <v>34.5</v>
      </c>
    </row>
    <row r="390" spans="2:9" x14ac:dyDescent="0.25">
      <c r="B390" s="29">
        <v>42671</v>
      </c>
      <c r="C390" s="30" t="s">
        <v>308</v>
      </c>
      <c r="D390" s="30">
        <v>776126</v>
      </c>
      <c r="E390" s="30">
        <v>371377</v>
      </c>
      <c r="F390" s="30" t="s">
        <v>520</v>
      </c>
      <c r="G390" s="30" t="s">
        <v>18</v>
      </c>
      <c r="H390" s="30">
        <v>1</v>
      </c>
      <c r="I390" s="31">
        <v>59.9</v>
      </c>
    </row>
    <row r="391" spans="2:9" x14ac:dyDescent="0.25">
      <c r="B391" s="29">
        <v>42672</v>
      </c>
      <c r="C391" s="30" t="s">
        <v>8</v>
      </c>
      <c r="D391" s="30">
        <v>899488</v>
      </c>
      <c r="E391" s="30">
        <v>205412</v>
      </c>
      <c r="F391" s="30" t="s">
        <v>106</v>
      </c>
      <c r="G391" s="30" t="s">
        <v>10</v>
      </c>
      <c r="H391" s="30">
        <v>1</v>
      </c>
      <c r="I391" s="31">
        <v>37.200000000000003</v>
      </c>
    </row>
    <row r="392" spans="2:9" x14ac:dyDescent="0.25">
      <c r="B392" s="29">
        <v>42672</v>
      </c>
      <c r="C392" s="30" t="s">
        <v>306</v>
      </c>
      <c r="D392" s="30">
        <v>468800</v>
      </c>
      <c r="E392" s="30">
        <v>480116</v>
      </c>
      <c r="F392" s="30" t="s">
        <v>521</v>
      </c>
      <c r="G392" s="30" t="s">
        <v>18</v>
      </c>
      <c r="H392" s="30">
        <v>1</v>
      </c>
      <c r="I392" s="31">
        <v>46.9</v>
      </c>
    </row>
    <row r="393" spans="2:9" x14ac:dyDescent="0.25">
      <c r="B393" s="29">
        <v>42672</v>
      </c>
      <c r="C393" s="30" t="s">
        <v>308</v>
      </c>
      <c r="D393" s="30">
        <v>904468</v>
      </c>
      <c r="E393" s="30">
        <v>480116</v>
      </c>
      <c r="F393" s="30" t="s">
        <v>521</v>
      </c>
      <c r="G393" s="30" t="s">
        <v>18</v>
      </c>
      <c r="H393" s="30">
        <v>1</v>
      </c>
      <c r="I393" s="31">
        <v>39.799999999999997</v>
      </c>
    </row>
    <row r="394" spans="2:9" x14ac:dyDescent="0.25">
      <c r="B394" s="29">
        <v>42673</v>
      </c>
      <c r="C394" s="30" t="s">
        <v>308</v>
      </c>
      <c r="D394" s="30">
        <v>768644</v>
      </c>
      <c r="E394" s="30">
        <v>244012</v>
      </c>
      <c r="F394" s="30" t="s">
        <v>522</v>
      </c>
      <c r="G394" s="30" t="s">
        <v>18</v>
      </c>
      <c r="H394" s="30">
        <v>1</v>
      </c>
      <c r="I394" s="31">
        <v>59.9</v>
      </c>
    </row>
    <row r="395" spans="2:9" x14ac:dyDescent="0.25">
      <c r="B395" s="29">
        <v>42673</v>
      </c>
      <c r="C395" s="30" t="s">
        <v>306</v>
      </c>
      <c r="D395" s="30">
        <v>978820</v>
      </c>
      <c r="E395" s="30">
        <v>449543</v>
      </c>
      <c r="F395" s="30" t="s">
        <v>523</v>
      </c>
      <c r="G395" s="30" t="s">
        <v>18</v>
      </c>
      <c r="H395" s="30">
        <v>1</v>
      </c>
      <c r="I395" s="31">
        <v>36.9</v>
      </c>
    </row>
    <row r="396" spans="2:9" x14ac:dyDescent="0.25">
      <c r="B396" s="29">
        <v>42673</v>
      </c>
      <c r="C396" s="30" t="s">
        <v>308</v>
      </c>
      <c r="D396" s="30">
        <v>198485</v>
      </c>
      <c r="E396" s="30">
        <v>449543</v>
      </c>
      <c r="F396" s="30" t="s">
        <v>523</v>
      </c>
      <c r="G396" s="30" t="s">
        <v>18</v>
      </c>
      <c r="H396" s="30">
        <v>1</v>
      </c>
      <c r="I396" s="31">
        <v>11.4</v>
      </c>
    </row>
    <row r="397" spans="2:9" x14ac:dyDescent="0.25">
      <c r="B397" s="29">
        <v>42674</v>
      </c>
      <c r="C397" s="30" t="s">
        <v>306</v>
      </c>
      <c r="D397" s="30">
        <v>477783</v>
      </c>
      <c r="E397" s="30">
        <v>108088</v>
      </c>
      <c r="F397" s="30" t="s">
        <v>524</v>
      </c>
      <c r="G397" s="30" t="s">
        <v>12</v>
      </c>
      <c r="H397" s="30">
        <v>1</v>
      </c>
      <c r="I397" s="31">
        <v>34.200000000000003</v>
      </c>
    </row>
    <row r="398" spans="2:9" x14ac:dyDescent="0.25">
      <c r="B398" s="29">
        <v>42674</v>
      </c>
      <c r="C398" s="30" t="s">
        <v>308</v>
      </c>
      <c r="D398" s="30">
        <v>537012</v>
      </c>
      <c r="E398" s="30">
        <v>272240</v>
      </c>
      <c r="F398" s="30" t="s">
        <v>525</v>
      </c>
      <c r="G398" s="30" t="s">
        <v>18</v>
      </c>
      <c r="H398" s="30">
        <v>2</v>
      </c>
      <c r="I398" s="31">
        <v>87.8</v>
      </c>
    </row>
    <row r="399" spans="2:9" x14ac:dyDescent="0.25">
      <c r="B399" s="29">
        <v>42674</v>
      </c>
      <c r="C399" s="30" t="s">
        <v>308</v>
      </c>
      <c r="D399" s="30">
        <v>954518</v>
      </c>
      <c r="E399" s="30">
        <v>339930</v>
      </c>
      <c r="F399" s="30" t="s">
        <v>526</v>
      </c>
      <c r="G399" s="30" t="s">
        <v>10</v>
      </c>
      <c r="H399" s="30">
        <v>1</v>
      </c>
      <c r="I399" s="31">
        <v>37</v>
      </c>
    </row>
    <row r="400" spans="2:9" x14ac:dyDescent="0.25">
      <c r="B400" s="29">
        <v>42674</v>
      </c>
      <c r="C400" s="30" t="s">
        <v>308</v>
      </c>
      <c r="D400" s="30">
        <v>584710</v>
      </c>
      <c r="E400" s="30">
        <v>440582</v>
      </c>
      <c r="F400" s="30" t="s">
        <v>527</v>
      </c>
      <c r="G400" s="30" t="s">
        <v>10</v>
      </c>
      <c r="H400" s="30">
        <v>1</v>
      </c>
      <c r="I400" s="31">
        <v>44</v>
      </c>
    </row>
    <row r="401" spans="2:9" x14ac:dyDescent="0.25">
      <c r="B401" s="29">
        <v>42674</v>
      </c>
      <c r="C401" s="30" t="s">
        <v>308</v>
      </c>
      <c r="D401" s="30">
        <v>720906</v>
      </c>
      <c r="E401" s="30">
        <v>440582</v>
      </c>
      <c r="F401" s="30" t="s">
        <v>527</v>
      </c>
      <c r="G401" s="30" t="s">
        <v>10</v>
      </c>
      <c r="H401" s="30">
        <v>1</v>
      </c>
      <c r="I401" s="31">
        <v>44</v>
      </c>
    </row>
    <row r="402" spans="2:9" x14ac:dyDescent="0.25">
      <c r="B402" s="29">
        <v>42674</v>
      </c>
      <c r="C402" s="30" t="s">
        <v>308</v>
      </c>
      <c r="D402" s="30">
        <v>954518</v>
      </c>
      <c r="E402" s="30">
        <v>487666</v>
      </c>
      <c r="F402" s="30" t="s">
        <v>528</v>
      </c>
      <c r="G402" s="30" t="s">
        <v>21</v>
      </c>
      <c r="H402" s="30">
        <v>1</v>
      </c>
      <c r="I402" s="31">
        <v>32</v>
      </c>
    </row>
    <row r="403" spans="2:9" x14ac:dyDescent="0.25">
      <c r="B403" s="29">
        <v>42675</v>
      </c>
      <c r="C403" s="30" t="s">
        <v>8</v>
      </c>
      <c r="D403" s="30">
        <v>506459</v>
      </c>
      <c r="E403" s="30">
        <v>39111</v>
      </c>
      <c r="F403" s="30" t="s">
        <v>107</v>
      </c>
      <c r="G403" s="30" t="s">
        <v>18</v>
      </c>
      <c r="H403" s="30">
        <v>1</v>
      </c>
      <c r="I403" s="31">
        <v>43.2</v>
      </c>
    </row>
    <row r="404" spans="2:9" x14ac:dyDescent="0.25">
      <c r="B404" s="29">
        <v>42675</v>
      </c>
      <c r="C404" s="30" t="s">
        <v>306</v>
      </c>
      <c r="D404" s="30">
        <v>397127</v>
      </c>
      <c r="E404" s="30">
        <v>471777</v>
      </c>
      <c r="F404" s="30" t="s">
        <v>529</v>
      </c>
      <c r="G404" s="30" t="s">
        <v>18</v>
      </c>
      <c r="H404" s="30">
        <v>2</v>
      </c>
      <c r="I404" s="31">
        <v>74</v>
      </c>
    </row>
    <row r="405" spans="2:9" x14ac:dyDescent="0.25">
      <c r="B405" s="29">
        <v>42675</v>
      </c>
      <c r="C405" s="30" t="s">
        <v>308</v>
      </c>
      <c r="D405" s="30">
        <v>385150</v>
      </c>
      <c r="E405" s="30">
        <v>486037</v>
      </c>
      <c r="F405" s="30" t="s">
        <v>530</v>
      </c>
      <c r="G405" s="30" t="s">
        <v>18</v>
      </c>
      <c r="H405" s="30">
        <v>1</v>
      </c>
      <c r="I405" s="31">
        <v>33.700000000000003</v>
      </c>
    </row>
    <row r="406" spans="2:9" x14ac:dyDescent="0.25">
      <c r="B406" s="29">
        <v>42675</v>
      </c>
      <c r="C406" s="30" t="s">
        <v>8</v>
      </c>
      <c r="D406" s="30">
        <v>863562</v>
      </c>
      <c r="E406" s="30">
        <v>489559</v>
      </c>
      <c r="F406" s="30" t="s">
        <v>108</v>
      </c>
      <c r="G406" s="30" t="s">
        <v>10</v>
      </c>
      <c r="H406" s="30">
        <v>1</v>
      </c>
      <c r="I406" s="31">
        <v>34.1</v>
      </c>
    </row>
    <row r="407" spans="2:9" x14ac:dyDescent="0.25">
      <c r="B407" s="29">
        <v>42675</v>
      </c>
      <c r="C407" s="30" t="s">
        <v>8</v>
      </c>
      <c r="D407" s="30">
        <v>962890</v>
      </c>
      <c r="E407" s="30">
        <v>489634</v>
      </c>
      <c r="F407" s="30" t="s">
        <v>109</v>
      </c>
      <c r="G407" s="30" t="s">
        <v>10</v>
      </c>
      <c r="H407" s="30">
        <v>1</v>
      </c>
      <c r="I407" s="31">
        <v>80.8</v>
      </c>
    </row>
    <row r="408" spans="2:9" x14ac:dyDescent="0.25">
      <c r="B408" s="29">
        <v>42675</v>
      </c>
      <c r="C408" s="30" t="s">
        <v>308</v>
      </c>
      <c r="D408" s="30">
        <v>903052</v>
      </c>
      <c r="E408" s="30">
        <v>491486</v>
      </c>
      <c r="F408" s="30" t="s">
        <v>531</v>
      </c>
      <c r="G408" s="30" t="s">
        <v>21</v>
      </c>
      <c r="H408" s="30">
        <v>2</v>
      </c>
      <c r="I408" s="31">
        <v>63.8</v>
      </c>
    </row>
    <row r="409" spans="2:9" x14ac:dyDescent="0.25">
      <c r="B409" s="29">
        <v>42675</v>
      </c>
      <c r="C409" s="30" t="s">
        <v>308</v>
      </c>
      <c r="D409" s="30">
        <v>583164</v>
      </c>
      <c r="E409" s="30">
        <v>491486</v>
      </c>
      <c r="F409" s="30" t="s">
        <v>531</v>
      </c>
      <c r="G409" s="30" t="s">
        <v>21</v>
      </c>
      <c r="H409" s="30">
        <v>2</v>
      </c>
      <c r="I409" s="31">
        <v>59.8</v>
      </c>
    </row>
    <row r="410" spans="2:9" x14ac:dyDescent="0.25">
      <c r="B410" s="29">
        <v>42676</v>
      </c>
      <c r="C410" s="30" t="s">
        <v>308</v>
      </c>
      <c r="D410" s="30">
        <v>714468</v>
      </c>
      <c r="E410" s="30">
        <v>11463</v>
      </c>
      <c r="F410" s="30" t="s">
        <v>532</v>
      </c>
      <c r="G410" s="30" t="s">
        <v>10</v>
      </c>
      <c r="H410" s="30">
        <v>1</v>
      </c>
      <c r="I410" s="31">
        <v>14.5</v>
      </c>
    </row>
    <row r="411" spans="2:9" x14ac:dyDescent="0.25">
      <c r="B411" s="29">
        <v>42676</v>
      </c>
      <c r="C411" s="30" t="s">
        <v>8</v>
      </c>
      <c r="D411" s="30">
        <v>669118</v>
      </c>
      <c r="E411" s="30">
        <v>52079</v>
      </c>
      <c r="F411" s="30" t="s">
        <v>110</v>
      </c>
      <c r="G411" s="30" t="s">
        <v>12</v>
      </c>
      <c r="H411" s="30">
        <v>1</v>
      </c>
      <c r="I411" s="31">
        <v>52.2</v>
      </c>
    </row>
    <row r="412" spans="2:9" x14ac:dyDescent="0.25">
      <c r="B412" s="29">
        <v>42676</v>
      </c>
      <c r="C412" s="30" t="s">
        <v>308</v>
      </c>
      <c r="D412" s="30">
        <v>537012</v>
      </c>
      <c r="E412" s="30">
        <v>363669</v>
      </c>
      <c r="F412" s="30" t="s">
        <v>533</v>
      </c>
      <c r="G412" s="30" t="s">
        <v>18</v>
      </c>
      <c r="H412" s="30">
        <v>1</v>
      </c>
      <c r="I412" s="31">
        <v>43.9</v>
      </c>
    </row>
    <row r="413" spans="2:9" x14ac:dyDescent="0.25">
      <c r="B413" s="29">
        <v>42676</v>
      </c>
      <c r="C413" s="30" t="s">
        <v>308</v>
      </c>
      <c r="D413" s="30">
        <v>537012</v>
      </c>
      <c r="E413" s="30">
        <v>476320</v>
      </c>
      <c r="F413" s="30" t="s">
        <v>534</v>
      </c>
      <c r="G413" s="30" t="s">
        <v>18</v>
      </c>
      <c r="H413" s="30">
        <v>1</v>
      </c>
      <c r="I413" s="31">
        <v>43.9</v>
      </c>
    </row>
    <row r="414" spans="2:9" x14ac:dyDescent="0.25">
      <c r="B414" s="29">
        <v>42677</v>
      </c>
      <c r="C414" s="30" t="s">
        <v>8</v>
      </c>
      <c r="D414" s="30">
        <v>863562</v>
      </c>
      <c r="E414" s="30">
        <v>192014</v>
      </c>
      <c r="F414" s="30" t="s">
        <v>111</v>
      </c>
      <c r="G414" s="30" t="s">
        <v>21</v>
      </c>
      <c r="H414" s="30">
        <v>1</v>
      </c>
      <c r="I414" s="31">
        <v>30</v>
      </c>
    </row>
    <row r="415" spans="2:9" x14ac:dyDescent="0.25">
      <c r="B415" s="29">
        <v>42677</v>
      </c>
      <c r="C415" s="30" t="s">
        <v>308</v>
      </c>
      <c r="D415" s="30">
        <v>163723</v>
      </c>
      <c r="E415" s="30">
        <v>474984</v>
      </c>
      <c r="F415" s="30" t="s">
        <v>535</v>
      </c>
      <c r="G415" s="30" t="s">
        <v>18</v>
      </c>
      <c r="H415" s="30">
        <v>1</v>
      </c>
      <c r="I415" s="31">
        <v>26.1</v>
      </c>
    </row>
    <row r="416" spans="2:9" x14ac:dyDescent="0.25">
      <c r="B416" s="29">
        <v>42677</v>
      </c>
      <c r="C416" s="30" t="s">
        <v>8</v>
      </c>
      <c r="D416" s="30">
        <v>786865</v>
      </c>
      <c r="E416" s="30">
        <v>487208</v>
      </c>
      <c r="F416" s="30" t="s">
        <v>112</v>
      </c>
      <c r="G416" s="30" t="s">
        <v>10</v>
      </c>
      <c r="H416" s="30">
        <v>2</v>
      </c>
      <c r="I416" s="31">
        <v>114</v>
      </c>
    </row>
    <row r="417" spans="2:9" x14ac:dyDescent="0.25">
      <c r="B417" s="29">
        <v>42678</v>
      </c>
      <c r="C417" s="30" t="s">
        <v>8</v>
      </c>
      <c r="D417" s="30">
        <v>915953</v>
      </c>
      <c r="E417" s="30">
        <v>5787</v>
      </c>
      <c r="F417" s="30" t="s">
        <v>113</v>
      </c>
      <c r="G417" s="30" t="s">
        <v>10</v>
      </c>
      <c r="H417" s="30">
        <v>1</v>
      </c>
      <c r="I417" s="31">
        <v>51.7</v>
      </c>
    </row>
    <row r="418" spans="2:9" x14ac:dyDescent="0.25">
      <c r="B418" s="29">
        <v>42678</v>
      </c>
      <c r="C418" s="30" t="s">
        <v>8</v>
      </c>
      <c r="D418" s="30">
        <v>300035</v>
      </c>
      <c r="E418" s="30">
        <v>133064</v>
      </c>
      <c r="F418" s="30" t="s">
        <v>114</v>
      </c>
      <c r="G418" s="30" t="s">
        <v>18</v>
      </c>
      <c r="H418" s="30">
        <v>1</v>
      </c>
      <c r="I418" s="31">
        <v>42</v>
      </c>
    </row>
    <row r="419" spans="2:9" x14ac:dyDescent="0.25">
      <c r="B419" s="29">
        <v>42678</v>
      </c>
      <c r="C419" s="30" t="s">
        <v>306</v>
      </c>
      <c r="D419" s="30">
        <v>477783</v>
      </c>
      <c r="E419" s="30">
        <v>133064</v>
      </c>
      <c r="F419" s="30" t="s">
        <v>114</v>
      </c>
      <c r="G419" s="30" t="s">
        <v>18</v>
      </c>
      <c r="H419" s="30">
        <v>1</v>
      </c>
      <c r="I419" s="31">
        <v>27.8</v>
      </c>
    </row>
    <row r="420" spans="2:9" x14ac:dyDescent="0.25">
      <c r="B420" s="29">
        <v>42678</v>
      </c>
      <c r="C420" s="30" t="s">
        <v>8</v>
      </c>
      <c r="D420" s="30">
        <v>227633</v>
      </c>
      <c r="E420" s="30">
        <v>435383</v>
      </c>
      <c r="F420" s="30" t="s">
        <v>115</v>
      </c>
      <c r="G420" s="30" t="s">
        <v>18</v>
      </c>
      <c r="H420" s="30">
        <v>1</v>
      </c>
      <c r="I420" s="31">
        <v>57</v>
      </c>
    </row>
    <row r="421" spans="2:9" x14ac:dyDescent="0.25">
      <c r="B421" s="29">
        <v>42678</v>
      </c>
      <c r="C421" s="30" t="s">
        <v>308</v>
      </c>
      <c r="D421" s="30">
        <v>653241</v>
      </c>
      <c r="E421" s="30">
        <v>441590</v>
      </c>
      <c r="F421" s="30" t="s">
        <v>536</v>
      </c>
      <c r="G421" s="30" t="s">
        <v>18</v>
      </c>
      <c r="H421" s="30">
        <v>1</v>
      </c>
      <c r="I421" s="31">
        <v>29.9</v>
      </c>
    </row>
    <row r="422" spans="2:9" x14ac:dyDescent="0.25">
      <c r="B422" s="29">
        <v>42678</v>
      </c>
      <c r="C422" s="30" t="s">
        <v>308</v>
      </c>
      <c r="D422" s="30">
        <v>692107</v>
      </c>
      <c r="E422" s="30">
        <v>441590</v>
      </c>
      <c r="F422" s="30" t="s">
        <v>536</v>
      </c>
      <c r="G422" s="30" t="s">
        <v>18</v>
      </c>
      <c r="H422" s="30">
        <v>3</v>
      </c>
      <c r="I422" s="31">
        <v>10.199999999999999</v>
      </c>
    </row>
    <row r="423" spans="2:9" x14ac:dyDescent="0.25">
      <c r="B423" s="29">
        <v>42679</v>
      </c>
      <c r="C423" s="30" t="s">
        <v>306</v>
      </c>
      <c r="D423" s="30">
        <v>252726</v>
      </c>
      <c r="E423" s="30">
        <v>14971</v>
      </c>
      <c r="F423" s="30" t="s">
        <v>537</v>
      </c>
      <c r="G423" s="30" t="s">
        <v>18</v>
      </c>
      <c r="H423" s="30">
        <v>1</v>
      </c>
      <c r="I423" s="31">
        <v>25.9</v>
      </c>
    </row>
    <row r="424" spans="2:9" x14ac:dyDescent="0.25">
      <c r="B424" s="29">
        <v>42679</v>
      </c>
      <c r="C424" s="30" t="s">
        <v>306</v>
      </c>
      <c r="D424" s="30">
        <v>473581</v>
      </c>
      <c r="E424" s="30">
        <v>467286</v>
      </c>
      <c r="F424" s="30" t="s">
        <v>538</v>
      </c>
      <c r="G424" s="30" t="s">
        <v>18</v>
      </c>
      <c r="H424" s="30">
        <v>1</v>
      </c>
      <c r="I424" s="31">
        <v>31.9</v>
      </c>
    </row>
    <row r="425" spans="2:9" x14ac:dyDescent="0.25">
      <c r="B425" s="29">
        <v>42680</v>
      </c>
      <c r="C425" s="30" t="s">
        <v>8</v>
      </c>
      <c r="D425" s="30">
        <v>597365</v>
      </c>
      <c r="E425" s="30">
        <v>11463</v>
      </c>
      <c r="F425" s="30" t="s">
        <v>116</v>
      </c>
      <c r="G425" s="30" t="s">
        <v>18</v>
      </c>
      <c r="H425" s="30">
        <v>1</v>
      </c>
      <c r="I425" s="31">
        <v>57</v>
      </c>
    </row>
    <row r="426" spans="2:9" x14ac:dyDescent="0.25">
      <c r="B426" s="29">
        <v>42680</v>
      </c>
      <c r="C426" s="30" t="s">
        <v>8</v>
      </c>
      <c r="D426" s="30">
        <v>330691</v>
      </c>
      <c r="E426" s="30">
        <v>139168</v>
      </c>
      <c r="F426" s="30" t="s">
        <v>117</v>
      </c>
      <c r="G426" s="30" t="s">
        <v>10</v>
      </c>
      <c r="H426" s="30">
        <v>1</v>
      </c>
      <c r="I426" s="31">
        <v>37.200000000000003</v>
      </c>
    </row>
    <row r="427" spans="2:9" x14ac:dyDescent="0.25">
      <c r="B427" s="29">
        <v>42681</v>
      </c>
      <c r="C427" s="30" t="s">
        <v>308</v>
      </c>
      <c r="D427" s="30">
        <v>115927</v>
      </c>
      <c r="E427" s="30">
        <v>84148</v>
      </c>
      <c r="F427" s="30" t="s">
        <v>539</v>
      </c>
      <c r="G427" s="30" t="s">
        <v>10</v>
      </c>
      <c r="H427" s="30">
        <v>3</v>
      </c>
      <c r="I427" s="31">
        <v>103.8</v>
      </c>
    </row>
    <row r="428" spans="2:9" x14ac:dyDescent="0.25">
      <c r="B428" s="29">
        <v>42681</v>
      </c>
      <c r="C428" s="30" t="s">
        <v>8</v>
      </c>
      <c r="D428" s="30">
        <v>905356</v>
      </c>
      <c r="E428" s="30">
        <v>150818</v>
      </c>
      <c r="F428" s="30" t="s">
        <v>118</v>
      </c>
      <c r="G428" s="30" t="s">
        <v>21</v>
      </c>
      <c r="H428" s="30">
        <v>1</v>
      </c>
      <c r="I428" s="31">
        <v>30</v>
      </c>
    </row>
    <row r="429" spans="2:9" x14ac:dyDescent="0.25">
      <c r="B429" s="29">
        <v>42681</v>
      </c>
      <c r="C429" s="30" t="s">
        <v>8</v>
      </c>
      <c r="D429" s="30">
        <v>905356</v>
      </c>
      <c r="E429" s="30">
        <v>430455</v>
      </c>
      <c r="F429" s="30" t="s">
        <v>119</v>
      </c>
      <c r="G429" s="30" t="s">
        <v>10</v>
      </c>
      <c r="H429" s="30">
        <v>1</v>
      </c>
      <c r="I429" s="31">
        <v>35.799999999999997</v>
      </c>
    </row>
    <row r="430" spans="2:9" x14ac:dyDescent="0.25">
      <c r="B430" s="29">
        <v>42681</v>
      </c>
      <c r="C430" s="30" t="s">
        <v>308</v>
      </c>
      <c r="D430" s="30">
        <v>537012</v>
      </c>
      <c r="E430" s="30">
        <v>455859</v>
      </c>
      <c r="F430" s="30" t="s">
        <v>540</v>
      </c>
      <c r="G430" s="30" t="s">
        <v>18</v>
      </c>
      <c r="H430" s="30">
        <v>2</v>
      </c>
      <c r="I430" s="31">
        <v>87.8</v>
      </c>
    </row>
    <row r="431" spans="2:9" x14ac:dyDescent="0.25">
      <c r="B431" s="29">
        <v>42681</v>
      </c>
      <c r="C431" s="30" t="s">
        <v>308</v>
      </c>
      <c r="D431" s="30">
        <v>419762</v>
      </c>
      <c r="E431" s="30">
        <v>462993</v>
      </c>
      <c r="F431" s="30" t="s">
        <v>541</v>
      </c>
      <c r="G431" s="30" t="s">
        <v>18</v>
      </c>
      <c r="H431" s="30">
        <v>1</v>
      </c>
      <c r="I431" s="31">
        <v>33.700000000000003</v>
      </c>
    </row>
    <row r="432" spans="2:9" x14ac:dyDescent="0.25">
      <c r="B432" s="29">
        <v>42681</v>
      </c>
      <c r="C432" s="30" t="s">
        <v>308</v>
      </c>
      <c r="D432" s="30">
        <v>359784</v>
      </c>
      <c r="E432" s="30">
        <v>462993</v>
      </c>
      <c r="F432" s="30" t="s">
        <v>541</v>
      </c>
      <c r="G432" s="30" t="s">
        <v>18</v>
      </c>
      <c r="H432" s="30">
        <v>1</v>
      </c>
      <c r="I432" s="31">
        <v>39.799999999999997</v>
      </c>
    </row>
    <row r="433" spans="2:9" x14ac:dyDescent="0.25">
      <c r="B433" s="29">
        <v>42681</v>
      </c>
      <c r="C433" s="30" t="s">
        <v>8</v>
      </c>
      <c r="D433" s="30">
        <v>926954</v>
      </c>
      <c r="E433" s="30">
        <v>484994</v>
      </c>
      <c r="F433" s="30" t="s">
        <v>120</v>
      </c>
      <c r="G433" s="30" t="s">
        <v>10</v>
      </c>
      <c r="H433" s="30">
        <v>1</v>
      </c>
      <c r="I433" s="31">
        <v>34.1</v>
      </c>
    </row>
    <row r="434" spans="2:9" x14ac:dyDescent="0.25">
      <c r="B434" s="29">
        <v>42681</v>
      </c>
      <c r="C434" s="30" t="s">
        <v>308</v>
      </c>
      <c r="D434" s="30">
        <v>904468</v>
      </c>
      <c r="E434" s="30">
        <v>492782</v>
      </c>
      <c r="F434" s="30" t="s">
        <v>542</v>
      </c>
      <c r="G434" s="30" t="s">
        <v>21</v>
      </c>
      <c r="H434" s="30">
        <v>1</v>
      </c>
      <c r="I434" s="31">
        <v>37.9</v>
      </c>
    </row>
    <row r="435" spans="2:9" x14ac:dyDescent="0.25">
      <c r="B435" s="29">
        <v>42682</v>
      </c>
      <c r="C435" s="30" t="s">
        <v>8</v>
      </c>
      <c r="D435" s="30">
        <v>506459</v>
      </c>
      <c r="E435" s="30">
        <v>39111</v>
      </c>
      <c r="F435" s="30" t="s">
        <v>121</v>
      </c>
      <c r="G435" s="30" t="s">
        <v>18</v>
      </c>
      <c r="H435" s="30">
        <v>2</v>
      </c>
      <c r="I435" s="31">
        <v>86.4</v>
      </c>
    </row>
    <row r="436" spans="2:9" x14ac:dyDescent="0.25">
      <c r="B436" s="29">
        <v>42682</v>
      </c>
      <c r="C436" s="30" t="s">
        <v>8</v>
      </c>
      <c r="D436" s="30">
        <v>863562</v>
      </c>
      <c r="E436" s="30">
        <v>428999</v>
      </c>
      <c r="F436" s="30" t="s">
        <v>122</v>
      </c>
      <c r="G436" s="30" t="s">
        <v>10</v>
      </c>
      <c r="H436" s="30">
        <v>2</v>
      </c>
      <c r="I436" s="31">
        <v>69.400000000000006</v>
      </c>
    </row>
    <row r="437" spans="2:9" x14ac:dyDescent="0.25">
      <c r="B437" s="29">
        <v>42683</v>
      </c>
      <c r="C437" s="30" t="s">
        <v>306</v>
      </c>
      <c r="D437" s="30">
        <v>248817</v>
      </c>
      <c r="E437" s="30">
        <v>116697</v>
      </c>
      <c r="F437" s="30" t="s">
        <v>543</v>
      </c>
      <c r="G437" s="30" t="s">
        <v>18</v>
      </c>
      <c r="H437" s="30">
        <v>2</v>
      </c>
      <c r="I437" s="31">
        <v>73.8</v>
      </c>
    </row>
    <row r="438" spans="2:9" x14ac:dyDescent="0.25">
      <c r="B438" s="29">
        <v>42683</v>
      </c>
      <c r="C438" s="30" t="s">
        <v>308</v>
      </c>
      <c r="D438" s="30">
        <v>584710</v>
      </c>
      <c r="E438" s="30">
        <v>180878</v>
      </c>
      <c r="F438" s="30" t="s">
        <v>544</v>
      </c>
      <c r="G438" s="30" t="s">
        <v>21</v>
      </c>
      <c r="H438" s="30">
        <v>1</v>
      </c>
      <c r="I438" s="31">
        <v>37.9</v>
      </c>
    </row>
    <row r="439" spans="2:9" x14ac:dyDescent="0.25">
      <c r="B439" s="29">
        <v>42683</v>
      </c>
      <c r="C439" s="30" t="s">
        <v>306</v>
      </c>
      <c r="D439" s="30">
        <v>248817</v>
      </c>
      <c r="E439" s="30">
        <v>368433</v>
      </c>
      <c r="F439" s="30" t="s">
        <v>545</v>
      </c>
      <c r="G439" s="30" t="s">
        <v>18</v>
      </c>
      <c r="H439" s="30">
        <v>2</v>
      </c>
      <c r="I439" s="31">
        <v>73.8</v>
      </c>
    </row>
    <row r="440" spans="2:9" x14ac:dyDescent="0.25">
      <c r="B440" s="29">
        <v>42683</v>
      </c>
      <c r="C440" s="30" t="s">
        <v>8</v>
      </c>
      <c r="D440" s="30">
        <v>863562</v>
      </c>
      <c r="E440" s="30">
        <v>466365</v>
      </c>
      <c r="F440" s="30" t="s">
        <v>123</v>
      </c>
      <c r="G440" s="30" t="s">
        <v>12</v>
      </c>
      <c r="H440" s="30">
        <v>1</v>
      </c>
      <c r="I440" s="31">
        <v>43.9</v>
      </c>
    </row>
    <row r="441" spans="2:9" x14ac:dyDescent="0.25">
      <c r="B441" s="29">
        <v>42683</v>
      </c>
      <c r="C441" s="30" t="s">
        <v>306</v>
      </c>
      <c r="D441" s="30">
        <v>701139</v>
      </c>
      <c r="E441" s="30">
        <v>466478</v>
      </c>
      <c r="F441" s="30" t="s">
        <v>546</v>
      </c>
      <c r="G441" s="30" t="s">
        <v>18</v>
      </c>
      <c r="H441" s="30">
        <v>1</v>
      </c>
      <c r="I441" s="31">
        <v>31.9</v>
      </c>
    </row>
    <row r="442" spans="2:9" x14ac:dyDescent="0.25">
      <c r="B442" s="29">
        <v>42683</v>
      </c>
      <c r="C442" s="30" t="s">
        <v>8</v>
      </c>
      <c r="D442" s="30">
        <v>437022</v>
      </c>
      <c r="E442" s="30">
        <v>493291</v>
      </c>
      <c r="F442" s="30" t="s">
        <v>124</v>
      </c>
      <c r="G442" s="30" t="s">
        <v>12</v>
      </c>
      <c r="H442" s="30">
        <v>2</v>
      </c>
      <c r="I442" s="31">
        <v>55</v>
      </c>
    </row>
    <row r="443" spans="2:9" x14ac:dyDescent="0.25">
      <c r="B443" s="29">
        <v>42684</v>
      </c>
      <c r="C443" s="30" t="s">
        <v>306</v>
      </c>
      <c r="D443" s="30">
        <v>625804</v>
      </c>
      <c r="E443" s="30">
        <v>47809</v>
      </c>
      <c r="F443" s="30" t="s">
        <v>547</v>
      </c>
      <c r="G443" s="30" t="s">
        <v>12</v>
      </c>
      <c r="H443" s="30">
        <v>1</v>
      </c>
      <c r="I443" s="31">
        <v>24</v>
      </c>
    </row>
    <row r="444" spans="2:9" x14ac:dyDescent="0.25">
      <c r="B444" s="29">
        <v>42684</v>
      </c>
      <c r="C444" s="30" t="s">
        <v>308</v>
      </c>
      <c r="D444" s="30">
        <v>359784</v>
      </c>
      <c r="E444" s="30">
        <v>228977</v>
      </c>
      <c r="F444" s="30" t="s">
        <v>548</v>
      </c>
      <c r="G444" s="30" t="s">
        <v>18</v>
      </c>
      <c r="H444" s="30">
        <v>1</v>
      </c>
      <c r="I444" s="31">
        <v>39.799999999999997</v>
      </c>
    </row>
    <row r="445" spans="2:9" x14ac:dyDescent="0.25">
      <c r="B445" s="29">
        <v>42684</v>
      </c>
      <c r="C445" s="30" t="s">
        <v>8</v>
      </c>
      <c r="D445" s="30">
        <v>227633</v>
      </c>
      <c r="E445" s="30">
        <v>268038</v>
      </c>
      <c r="F445" s="30" t="s">
        <v>125</v>
      </c>
      <c r="G445" s="30" t="s">
        <v>10</v>
      </c>
      <c r="H445" s="30">
        <v>1</v>
      </c>
      <c r="I445" s="31">
        <v>55</v>
      </c>
    </row>
    <row r="446" spans="2:9" x14ac:dyDescent="0.25">
      <c r="B446" s="29">
        <v>42684</v>
      </c>
      <c r="C446" s="30" t="s">
        <v>308</v>
      </c>
      <c r="D446" s="30">
        <v>720906</v>
      </c>
      <c r="E446" s="30">
        <v>315375</v>
      </c>
      <c r="F446" s="30" t="s">
        <v>549</v>
      </c>
      <c r="G446" s="30" t="s">
        <v>10</v>
      </c>
      <c r="H446" s="30">
        <v>1</v>
      </c>
      <c r="I446" s="31">
        <v>44</v>
      </c>
    </row>
    <row r="447" spans="2:9" x14ac:dyDescent="0.25">
      <c r="B447" s="29">
        <v>42684</v>
      </c>
      <c r="C447" s="30" t="s">
        <v>8</v>
      </c>
      <c r="D447" s="30">
        <v>915953</v>
      </c>
      <c r="E447" s="30">
        <v>470669</v>
      </c>
      <c r="F447" s="30" t="s">
        <v>126</v>
      </c>
      <c r="G447" s="30" t="s">
        <v>10</v>
      </c>
      <c r="H447" s="30">
        <v>1</v>
      </c>
      <c r="I447" s="31">
        <v>51.7</v>
      </c>
    </row>
    <row r="448" spans="2:9" x14ac:dyDescent="0.25">
      <c r="B448" s="29">
        <v>42685</v>
      </c>
      <c r="C448" s="30" t="s">
        <v>308</v>
      </c>
      <c r="D448" s="30">
        <v>419762</v>
      </c>
      <c r="E448" s="30">
        <v>141161</v>
      </c>
      <c r="F448" s="30" t="s">
        <v>550</v>
      </c>
      <c r="G448" s="30" t="s">
        <v>18</v>
      </c>
      <c r="H448" s="30">
        <v>2</v>
      </c>
      <c r="I448" s="31">
        <v>67.599999999999994</v>
      </c>
    </row>
    <row r="449" spans="2:9" x14ac:dyDescent="0.25">
      <c r="B449" s="29">
        <v>42685</v>
      </c>
      <c r="C449" s="30" t="s">
        <v>8</v>
      </c>
      <c r="D449" s="30">
        <v>300035</v>
      </c>
      <c r="E449" s="30">
        <v>428180</v>
      </c>
      <c r="F449" s="30" t="s">
        <v>127</v>
      </c>
      <c r="G449" s="30" t="s">
        <v>18</v>
      </c>
      <c r="H449" s="30">
        <v>2</v>
      </c>
      <c r="I449" s="31">
        <v>93.4</v>
      </c>
    </row>
    <row r="450" spans="2:9" x14ac:dyDescent="0.25">
      <c r="B450" s="29">
        <v>42685</v>
      </c>
      <c r="C450" s="30" t="s">
        <v>306</v>
      </c>
      <c r="D450" s="30">
        <v>770544</v>
      </c>
      <c r="E450" s="30">
        <v>482787</v>
      </c>
      <c r="F450" s="30" t="s">
        <v>551</v>
      </c>
      <c r="G450" s="30" t="s">
        <v>18</v>
      </c>
      <c r="H450" s="30">
        <v>2</v>
      </c>
      <c r="I450" s="31">
        <v>57</v>
      </c>
    </row>
    <row r="451" spans="2:9" x14ac:dyDescent="0.25">
      <c r="B451" s="29">
        <v>42685</v>
      </c>
      <c r="C451" s="30" t="s">
        <v>308</v>
      </c>
      <c r="D451" s="30">
        <v>359784</v>
      </c>
      <c r="E451" s="30">
        <v>483959</v>
      </c>
      <c r="F451" s="30" t="s">
        <v>552</v>
      </c>
      <c r="G451" s="30" t="s">
        <v>21</v>
      </c>
      <c r="H451" s="30">
        <v>1</v>
      </c>
      <c r="I451" s="31">
        <v>37.9</v>
      </c>
    </row>
    <row r="452" spans="2:9" x14ac:dyDescent="0.25">
      <c r="B452" s="29">
        <v>42686</v>
      </c>
      <c r="C452" s="30" t="s">
        <v>8</v>
      </c>
      <c r="D452" s="30">
        <v>905356</v>
      </c>
      <c r="E452" s="30">
        <v>12044</v>
      </c>
      <c r="F452" s="30" t="s">
        <v>128</v>
      </c>
      <c r="G452" s="30" t="s">
        <v>18</v>
      </c>
      <c r="H452" s="30">
        <v>2</v>
      </c>
      <c r="I452" s="31">
        <v>67.8</v>
      </c>
    </row>
    <row r="453" spans="2:9" x14ac:dyDescent="0.25">
      <c r="B453" s="29">
        <v>42686</v>
      </c>
      <c r="C453" s="30" t="s">
        <v>8</v>
      </c>
      <c r="D453" s="30">
        <v>786865</v>
      </c>
      <c r="E453" s="30">
        <v>272240</v>
      </c>
      <c r="F453" s="30" t="s">
        <v>129</v>
      </c>
      <c r="G453" s="30" t="s">
        <v>18</v>
      </c>
      <c r="H453" s="30">
        <v>3</v>
      </c>
      <c r="I453" s="31">
        <v>93.4</v>
      </c>
    </row>
    <row r="454" spans="2:9" x14ac:dyDescent="0.25">
      <c r="B454" s="29">
        <v>42686</v>
      </c>
      <c r="C454" s="30" t="s">
        <v>308</v>
      </c>
      <c r="D454" s="30">
        <v>982986</v>
      </c>
      <c r="E454" s="30">
        <v>440582</v>
      </c>
      <c r="F454" s="30" t="s">
        <v>553</v>
      </c>
      <c r="G454" s="30" t="s">
        <v>21</v>
      </c>
      <c r="H454" s="30">
        <v>1</v>
      </c>
      <c r="I454" s="31">
        <v>37.9</v>
      </c>
    </row>
    <row r="455" spans="2:9" x14ac:dyDescent="0.25">
      <c r="B455" s="29">
        <v>42686</v>
      </c>
      <c r="C455" s="30" t="s">
        <v>308</v>
      </c>
      <c r="D455" s="30">
        <v>584710</v>
      </c>
      <c r="E455" s="30">
        <v>440582</v>
      </c>
      <c r="F455" s="30" t="s">
        <v>553</v>
      </c>
      <c r="G455" s="30" t="s">
        <v>21</v>
      </c>
      <c r="H455" s="30">
        <v>1</v>
      </c>
      <c r="I455" s="31">
        <v>37.9</v>
      </c>
    </row>
    <row r="456" spans="2:9" x14ac:dyDescent="0.25">
      <c r="B456" s="29">
        <v>42686</v>
      </c>
      <c r="C456" s="30" t="s">
        <v>308</v>
      </c>
      <c r="D456" s="30">
        <v>720906</v>
      </c>
      <c r="E456" s="30">
        <v>440582</v>
      </c>
      <c r="F456" s="30" t="s">
        <v>553</v>
      </c>
      <c r="G456" s="30" t="s">
        <v>21</v>
      </c>
      <c r="H456" s="30">
        <v>1</v>
      </c>
      <c r="I456" s="31">
        <v>37.9</v>
      </c>
    </row>
    <row r="457" spans="2:9" x14ac:dyDescent="0.25">
      <c r="B457" s="29">
        <v>42686</v>
      </c>
      <c r="C457" s="30" t="s">
        <v>308</v>
      </c>
      <c r="D457" s="30">
        <v>467159</v>
      </c>
      <c r="E457" s="30">
        <v>440582</v>
      </c>
      <c r="F457" s="30" t="s">
        <v>553</v>
      </c>
      <c r="G457" s="30" t="s">
        <v>21</v>
      </c>
      <c r="H457" s="30">
        <v>1</v>
      </c>
      <c r="I457" s="31">
        <v>45.9</v>
      </c>
    </row>
    <row r="458" spans="2:9" x14ac:dyDescent="0.25">
      <c r="B458" s="29">
        <v>42686</v>
      </c>
      <c r="C458" s="30" t="s">
        <v>306</v>
      </c>
      <c r="D458" s="30">
        <v>199788</v>
      </c>
      <c r="E458" s="30">
        <v>486564</v>
      </c>
      <c r="F458" s="30" t="s">
        <v>554</v>
      </c>
      <c r="G458" s="30" t="s">
        <v>12</v>
      </c>
      <c r="H458" s="30">
        <v>1</v>
      </c>
      <c r="I458" s="31">
        <v>34.200000000000003</v>
      </c>
    </row>
    <row r="459" spans="2:9" x14ac:dyDescent="0.25">
      <c r="B459" s="29">
        <v>42686</v>
      </c>
      <c r="C459" s="30" t="s">
        <v>306</v>
      </c>
      <c r="D459" s="30">
        <v>477783</v>
      </c>
      <c r="E459" s="30">
        <v>490030</v>
      </c>
      <c r="F459" s="30" t="s">
        <v>555</v>
      </c>
      <c r="G459" s="30" t="s">
        <v>18</v>
      </c>
      <c r="H459" s="30">
        <v>2</v>
      </c>
      <c r="I459" s="31">
        <v>55.6</v>
      </c>
    </row>
    <row r="460" spans="2:9" x14ac:dyDescent="0.25">
      <c r="B460" s="29">
        <v>42686</v>
      </c>
      <c r="C460" s="30" t="s">
        <v>306</v>
      </c>
      <c r="D460" s="30">
        <v>497641</v>
      </c>
      <c r="E460" s="30">
        <v>492148</v>
      </c>
      <c r="F460" s="30" t="s">
        <v>556</v>
      </c>
      <c r="G460" s="30" t="s">
        <v>18</v>
      </c>
      <c r="H460" s="30">
        <v>1</v>
      </c>
      <c r="I460" s="31">
        <v>5.5</v>
      </c>
    </row>
    <row r="461" spans="2:9" x14ac:dyDescent="0.25">
      <c r="B461" s="29">
        <v>42686</v>
      </c>
      <c r="C461" s="30" t="s">
        <v>306</v>
      </c>
      <c r="D461" s="30">
        <v>419869</v>
      </c>
      <c r="E461" s="30">
        <v>492148</v>
      </c>
      <c r="F461" s="30" t="s">
        <v>556</v>
      </c>
      <c r="G461" s="30" t="s">
        <v>18</v>
      </c>
      <c r="H461" s="30">
        <v>1</v>
      </c>
      <c r="I461" s="31">
        <v>12</v>
      </c>
    </row>
    <row r="462" spans="2:9" x14ac:dyDescent="0.25">
      <c r="B462" s="29">
        <v>42686</v>
      </c>
      <c r="C462" s="30" t="s">
        <v>306</v>
      </c>
      <c r="D462" s="30">
        <v>220456</v>
      </c>
      <c r="E462" s="30">
        <v>492148</v>
      </c>
      <c r="F462" s="30" t="s">
        <v>556</v>
      </c>
      <c r="G462" s="30" t="s">
        <v>18</v>
      </c>
      <c r="H462" s="30">
        <v>1</v>
      </c>
      <c r="I462" s="31">
        <v>5.5</v>
      </c>
    </row>
    <row r="463" spans="2:9" x14ac:dyDescent="0.25">
      <c r="B463" s="29">
        <v>42686</v>
      </c>
      <c r="C463" s="30" t="s">
        <v>8</v>
      </c>
      <c r="D463" s="30">
        <v>863562</v>
      </c>
      <c r="E463" s="30">
        <v>493715</v>
      </c>
      <c r="F463" s="30" t="s">
        <v>130</v>
      </c>
      <c r="G463" s="30" t="s">
        <v>18</v>
      </c>
      <c r="H463" s="30">
        <v>1</v>
      </c>
      <c r="I463" s="31">
        <v>33.9</v>
      </c>
    </row>
    <row r="464" spans="2:9" x14ac:dyDescent="0.25">
      <c r="B464" s="29">
        <v>42687</v>
      </c>
      <c r="C464" s="30" t="s">
        <v>8</v>
      </c>
      <c r="D464" s="30">
        <v>227633</v>
      </c>
      <c r="E464" s="30">
        <v>2461</v>
      </c>
      <c r="F464" s="30" t="s">
        <v>131</v>
      </c>
      <c r="G464" s="30" t="s">
        <v>12</v>
      </c>
      <c r="H464" s="30">
        <v>1</v>
      </c>
      <c r="I464" s="31">
        <v>55</v>
      </c>
    </row>
    <row r="465" spans="2:9" x14ac:dyDescent="0.25">
      <c r="B465" s="29">
        <v>42687</v>
      </c>
      <c r="C465" s="30" t="s">
        <v>308</v>
      </c>
      <c r="D465" s="30">
        <v>369239</v>
      </c>
      <c r="E465" s="30">
        <v>2461</v>
      </c>
      <c r="F465" s="30" t="s">
        <v>131</v>
      </c>
      <c r="G465" s="30" t="s">
        <v>12</v>
      </c>
      <c r="H465" s="30">
        <v>1</v>
      </c>
      <c r="I465" s="31">
        <v>39.700000000000003</v>
      </c>
    </row>
    <row r="466" spans="2:9" x14ac:dyDescent="0.25">
      <c r="B466" s="29">
        <v>42687</v>
      </c>
      <c r="C466" s="30" t="s">
        <v>308</v>
      </c>
      <c r="D466" s="30">
        <v>584710</v>
      </c>
      <c r="E466" s="30">
        <v>93487</v>
      </c>
      <c r="F466" s="30" t="s">
        <v>557</v>
      </c>
      <c r="G466" s="30" t="s">
        <v>18</v>
      </c>
      <c r="H466" s="30">
        <v>1</v>
      </c>
      <c r="I466" s="31">
        <v>39.799999999999997</v>
      </c>
    </row>
    <row r="467" spans="2:9" x14ac:dyDescent="0.25">
      <c r="B467" s="29">
        <v>42687</v>
      </c>
      <c r="C467" s="30" t="s">
        <v>306</v>
      </c>
      <c r="D467" s="30">
        <v>993974</v>
      </c>
      <c r="E467" s="30">
        <v>265324</v>
      </c>
      <c r="F467" s="30" t="s">
        <v>558</v>
      </c>
      <c r="G467" s="30" t="s">
        <v>10</v>
      </c>
      <c r="H467" s="30">
        <v>1</v>
      </c>
      <c r="I467" s="31">
        <v>40.4</v>
      </c>
    </row>
    <row r="468" spans="2:9" x14ac:dyDescent="0.25">
      <c r="B468" s="29">
        <v>42687</v>
      </c>
      <c r="C468" s="30" t="s">
        <v>308</v>
      </c>
      <c r="D468" s="30">
        <v>315236</v>
      </c>
      <c r="E468" s="30">
        <v>445921</v>
      </c>
      <c r="F468" s="30" t="s">
        <v>559</v>
      </c>
      <c r="G468" s="30" t="s">
        <v>10</v>
      </c>
      <c r="H468" s="30">
        <v>1</v>
      </c>
      <c r="I468" s="31">
        <v>37</v>
      </c>
    </row>
    <row r="469" spans="2:9" x14ac:dyDescent="0.25">
      <c r="B469" s="29">
        <v>42688</v>
      </c>
      <c r="C469" s="30" t="s">
        <v>308</v>
      </c>
      <c r="D469" s="30">
        <v>537012</v>
      </c>
      <c r="E469" s="30">
        <v>191646</v>
      </c>
      <c r="F469" s="30" t="s">
        <v>560</v>
      </c>
      <c r="G469" s="30" t="s">
        <v>18</v>
      </c>
      <c r="H469" s="30">
        <v>1</v>
      </c>
      <c r="I469" s="31">
        <v>44.8</v>
      </c>
    </row>
    <row r="470" spans="2:9" x14ac:dyDescent="0.25">
      <c r="B470" s="29">
        <v>42688</v>
      </c>
      <c r="C470" s="30" t="s">
        <v>8</v>
      </c>
      <c r="D470" s="30">
        <v>899488</v>
      </c>
      <c r="E470" s="30">
        <v>205412</v>
      </c>
      <c r="F470" s="30" t="s">
        <v>132</v>
      </c>
      <c r="G470" s="30" t="s">
        <v>10</v>
      </c>
      <c r="H470" s="30">
        <v>1</v>
      </c>
      <c r="I470" s="31">
        <v>37.200000000000003</v>
      </c>
    </row>
    <row r="471" spans="2:9" x14ac:dyDescent="0.25">
      <c r="B471" s="29">
        <v>42688</v>
      </c>
      <c r="C471" s="30" t="s">
        <v>308</v>
      </c>
      <c r="D471" s="30">
        <v>640845</v>
      </c>
      <c r="E471" s="30">
        <v>231889</v>
      </c>
      <c r="F471" s="30" t="s">
        <v>561</v>
      </c>
      <c r="G471" s="30" t="s">
        <v>10</v>
      </c>
      <c r="H471" s="30">
        <v>2</v>
      </c>
      <c r="I471" s="31">
        <v>88</v>
      </c>
    </row>
    <row r="472" spans="2:9" x14ac:dyDescent="0.25">
      <c r="B472" s="29">
        <v>42688</v>
      </c>
      <c r="C472" s="30" t="s">
        <v>308</v>
      </c>
      <c r="D472" s="30">
        <v>359784</v>
      </c>
      <c r="E472" s="30">
        <v>231889</v>
      </c>
      <c r="F472" s="30" t="s">
        <v>561</v>
      </c>
      <c r="G472" s="30" t="s">
        <v>10</v>
      </c>
      <c r="H472" s="30">
        <v>3</v>
      </c>
      <c r="I472" s="31">
        <v>132</v>
      </c>
    </row>
    <row r="473" spans="2:9" x14ac:dyDescent="0.25">
      <c r="B473" s="29">
        <v>42688</v>
      </c>
      <c r="C473" s="30" t="s">
        <v>308</v>
      </c>
      <c r="D473" s="30">
        <v>419762</v>
      </c>
      <c r="E473" s="30">
        <v>427894</v>
      </c>
      <c r="F473" s="30" t="s">
        <v>562</v>
      </c>
      <c r="G473" s="30" t="s">
        <v>21</v>
      </c>
      <c r="H473" s="30">
        <v>1</v>
      </c>
      <c r="I473" s="31">
        <v>32</v>
      </c>
    </row>
    <row r="474" spans="2:9" x14ac:dyDescent="0.25">
      <c r="B474" s="29">
        <v>42688</v>
      </c>
      <c r="C474" s="30" t="s">
        <v>306</v>
      </c>
      <c r="D474" s="30">
        <v>701139</v>
      </c>
      <c r="E474" s="30">
        <v>467286</v>
      </c>
      <c r="F474" s="30" t="s">
        <v>563</v>
      </c>
      <c r="G474" s="30" t="s">
        <v>18</v>
      </c>
      <c r="H474" s="30">
        <v>1</v>
      </c>
      <c r="I474" s="31">
        <v>31.9</v>
      </c>
    </row>
    <row r="475" spans="2:9" x14ac:dyDescent="0.25">
      <c r="B475" s="29">
        <v>42688</v>
      </c>
      <c r="C475" s="30" t="s">
        <v>306</v>
      </c>
      <c r="D475" s="30">
        <v>701139</v>
      </c>
      <c r="E475" s="30">
        <v>468356</v>
      </c>
      <c r="F475" s="30" t="s">
        <v>564</v>
      </c>
      <c r="G475" s="30" t="s">
        <v>18</v>
      </c>
      <c r="H475" s="30">
        <v>2</v>
      </c>
      <c r="I475" s="31">
        <v>31.9</v>
      </c>
    </row>
    <row r="476" spans="2:9" x14ac:dyDescent="0.25">
      <c r="B476" s="29">
        <v>42688</v>
      </c>
      <c r="C476" s="30" t="s">
        <v>8</v>
      </c>
      <c r="D476" s="30">
        <v>863562</v>
      </c>
      <c r="E476" s="30">
        <v>489670</v>
      </c>
      <c r="F476" s="30" t="s">
        <v>133</v>
      </c>
      <c r="G476" s="30" t="s">
        <v>12</v>
      </c>
      <c r="H476" s="30">
        <v>1</v>
      </c>
      <c r="I476" s="31">
        <v>43.9</v>
      </c>
    </row>
    <row r="477" spans="2:9" x14ac:dyDescent="0.25">
      <c r="B477" s="29">
        <v>42689</v>
      </c>
      <c r="C477" s="30" t="s">
        <v>8</v>
      </c>
      <c r="D477" s="30">
        <v>588995</v>
      </c>
      <c r="E477" s="30">
        <v>12434</v>
      </c>
      <c r="F477" s="30" t="s">
        <v>134</v>
      </c>
      <c r="G477" s="30" t="s">
        <v>18</v>
      </c>
      <c r="H477" s="30">
        <v>1</v>
      </c>
      <c r="I477" s="31">
        <v>33.9</v>
      </c>
    </row>
    <row r="478" spans="2:9" x14ac:dyDescent="0.25">
      <c r="B478" s="29">
        <v>42689</v>
      </c>
      <c r="C478" s="30" t="s">
        <v>306</v>
      </c>
      <c r="D478" s="30">
        <v>701139</v>
      </c>
      <c r="E478" s="30">
        <v>69643</v>
      </c>
      <c r="F478" s="30" t="s">
        <v>565</v>
      </c>
      <c r="G478" s="30" t="s">
        <v>18</v>
      </c>
      <c r="H478" s="30">
        <v>2</v>
      </c>
      <c r="I478" s="31">
        <v>63.8</v>
      </c>
    </row>
    <row r="479" spans="2:9" x14ac:dyDescent="0.25">
      <c r="B479" s="29">
        <v>42689</v>
      </c>
      <c r="C479" s="30" t="s">
        <v>306</v>
      </c>
      <c r="D479" s="30">
        <v>477783</v>
      </c>
      <c r="E479" s="30">
        <v>436689</v>
      </c>
      <c r="F479" s="30" t="s">
        <v>566</v>
      </c>
      <c r="G479" s="30" t="s">
        <v>18</v>
      </c>
      <c r="H479" s="30">
        <v>1</v>
      </c>
      <c r="I479" s="31">
        <v>27.8</v>
      </c>
    </row>
    <row r="480" spans="2:9" x14ac:dyDescent="0.25">
      <c r="B480" s="29">
        <v>42689</v>
      </c>
      <c r="C480" s="30" t="s">
        <v>308</v>
      </c>
      <c r="D480" s="30">
        <v>583164</v>
      </c>
      <c r="E480" s="30">
        <v>486345</v>
      </c>
      <c r="F480" s="30" t="s">
        <v>567</v>
      </c>
      <c r="G480" s="30" t="s">
        <v>12</v>
      </c>
      <c r="H480" s="30">
        <v>1</v>
      </c>
      <c r="I480" s="31">
        <v>39</v>
      </c>
    </row>
    <row r="481" spans="2:9" x14ac:dyDescent="0.25">
      <c r="B481" s="29">
        <v>42690</v>
      </c>
      <c r="C481" s="30" t="s">
        <v>8</v>
      </c>
      <c r="D481" s="30">
        <v>348047</v>
      </c>
      <c r="E481" s="30">
        <v>103</v>
      </c>
      <c r="F481" s="30" t="s">
        <v>135</v>
      </c>
      <c r="G481" s="30" t="s">
        <v>10</v>
      </c>
      <c r="H481" s="30">
        <v>1</v>
      </c>
      <c r="I481" s="31">
        <v>37.200000000000003</v>
      </c>
    </row>
    <row r="482" spans="2:9" x14ac:dyDescent="0.25">
      <c r="B482" s="29">
        <v>42690</v>
      </c>
      <c r="C482" s="30" t="s">
        <v>8</v>
      </c>
      <c r="D482" s="30">
        <v>645430</v>
      </c>
      <c r="E482" s="30">
        <v>110138</v>
      </c>
      <c r="F482" s="30" t="s">
        <v>136</v>
      </c>
      <c r="G482" s="30" t="s">
        <v>18</v>
      </c>
      <c r="H482" s="30">
        <v>1</v>
      </c>
      <c r="I482" s="31">
        <v>46.7</v>
      </c>
    </row>
    <row r="483" spans="2:9" x14ac:dyDescent="0.25">
      <c r="B483" s="29">
        <v>42690</v>
      </c>
      <c r="C483" s="30" t="s">
        <v>308</v>
      </c>
      <c r="D483" s="30">
        <v>584710</v>
      </c>
      <c r="E483" s="30">
        <v>180878</v>
      </c>
      <c r="F483" s="30" t="s">
        <v>568</v>
      </c>
      <c r="G483" s="30" t="s">
        <v>21</v>
      </c>
      <c r="H483" s="30">
        <v>1</v>
      </c>
      <c r="I483" s="31">
        <v>37.9</v>
      </c>
    </row>
    <row r="484" spans="2:9" x14ac:dyDescent="0.25">
      <c r="B484" s="29">
        <v>42690</v>
      </c>
      <c r="C484" s="30" t="s">
        <v>8</v>
      </c>
      <c r="D484" s="30">
        <v>786865</v>
      </c>
      <c r="E484" s="30">
        <v>192332</v>
      </c>
      <c r="F484" s="30" t="s">
        <v>137</v>
      </c>
      <c r="G484" s="30" t="s">
        <v>18</v>
      </c>
      <c r="H484" s="30">
        <v>1</v>
      </c>
      <c r="I484" s="31">
        <v>46.7</v>
      </c>
    </row>
    <row r="485" spans="2:9" x14ac:dyDescent="0.25">
      <c r="B485" s="29">
        <v>42690</v>
      </c>
      <c r="C485" s="30" t="s">
        <v>306</v>
      </c>
      <c r="D485" s="30">
        <v>431786</v>
      </c>
      <c r="E485" s="30">
        <v>304350</v>
      </c>
      <c r="F485" s="30" t="s">
        <v>569</v>
      </c>
      <c r="G485" s="30" t="s">
        <v>18</v>
      </c>
      <c r="H485" s="30">
        <v>1</v>
      </c>
      <c r="I485" s="31">
        <v>27.8</v>
      </c>
    </row>
    <row r="486" spans="2:9" x14ac:dyDescent="0.25">
      <c r="B486" s="29">
        <v>42691</v>
      </c>
      <c r="C486" s="30" t="s">
        <v>306</v>
      </c>
      <c r="D486" s="30">
        <v>701139</v>
      </c>
      <c r="E486" s="30">
        <v>175595</v>
      </c>
      <c r="F486" s="30" t="s">
        <v>570</v>
      </c>
      <c r="G486" s="30" t="s">
        <v>18</v>
      </c>
      <c r="H486" s="30">
        <v>1</v>
      </c>
      <c r="I486" s="31">
        <v>31.9</v>
      </c>
    </row>
    <row r="487" spans="2:9" x14ac:dyDescent="0.25">
      <c r="B487" s="29">
        <v>42691</v>
      </c>
      <c r="C487" s="30" t="s">
        <v>306</v>
      </c>
      <c r="D487" s="30">
        <v>533718</v>
      </c>
      <c r="E487" s="30">
        <v>272240</v>
      </c>
      <c r="F487" s="30" t="s">
        <v>571</v>
      </c>
      <c r="G487" s="30" t="s">
        <v>18</v>
      </c>
      <c r="H487" s="30">
        <v>1</v>
      </c>
      <c r="I487" s="31">
        <v>28.5</v>
      </c>
    </row>
    <row r="488" spans="2:9" x14ac:dyDescent="0.25">
      <c r="B488" s="29">
        <v>42691</v>
      </c>
      <c r="C488" s="30" t="s">
        <v>308</v>
      </c>
      <c r="D488" s="30">
        <v>954518</v>
      </c>
      <c r="E488" s="30">
        <v>349062</v>
      </c>
      <c r="F488" s="30" t="s">
        <v>572</v>
      </c>
      <c r="G488" s="30" t="s">
        <v>21</v>
      </c>
      <c r="H488" s="30">
        <v>1</v>
      </c>
      <c r="I488" s="31">
        <v>32</v>
      </c>
    </row>
    <row r="489" spans="2:9" x14ac:dyDescent="0.25">
      <c r="B489" s="29">
        <v>42691</v>
      </c>
      <c r="C489" s="30" t="s">
        <v>308</v>
      </c>
      <c r="D489" s="30">
        <v>315236</v>
      </c>
      <c r="E489" s="30">
        <v>445921</v>
      </c>
      <c r="F489" s="30" t="s">
        <v>573</v>
      </c>
      <c r="G489" s="30" t="s">
        <v>10</v>
      </c>
      <c r="H489" s="30">
        <v>1</v>
      </c>
      <c r="I489" s="31">
        <v>37</v>
      </c>
    </row>
    <row r="490" spans="2:9" x14ac:dyDescent="0.25">
      <c r="B490" s="29">
        <v>42691</v>
      </c>
      <c r="C490" s="30" t="s">
        <v>308</v>
      </c>
      <c r="D490" s="30">
        <v>583164</v>
      </c>
      <c r="E490" s="30">
        <v>467720</v>
      </c>
      <c r="F490" s="30" t="s">
        <v>574</v>
      </c>
      <c r="G490" s="30" t="s">
        <v>12</v>
      </c>
      <c r="H490" s="30">
        <v>1</v>
      </c>
      <c r="I490" s="31">
        <v>39</v>
      </c>
    </row>
    <row r="491" spans="2:9" x14ac:dyDescent="0.25">
      <c r="B491" s="29">
        <v>42691</v>
      </c>
      <c r="C491" s="30" t="s">
        <v>8</v>
      </c>
      <c r="D491" s="30">
        <v>926954</v>
      </c>
      <c r="E491" s="30">
        <v>492110</v>
      </c>
      <c r="F491" s="30" t="s">
        <v>138</v>
      </c>
      <c r="G491" s="30" t="s">
        <v>10</v>
      </c>
      <c r="H491" s="30">
        <v>1</v>
      </c>
      <c r="I491" s="31">
        <v>35.799999999999997</v>
      </c>
    </row>
    <row r="492" spans="2:9" x14ac:dyDescent="0.25">
      <c r="B492" s="29">
        <v>42691</v>
      </c>
      <c r="C492" s="30" t="s">
        <v>308</v>
      </c>
      <c r="D492" s="30">
        <v>709381</v>
      </c>
      <c r="E492" s="30">
        <v>493328</v>
      </c>
      <c r="F492" s="30" t="s">
        <v>575</v>
      </c>
      <c r="G492" s="30" t="s">
        <v>18</v>
      </c>
      <c r="H492" s="30">
        <v>1</v>
      </c>
      <c r="I492" s="31">
        <v>42</v>
      </c>
    </row>
    <row r="493" spans="2:9" x14ac:dyDescent="0.25">
      <c r="B493" s="29">
        <v>42691</v>
      </c>
      <c r="C493" s="30" t="s">
        <v>308</v>
      </c>
      <c r="D493" s="30">
        <v>315236</v>
      </c>
      <c r="E493" s="30">
        <v>494778</v>
      </c>
      <c r="F493" s="30" t="s">
        <v>576</v>
      </c>
      <c r="G493" s="30" t="s">
        <v>49</v>
      </c>
      <c r="H493" s="30">
        <v>3</v>
      </c>
      <c r="I493" s="31">
        <v>71</v>
      </c>
    </row>
    <row r="494" spans="2:9" x14ac:dyDescent="0.25">
      <c r="B494" s="29">
        <v>42692</v>
      </c>
      <c r="C494" s="30" t="s">
        <v>308</v>
      </c>
      <c r="D494" s="30">
        <v>768644</v>
      </c>
      <c r="E494" s="30">
        <v>76399</v>
      </c>
      <c r="F494" s="30" t="s">
        <v>577</v>
      </c>
      <c r="G494" s="30" t="s">
        <v>15</v>
      </c>
      <c r="H494" s="30">
        <v>2</v>
      </c>
      <c r="I494" s="31">
        <v>111.8</v>
      </c>
    </row>
    <row r="495" spans="2:9" x14ac:dyDescent="0.25">
      <c r="B495" s="29">
        <v>42692</v>
      </c>
      <c r="C495" s="30" t="s">
        <v>308</v>
      </c>
      <c r="D495" s="30">
        <v>315236</v>
      </c>
      <c r="E495" s="30">
        <v>494778</v>
      </c>
      <c r="F495" s="30" t="s">
        <v>578</v>
      </c>
      <c r="G495" s="30" t="s">
        <v>10</v>
      </c>
      <c r="H495" s="30">
        <v>1</v>
      </c>
      <c r="I495" s="31">
        <v>37</v>
      </c>
    </row>
    <row r="496" spans="2:9" x14ac:dyDescent="0.25">
      <c r="B496" s="29">
        <v>42693</v>
      </c>
      <c r="C496" s="30" t="s">
        <v>308</v>
      </c>
      <c r="D496" s="30">
        <v>714468</v>
      </c>
      <c r="E496" s="30">
        <v>57311</v>
      </c>
      <c r="F496" s="30" t="s">
        <v>579</v>
      </c>
      <c r="G496" s="30" t="s">
        <v>10</v>
      </c>
      <c r="H496" s="30">
        <v>1</v>
      </c>
      <c r="I496" s="31">
        <v>14.5</v>
      </c>
    </row>
    <row r="497" spans="2:9" x14ac:dyDescent="0.25">
      <c r="B497" s="29">
        <v>42694</v>
      </c>
      <c r="C497" s="30" t="s">
        <v>8</v>
      </c>
      <c r="D497" s="30">
        <v>330691</v>
      </c>
      <c r="E497" s="30">
        <v>102121</v>
      </c>
      <c r="F497" s="30" t="s">
        <v>139</v>
      </c>
      <c r="G497" s="30" t="s">
        <v>10</v>
      </c>
      <c r="H497" s="30">
        <v>1</v>
      </c>
      <c r="I497" s="31">
        <v>37.200000000000003</v>
      </c>
    </row>
    <row r="498" spans="2:9" x14ac:dyDescent="0.25">
      <c r="B498" s="29">
        <v>42694</v>
      </c>
      <c r="C498" s="30" t="s">
        <v>306</v>
      </c>
      <c r="D498" s="30">
        <v>468800</v>
      </c>
      <c r="E498" s="30">
        <v>102121</v>
      </c>
      <c r="F498" s="30" t="s">
        <v>139</v>
      </c>
      <c r="G498" s="30" t="s">
        <v>10</v>
      </c>
      <c r="H498" s="30">
        <v>2</v>
      </c>
      <c r="I498" s="31">
        <v>127.4</v>
      </c>
    </row>
    <row r="499" spans="2:9" x14ac:dyDescent="0.25">
      <c r="B499" s="29">
        <v>42694</v>
      </c>
      <c r="C499" s="30" t="s">
        <v>8</v>
      </c>
      <c r="D499" s="30">
        <v>786865</v>
      </c>
      <c r="E499" s="30">
        <v>175781</v>
      </c>
      <c r="F499" s="30" t="s">
        <v>140</v>
      </c>
      <c r="G499" s="30" t="s">
        <v>18</v>
      </c>
      <c r="H499" s="30">
        <v>2</v>
      </c>
      <c r="I499" s="31">
        <v>93.4</v>
      </c>
    </row>
    <row r="500" spans="2:9" x14ac:dyDescent="0.25">
      <c r="B500" s="29">
        <v>42694</v>
      </c>
      <c r="C500" s="30" t="s">
        <v>8</v>
      </c>
      <c r="D500" s="30">
        <v>786865</v>
      </c>
      <c r="E500" s="30">
        <v>463872</v>
      </c>
      <c r="F500" s="30" t="s">
        <v>141</v>
      </c>
      <c r="G500" s="30" t="s">
        <v>18</v>
      </c>
      <c r="H500" s="30">
        <v>1</v>
      </c>
      <c r="I500" s="31">
        <v>46.7</v>
      </c>
    </row>
    <row r="501" spans="2:9" x14ac:dyDescent="0.25">
      <c r="B501" s="29">
        <v>42694</v>
      </c>
      <c r="C501" s="30" t="s">
        <v>8</v>
      </c>
      <c r="D501" s="30">
        <v>762610</v>
      </c>
      <c r="E501" s="30">
        <v>463872</v>
      </c>
      <c r="F501" s="30" t="s">
        <v>141</v>
      </c>
      <c r="G501" s="30" t="s">
        <v>18</v>
      </c>
      <c r="H501" s="30">
        <v>1</v>
      </c>
      <c r="I501" s="31">
        <v>41.9</v>
      </c>
    </row>
    <row r="502" spans="2:9" x14ac:dyDescent="0.25">
      <c r="B502" s="29">
        <v>42694</v>
      </c>
      <c r="C502" s="30" t="s">
        <v>308</v>
      </c>
      <c r="D502" s="30">
        <v>904468</v>
      </c>
      <c r="E502" s="30">
        <v>480116</v>
      </c>
      <c r="F502" s="30" t="s">
        <v>580</v>
      </c>
      <c r="G502" s="30" t="s">
        <v>18</v>
      </c>
      <c r="H502" s="30">
        <v>2</v>
      </c>
      <c r="I502" s="31">
        <v>39.799999999999997</v>
      </c>
    </row>
    <row r="503" spans="2:9" x14ac:dyDescent="0.25">
      <c r="B503" s="29">
        <v>42694</v>
      </c>
      <c r="C503" s="30" t="s">
        <v>8</v>
      </c>
      <c r="D503" s="30">
        <v>348047</v>
      </c>
      <c r="E503" s="30">
        <v>492975</v>
      </c>
      <c r="F503" s="30" t="s">
        <v>142</v>
      </c>
      <c r="G503" s="30" t="s">
        <v>10</v>
      </c>
      <c r="H503" s="30">
        <v>1</v>
      </c>
      <c r="I503" s="31">
        <v>37.200000000000003</v>
      </c>
    </row>
    <row r="504" spans="2:9" x14ac:dyDescent="0.25">
      <c r="B504" s="29">
        <v>42694</v>
      </c>
      <c r="C504" s="30" t="s">
        <v>306</v>
      </c>
      <c r="D504" s="30">
        <v>473581</v>
      </c>
      <c r="E504" s="30">
        <v>492975</v>
      </c>
      <c r="F504" s="30" t="s">
        <v>142</v>
      </c>
      <c r="G504" s="30" t="s">
        <v>10</v>
      </c>
      <c r="H504" s="30">
        <v>2</v>
      </c>
      <c r="I504" s="31">
        <v>80.8</v>
      </c>
    </row>
    <row r="505" spans="2:9" x14ac:dyDescent="0.25">
      <c r="B505" s="29">
        <v>42694</v>
      </c>
      <c r="C505" s="30" t="s">
        <v>306</v>
      </c>
      <c r="D505" s="30">
        <v>978820</v>
      </c>
      <c r="E505" s="30">
        <v>492975</v>
      </c>
      <c r="F505" s="30" t="s">
        <v>142</v>
      </c>
      <c r="G505" s="30" t="s">
        <v>10</v>
      </c>
      <c r="H505" s="30">
        <v>1</v>
      </c>
      <c r="I505" s="31">
        <v>41.7</v>
      </c>
    </row>
    <row r="506" spans="2:9" x14ac:dyDescent="0.25">
      <c r="B506" s="29">
        <v>42694</v>
      </c>
      <c r="C506" s="30" t="s">
        <v>308</v>
      </c>
      <c r="D506" s="30">
        <v>692107</v>
      </c>
      <c r="E506" s="30">
        <v>492975</v>
      </c>
      <c r="F506" s="30" t="s">
        <v>142</v>
      </c>
      <c r="G506" s="30" t="s">
        <v>10</v>
      </c>
      <c r="H506" s="30">
        <v>1</v>
      </c>
      <c r="I506" s="31">
        <v>3.4</v>
      </c>
    </row>
    <row r="507" spans="2:9" x14ac:dyDescent="0.25">
      <c r="B507" s="29">
        <v>42695</v>
      </c>
      <c r="C507" s="30" t="s">
        <v>308</v>
      </c>
      <c r="D507" s="30">
        <v>315236</v>
      </c>
      <c r="E507" s="30">
        <v>25019</v>
      </c>
      <c r="F507" s="30" t="s">
        <v>581</v>
      </c>
      <c r="G507" s="30" t="s">
        <v>10</v>
      </c>
      <c r="H507" s="30">
        <v>2</v>
      </c>
      <c r="I507" s="31">
        <v>74</v>
      </c>
    </row>
    <row r="508" spans="2:9" x14ac:dyDescent="0.25">
      <c r="B508" s="29">
        <v>42695</v>
      </c>
      <c r="C508" s="30" t="s">
        <v>8</v>
      </c>
      <c r="D508" s="30">
        <v>330691</v>
      </c>
      <c r="E508" s="30">
        <v>52079</v>
      </c>
      <c r="F508" s="30" t="s">
        <v>143</v>
      </c>
      <c r="G508" s="30" t="s">
        <v>49</v>
      </c>
      <c r="H508" s="30">
        <v>1</v>
      </c>
      <c r="I508" s="31">
        <v>30.9</v>
      </c>
    </row>
    <row r="509" spans="2:9" x14ac:dyDescent="0.25">
      <c r="B509" s="29">
        <v>42695</v>
      </c>
      <c r="C509" s="30" t="s">
        <v>8</v>
      </c>
      <c r="D509" s="30">
        <v>123796</v>
      </c>
      <c r="E509" s="30">
        <v>234082</v>
      </c>
      <c r="F509" s="30" t="s">
        <v>144</v>
      </c>
      <c r="G509" s="30" t="s">
        <v>18</v>
      </c>
      <c r="H509" s="30">
        <v>1</v>
      </c>
      <c r="I509" s="31">
        <v>31.3</v>
      </c>
    </row>
    <row r="510" spans="2:9" x14ac:dyDescent="0.25">
      <c r="B510" s="29">
        <v>42695</v>
      </c>
      <c r="C510" s="30" t="s">
        <v>8</v>
      </c>
      <c r="D510" s="30">
        <v>300035</v>
      </c>
      <c r="E510" s="30">
        <v>234082</v>
      </c>
      <c r="F510" s="30" t="s">
        <v>144</v>
      </c>
      <c r="G510" s="30" t="s">
        <v>18</v>
      </c>
      <c r="H510" s="30">
        <v>1</v>
      </c>
      <c r="I510" s="31">
        <v>46.7</v>
      </c>
    </row>
    <row r="511" spans="2:9" x14ac:dyDescent="0.25">
      <c r="B511" s="29">
        <v>42695</v>
      </c>
      <c r="C511" s="30" t="s">
        <v>8</v>
      </c>
      <c r="D511" s="30">
        <v>300035</v>
      </c>
      <c r="E511" s="30">
        <v>430455</v>
      </c>
      <c r="F511" s="30" t="s">
        <v>145</v>
      </c>
      <c r="G511" s="30" t="s">
        <v>10</v>
      </c>
      <c r="H511" s="30">
        <v>1</v>
      </c>
      <c r="I511" s="31">
        <v>52.3</v>
      </c>
    </row>
    <row r="512" spans="2:9" x14ac:dyDescent="0.25">
      <c r="B512" s="29">
        <v>42695</v>
      </c>
      <c r="C512" s="30" t="s">
        <v>8</v>
      </c>
      <c r="D512" s="30">
        <v>840328</v>
      </c>
      <c r="E512" s="30">
        <v>468093</v>
      </c>
      <c r="F512" s="30" t="s">
        <v>146</v>
      </c>
      <c r="G512" s="30" t="s">
        <v>49</v>
      </c>
      <c r="H512" s="30">
        <v>1</v>
      </c>
      <c r="I512" s="31">
        <v>29.5</v>
      </c>
    </row>
    <row r="513" spans="2:9" x14ac:dyDescent="0.25">
      <c r="B513" s="29">
        <v>42695</v>
      </c>
      <c r="C513" s="30" t="s">
        <v>308</v>
      </c>
      <c r="D513" s="30">
        <v>954518</v>
      </c>
      <c r="E513" s="30">
        <v>483959</v>
      </c>
      <c r="F513" s="30" t="s">
        <v>582</v>
      </c>
      <c r="G513" s="30" t="s">
        <v>10</v>
      </c>
      <c r="H513" s="30">
        <v>1</v>
      </c>
      <c r="I513" s="31">
        <v>37</v>
      </c>
    </row>
    <row r="514" spans="2:9" x14ac:dyDescent="0.25">
      <c r="B514" s="29">
        <v>42695</v>
      </c>
      <c r="C514" s="30" t="s">
        <v>308</v>
      </c>
      <c r="D514" s="30">
        <v>315236</v>
      </c>
      <c r="E514" s="30">
        <v>483959</v>
      </c>
      <c r="F514" s="30" t="s">
        <v>582</v>
      </c>
      <c r="G514" s="30" t="s">
        <v>10</v>
      </c>
      <c r="H514" s="30">
        <v>1</v>
      </c>
      <c r="I514" s="31">
        <v>37</v>
      </c>
    </row>
    <row r="515" spans="2:9" x14ac:dyDescent="0.25">
      <c r="B515" s="29">
        <v>42695</v>
      </c>
      <c r="C515" s="30" t="s">
        <v>308</v>
      </c>
      <c r="D515" s="30">
        <v>903052</v>
      </c>
      <c r="E515" s="30">
        <v>491486</v>
      </c>
      <c r="F515" s="30" t="s">
        <v>583</v>
      </c>
      <c r="G515" s="30" t="s">
        <v>21</v>
      </c>
      <c r="H515" s="30">
        <v>2</v>
      </c>
      <c r="I515" s="31">
        <v>63.8</v>
      </c>
    </row>
    <row r="516" spans="2:9" x14ac:dyDescent="0.25">
      <c r="B516" s="29">
        <v>42695</v>
      </c>
      <c r="C516" s="30" t="s">
        <v>306</v>
      </c>
      <c r="D516" s="30">
        <v>199153</v>
      </c>
      <c r="E516" s="30">
        <v>495347</v>
      </c>
      <c r="F516" s="30" t="s">
        <v>584</v>
      </c>
      <c r="G516" s="30" t="s">
        <v>21</v>
      </c>
      <c r="H516" s="30">
        <v>1</v>
      </c>
      <c r="I516" s="31">
        <v>37</v>
      </c>
    </row>
    <row r="517" spans="2:9" x14ac:dyDescent="0.25">
      <c r="B517" s="29">
        <v>42696</v>
      </c>
      <c r="C517" s="30" t="s">
        <v>308</v>
      </c>
      <c r="D517" s="30">
        <v>419762</v>
      </c>
      <c r="E517" s="30">
        <v>141161</v>
      </c>
      <c r="F517" s="30" t="s">
        <v>585</v>
      </c>
      <c r="G517" s="30" t="s">
        <v>18</v>
      </c>
      <c r="H517" s="30">
        <v>2</v>
      </c>
      <c r="I517" s="31">
        <v>67.599999999999994</v>
      </c>
    </row>
    <row r="518" spans="2:9" x14ac:dyDescent="0.25">
      <c r="B518" s="29">
        <v>42696</v>
      </c>
      <c r="C518" s="30" t="s">
        <v>8</v>
      </c>
      <c r="D518" s="30">
        <v>786865</v>
      </c>
      <c r="E518" s="30">
        <v>192332</v>
      </c>
      <c r="F518" s="30" t="s">
        <v>147</v>
      </c>
      <c r="G518" s="30" t="s">
        <v>18</v>
      </c>
      <c r="H518" s="30">
        <v>1</v>
      </c>
      <c r="I518" s="31">
        <v>46.7</v>
      </c>
    </row>
    <row r="519" spans="2:9" x14ac:dyDescent="0.25">
      <c r="B519" s="29">
        <v>42696</v>
      </c>
      <c r="C519" s="30" t="s">
        <v>8</v>
      </c>
      <c r="D519" s="30">
        <v>863562</v>
      </c>
      <c r="E519" s="30">
        <v>428999</v>
      </c>
      <c r="F519" s="30" t="s">
        <v>148</v>
      </c>
      <c r="G519" s="30" t="s">
        <v>10</v>
      </c>
      <c r="H519" s="30">
        <v>1</v>
      </c>
      <c r="I519" s="31">
        <v>34.700000000000003</v>
      </c>
    </row>
    <row r="520" spans="2:9" x14ac:dyDescent="0.25">
      <c r="B520" s="29">
        <v>42696</v>
      </c>
      <c r="C520" s="30" t="s">
        <v>8</v>
      </c>
      <c r="D520" s="30">
        <v>330691</v>
      </c>
      <c r="E520" s="30">
        <v>428999</v>
      </c>
      <c r="F520" s="30" t="s">
        <v>148</v>
      </c>
      <c r="G520" s="30" t="s">
        <v>10</v>
      </c>
      <c r="H520" s="30">
        <v>1</v>
      </c>
      <c r="I520" s="31">
        <v>35.700000000000003</v>
      </c>
    </row>
    <row r="521" spans="2:9" x14ac:dyDescent="0.25">
      <c r="B521" s="29">
        <v>42696</v>
      </c>
      <c r="C521" s="30" t="s">
        <v>306</v>
      </c>
      <c r="D521" s="30">
        <v>477783</v>
      </c>
      <c r="E521" s="30">
        <v>474945</v>
      </c>
      <c r="F521" s="30" t="s">
        <v>586</v>
      </c>
      <c r="G521" s="30" t="s">
        <v>18</v>
      </c>
      <c r="H521" s="30">
        <v>1</v>
      </c>
      <c r="I521" s="31">
        <v>27.8</v>
      </c>
    </row>
    <row r="522" spans="2:9" x14ac:dyDescent="0.25">
      <c r="B522" s="29">
        <v>42696</v>
      </c>
      <c r="C522" s="30" t="s">
        <v>306</v>
      </c>
      <c r="D522" s="30">
        <v>199788</v>
      </c>
      <c r="E522" s="30">
        <v>474945</v>
      </c>
      <c r="F522" s="30" t="s">
        <v>586</v>
      </c>
      <c r="G522" s="30" t="s">
        <v>18</v>
      </c>
      <c r="H522" s="30">
        <v>1</v>
      </c>
      <c r="I522" s="31">
        <v>27.8</v>
      </c>
    </row>
    <row r="523" spans="2:9" x14ac:dyDescent="0.25">
      <c r="B523" s="29">
        <v>42696</v>
      </c>
      <c r="C523" s="30" t="s">
        <v>308</v>
      </c>
      <c r="D523" s="30">
        <v>768644</v>
      </c>
      <c r="E523" s="30">
        <v>481395</v>
      </c>
      <c r="F523" s="30" t="s">
        <v>587</v>
      </c>
      <c r="G523" s="30" t="s">
        <v>15</v>
      </c>
      <c r="H523" s="30">
        <v>1</v>
      </c>
      <c r="I523" s="31">
        <v>55.9</v>
      </c>
    </row>
    <row r="524" spans="2:9" x14ac:dyDescent="0.25">
      <c r="B524" s="29">
        <v>42696</v>
      </c>
      <c r="C524" s="30" t="s">
        <v>308</v>
      </c>
      <c r="D524" s="30">
        <v>493158</v>
      </c>
      <c r="E524" s="30">
        <v>487131</v>
      </c>
      <c r="F524" s="30" t="s">
        <v>588</v>
      </c>
      <c r="G524" s="30" t="s">
        <v>18</v>
      </c>
      <c r="H524" s="30">
        <v>1</v>
      </c>
      <c r="I524" s="31">
        <v>65.3</v>
      </c>
    </row>
    <row r="525" spans="2:9" x14ac:dyDescent="0.25">
      <c r="B525" s="29">
        <v>42696</v>
      </c>
      <c r="C525" s="30" t="s">
        <v>308</v>
      </c>
      <c r="D525" s="30">
        <v>178732</v>
      </c>
      <c r="E525" s="30">
        <v>495576</v>
      </c>
      <c r="F525" s="30" t="s">
        <v>589</v>
      </c>
      <c r="G525" s="30" t="s">
        <v>18</v>
      </c>
      <c r="H525" s="30">
        <v>1</v>
      </c>
      <c r="I525" s="31">
        <v>26.1</v>
      </c>
    </row>
    <row r="526" spans="2:9" x14ac:dyDescent="0.25">
      <c r="B526" s="29">
        <v>42697</v>
      </c>
      <c r="C526" s="30" t="s">
        <v>306</v>
      </c>
      <c r="D526" s="30">
        <v>422570</v>
      </c>
      <c r="E526" s="30">
        <v>46356</v>
      </c>
      <c r="F526" s="30" t="s">
        <v>590</v>
      </c>
      <c r="G526" s="30" t="s">
        <v>18</v>
      </c>
      <c r="H526" s="30">
        <v>1</v>
      </c>
      <c r="I526" s="31">
        <v>32.9</v>
      </c>
    </row>
    <row r="527" spans="2:9" x14ac:dyDescent="0.25">
      <c r="B527" s="29">
        <v>42697</v>
      </c>
      <c r="C527" s="30" t="s">
        <v>308</v>
      </c>
      <c r="D527" s="30">
        <v>720906</v>
      </c>
      <c r="E527" s="30">
        <v>46356</v>
      </c>
      <c r="F527" s="30" t="s">
        <v>590</v>
      </c>
      <c r="G527" s="30" t="s">
        <v>18</v>
      </c>
      <c r="H527" s="30">
        <v>1</v>
      </c>
      <c r="I527" s="31">
        <v>39.799999999999997</v>
      </c>
    </row>
    <row r="528" spans="2:9" x14ac:dyDescent="0.25">
      <c r="B528" s="29">
        <v>42697</v>
      </c>
      <c r="C528" s="30" t="s">
        <v>308</v>
      </c>
      <c r="D528" s="30">
        <v>720906</v>
      </c>
      <c r="E528" s="30">
        <v>64983</v>
      </c>
      <c r="F528" s="30" t="s">
        <v>591</v>
      </c>
      <c r="G528" s="30" t="s">
        <v>12</v>
      </c>
      <c r="H528" s="30">
        <v>1</v>
      </c>
      <c r="I528" s="31">
        <v>40.799999999999997</v>
      </c>
    </row>
    <row r="529" spans="2:9" x14ac:dyDescent="0.25">
      <c r="B529" s="29">
        <v>42697</v>
      </c>
      <c r="C529" s="30" t="s">
        <v>306</v>
      </c>
      <c r="D529" s="30">
        <v>909225</v>
      </c>
      <c r="E529" s="30">
        <v>349578</v>
      </c>
      <c r="F529" s="30" t="s">
        <v>592</v>
      </c>
      <c r="G529" s="30" t="s">
        <v>18</v>
      </c>
      <c r="H529" s="30">
        <v>1</v>
      </c>
      <c r="I529" s="31">
        <v>36.9</v>
      </c>
    </row>
    <row r="530" spans="2:9" x14ac:dyDescent="0.25">
      <c r="B530" s="29">
        <v>42697</v>
      </c>
      <c r="C530" s="30" t="s">
        <v>308</v>
      </c>
      <c r="D530" s="30">
        <v>419762</v>
      </c>
      <c r="E530" s="30">
        <v>375485</v>
      </c>
      <c r="F530" s="30" t="s">
        <v>593</v>
      </c>
      <c r="G530" s="30" t="s">
        <v>18</v>
      </c>
      <c r="H530" s="30">
        <v>1</v>
      </c>
      <c r="I530" s="31">
        <v>33.799999999999997</v>
      </c>
    </row>
    <row r="531" spans="2:9" x14ac:dyDescent="0.25">
      <c r="B531" s="29">
        <v>42697</v>
      </c>
      <c r="C531" s="30" t="s">
        <v>306</v>
      </c>
      <c r="D531" s="30">
        <v>322245</v>
      </c>
      <c r="E531" s="30">
        <v>415103</v>
      </c>
      <c r="F531" s="30" t="s">
        <v>594</v>
      </c>
      <c r="G531" s="30" t="s">
        <v>18</v>
      </c>
      <c r="H531" s="30">
        <v>1</v>
      </c>
      <c r="I531" s="31">
        <v>27.8</v>
      </c>
    </row>
    <row r="532" spans="2:9" x14ac:dyDescent="0.25">
      <c r="B532" s="29">
        <v>42697</v>
      </c>
      <c r="C532" s="30" t="s">
        <v>308</v>
      </c>
      <c r="D532" s="30">
        <v>653241</v>
      </c>
      <c r="E532" s="30">
        <v>481459</v>
      </c>
      <c r="F532" s="30" t="s">
        <v>595</v>
      </c>
      <c r="G532" s="30" t="s">
        <v>10</v>
      </c>
      <c r="H532" s="30">
        <v>1</v>
      </c>
      <c r="I532" s="31">
        <v>34.6</v>
      </c>
    </row>
    <row r="533" spans="2:9" x14ac:dyDescent="0.25">
      <c r="B533" s="29">
        <v>42697</v>
      </c>
      <c r="C533" s="30" t="s">
        <v>308</v>
      </c>
      <c r="D533" s="30">
        <v>315236</v>
      </c>
      <c r="E533" s="30">
        <v>490595</v>
      </c>
      <c r="F533" s="30" t="s">
        <v>596</v>
      </c>
      <c r="G533" s="30" t="s">
        <v>12</v>
      </c>
      <c r="H533" s="30">
        <v>1</v>
      </c>
      <c r="I533" s="31">
        <v>38.200000000000003</v>
      </c>
    </row>
    <row r="534" spans="2:9" x14ac:dyDescent="0.25">
      <c r="B534" s="29">
        <v>42698</v>
      </c>
      <c r="C534" s="30" t="s">
        <v>308</v>
      </c>
      <c r="D534" s="30">
        <v>419762</v>
      </c>
      <c r="E534" s="30">
        <v>12044</v>
      </c>
      <c r="F534" s="30" t="s">
        <v>597</v>
      </c>
      <c r="G534" s="30" t="s">
        <v>18</v>
      </c>
      <c r="H534" s="30">
        <v>1</v>
      </c>
      <c r="I534" s="31">
        <v>33.799999999999997</v>
      </c>
    </row>
    <row r="535" spans="2:9" x14ac:dyDescent="0.25">
      <c r="B535" s="29">
        <v>42698</v>
      </c>
      <c r="C535" s="30" t="s">
        <v>308</v>
      </c>
      <c r="D535" s="30">
        <v>732190</v>
      </c>
      <c r="E535" s="30">
        <v>93487</v>
      </c>
      <c r="F535" s="30" t="s">
        <v>598</v>
      </c>
      <c r="G535" s="30" t="s">
        <v>18</v>
      </c>
      <c r="H535" s="30">
        <v>1</v>
      </c>
      <c r="I535" s="31">
        <v>59.8</v>
      </c>
    </row>
    <row r="536" spans="2:9" x14ac:dyDescent="0.25">
      <c r="B536" s="29">
        <v>42698</v>
      </c>
      <c r="C536" s="30" t="s">
        <v>308</v>
      </c>
      <c r="D536" s="30">
        <v>584710</v>
      </c>
      <c r="E536" s="30">
        <v>93487</v>
      </c>
      <c r="F536" s="30" t="s">
        <v>598</v>
      </c>
      <c r="G536" s="30" t="s">
        <v>18</v>
      </c>
      <c r="H536" s="30">
        <v>1</v>
      </c>
      <c r="I536" s="31">
        <v>39.799999999999997</v>
      </c>
    </row>
    <row r="537" spans="2:9" x14ac:dyDescent="0.25">
      <c r="B537" s="29">
        <v>42698</v>
      </c>
      <c r="C537" s="30" t="s">
        <v>308</v>
      </c>
      <c r="D537" s="30">
        <v>692107</v>
      </c>
      <c r="E537" s="30">
        <v>93487</v>
      </c>
      <c r="F537" s="30" t="s">
        <v>598</v>
      </c>
      <c r="G537" s="30" t="s">
        <v>18</v>
      </c>
      <c r="H537" s="30">
        <v>4</v>
      </c>
      <c r="I537" s="31">
        <v>13.6</v>
      </c>
    </row>
    <row r="538" spans="2:9" x14ac:dyDescent="0.25">
      <c r="B538" s="29">
        <v>42698</v>
      </c>
      <c r="C538" s="30" t="s">
        <v>8</v>
      </c>
      <c r="D538" s="30">
        <v>915953</v>
      </c>
      <c r="E538" s="30">
        <v>133064</v>
      </c>
      <c r="F538" s="30" t="s">
        <v>149</v>
      </c>
      <c r="G538" s="30" t="s">
        <v>18</v>
      </c>
      <c r="H538" s="30">
        <v>1</v>
      </c>
      <c r="I538" s="31">
        <v>46.7</v>
      </c>
    </row>
    <row r="539" spans="2:9" x14ac:dyDescent="0.25">
      <c r="B539" s="29">
        <v>42698</v>
      </c>
      <c r="C539" s="30" t="s">
        <v>8</v>
      </c>
      <c r="D539" s="30">
        <v>300035</v>
      </c>
      <c r="E539" s="30">
        <v>133064</v>
      </c>
      <c r="F539" s="30" t="s">
        <v>149</v>
      </c>
      <c r="G539" s="30" t="s">
        <v>18</v>
      </c>
      <c r="H539" s="30">
        <v>1</v>
      </c>
      <c r="I539" s="31">
        <v>46.7</v>
      </c>
    </row>
    <row r="540" spans="2:9" x14ac:dyDescent="0.25">
      <c r="B540" s="29">
        <v>42698</v>
      </c>
      <c r="C540" s="30" t="s">
        <v>308</v>
      </c>
      <c r="D540" s="30">
        <v>315236</v>
      </c>
      <c r="E540" s="30">
        <v>228977</v>
      </c>
      <c r="F540" s="30" t="s">
        <v>599</v>
      </c>
      <c r="G540" s="30" t="s">
        <v>15</v>
      </c>
      <c r="H540" s="30">
        <v>1</v>
      </c>
      <c r="I540" s="31">
        <v>31.9</v>
      </c>
    </row>
    <row r="541" spans="2:9" x14ac:dyDescent="0.25">
      <c r="B541" s="29">
        <v>42698</v>
      </c>
      <c r="C541" s="30" t="s">
        <v>8</v>
      </c>
      <c r="D541" s="30">
        <v>798288</v>
      </c>
      <c r="E541" s="30">
        <v>281673</v>
      </c>
      <c r="F541" s="30" t="s">
        <v>150</v>
      </c>
      <c r="G541" s="30" t="s">
        <v>18</v>
      </c>
      <c r="H541" s="30">
        <v>1</v>
      </c>
      <c r="I541" s="31">
        <v>37.9</v>
      </c>
    </row>
    <row r="542" spans="2:9" x14ac:dyDescent="0.25">
      <c r="B542" s="29">
        <v>42698</v>
      </c>
      <c r="C542" s="30" t="s">
        <v>308</v>
      </c>
      <c r="D542" s="30">
        <v>855059</v>
      </c>
      <c r="E542" s="30">
        <v>281673</v>
      </c>
      <c r="F542" s="30" t="s">
        <v>150</v>
      </c>
      <c r="G542" s="30" t="s">
        <v>18</v>
      </c>
      <c r="H542" s="30">
        <v>1</v>
      </c>
      <c r="I542" s="31">
        <v>59.8</v>
      </c>
    </row>
    <row r="543" spans="2:9" x14ac:dyDescent="0.25">
      <c r="B543" s="29">
        <v>42698</v>
      </c>
      <c r="C543" s="30" t="s">
        <v>306</v>
      </c>
      <c r="D543" s="30">
        <v>397127</v>
      </c>
      <c r="E543" s="30">
        <v>441429</v>
      </c>
      <c r="F543" s="30" t="s">
        <v>600</v>
      </c>
      <c r="G543" s="30" t="s">
        <v>18</v>
      </c>
      <c r="H543" s="30">
        <v>1</v>
      </c>
      <c r="I543" s="31">
        <v>32.9</v>
      </c>
    </row>
    <row r="544" spans="2:9" x14ac:dyDescent="0.25">
      <c r="B544" s="29">
        <v>42698</v>
      </c>
      <c r="C544" s="30" t="s">
        <v>308</v>
      </c>
      <c r="D544" s="30">
        <v>315236</v>
      </c>
      <c r="E544" s="30">
        <v>445921</v>
      </c>
      <c r="F544" s="30" t="s">
        <v>601</v>
      </c>
      <c r="G544" s="30" t="s">
        <v>12</v>
      </c>
      <c r="H544" s="30">
        <v>1</v>
      </c>
      <c r="I544" s="31">
        <v>38.200000000000003</v>
      </c>
    </row>
    <row r="545" spans="2:9" x14ac:dyDescent="0.25">
      <c r="B545" s="29">
        <v>42698</v>
      </c>
      <c r="C545" s="30" t="s">
        <v>308</v>
      </c>
      <c r="D545" s="30">
        <v>269713</v>
      </c>
      <c r="E545" s="30">
        <v>495829</v>
      </c>
      <c r="F545" s="30" t="s">
        <v>602</v>
      </c>
      <c r="G545" s="30" t="s">
        <v>18</v>
      </c>
      <c r="H545" s="30">
        <v>1</v>
      </c>
      <c r="I545" s="31">
        <v>29</v>
      </c>
    </row>
    <row r="546" spans="2:9" x14ac:dyDescent="0.25">
      <c r="B546" s="29">
        <v>42699</v>
      </c>
      <c r="C546" s="30" t="s">
        <v>308</v>
      </c>
      <c r="D546" s="30">
        <v>982986</v>
      </c>
      <c r="E546" s="30">
        <v>268038</v>
      </c>
      <c r="F546" s="30" t="s">
        <v>603</v>
      </c>
      <c r="G546" s="30" t="s">
        <v>49</v>
      </c>
      <c r="H546" s="30">
        <v>1</v>
      </c>
      <c r="I546" s="31">
        <v>40.9</v>
      </c>
    </row>
    <row r="547" spans="2:9" x14ac:dyDescent="0.25">
      <c r="B547" s="29">
        <v>42699</v>
      </c>
      <c r="C547" s="30" t="s">
        <v>8</v>
      </c>
      <c r="D547" s="30">
        <v>301348</v>
      </c>
      <c r="E547" s="30">
        <v>271944</v>
      </c>
      <c r="F547" s="30" t="s">
        <v>151</v>
      </c>
      <c r="G547" s="30" t="s">
        <v>10</v>
      </c>
      <c r="H547" s="30">
        <v>1</v>
      </c>
      <c r="I547" s="31">
        <v>34</v>
      </c>
    </row>
    <row r="548" spans="2:9" x14ac:dyDescent="0.25">
      <c r="B548" s="29">
        <v>42699</v>
      </c>
      <c r="C548" s="30" t="s">
        <v>308</v>
      </c>
      <c r="D548" s="30">
        <v>269713</v>
      </c>
      <c r="E548" s="30">
        <v>366394</v>
      </c>
      <c r="F548" s="30" t="s">
        <v>604</v>
      </c>
      <c r="G548" s="30" t="s">
        <v>18</v>
      </c>
      <c r="H548" s="30">
        <v>1</v>
      </c>
      <c r="I548" s="31">
        <v>29</v>
      </c>
    </row>
    <row r="549" spans="2:9" x14ac:dyDescent="0.25">
      <c r="B549" s="29">
        <v>42699</v>
      </c>
      <c r="C549" s="30" t="s">
        <v>308</v>
      </c>
      <c r="D549" s="30">
        <v>269713</v>
      </c>
      <c r="E549" s="30">
        <v>470640</v>
      </c>
      <c r="F549" s="30" t="s">
        <v>605</v>
      </c>
      <c r="G549" s="30" t="s">
        <v>18</v>
      </c>
      <c r="H549" s="30">
        <v>4</v>
      </c>
      <c r="I549" s="31">
        <v>116</v>
      </c>
    </row>
    <row r="550" spans="2:9" x14ac:dyDescent="0.25">
      <c r="B550" s="29">
        <v>42699</v>
      </c>
      <c r="C550" s="30" t="s">
        <v>308</v>
      </c>
      <c r="D550" s="30">
        <v>537012</v>
      </c>
      <c r="E550" s="30">
        <v>487666</v>
      </c>
      <c r="F550" s="30" t="s">
        <v>606</v>
      </c>
      <c r="G550" s="30" t="s">
        <v>18</v>
      </c>
      <c r="H550" s="30">
        <v>1</v>
      </c>
      <c r="I550" s="31">
        <v>42</v>
      </c>
    </row>
    <row r="551" spans="2:9" x14ac:dyDescent="0.25">
      <c r="B551" s="29">
        <v>42699</v>
      </c>
      <c r="C551" s="30" t="s">
        <v>308</v>
      </c>
      <c r="D551" s="30">
        <v>640845</v>
      </c>
      <c r="E551" s="30">
        <v>495974</v>
      </c>
      <c r="F551" s="30" t="s">
        <v>607</v>
      </c>
      <c r="G551" s="30" t="s">
        <v>10</v>
      </c>
      <c r="H551" s="30">
        <v>1</v>
      </c>
      <c r="I551" s="31">
        <v>44</v>
      </c>
    </row>
    <row r="552" spans="2:9" x14ac:dyDescent="0.25">
      <c r="B552" s="29">
        <v>42700</v>
      </c>
      <c r="C552" s="30" t="s">
        <v>8</v>
      </c>
      <c r="D552" s="30">
        <v>899488</v>
      </c>
      <c r="E552" s="30">
        <v>39111</v>
      </c>
      <c r="F552" s="30" t="s">
        <v>152</v>
      </c>
      <c r="G552" s="30" t="s">
        <v>10</v>
      </c>
      <c r="H552" s="30">
        <v>1</v>
      </c>
      <c r="I552" s="31">
        <v>37.200000000000003</v>
      </c>
    </row>
    <row r="553" spans="2:9" x14ac:dyDescent="0.25">
      <c r="B553" s="29">
        <v>42700</v>
      </c>
      <c r="C553" s="30" t="s">
        <v>308</v>
      </c>
      <c r="D553" s="30">
        <v>198485</v>
      </c>
      <c r="E553" s="30">
        <v>85491</v>
      </c>
      <c r="F553" s="30" t="s">
        <v>608</v>
      </c>
      <c r="G553" s="30" t="s">
        <v>21</v>
      </c>
      <c r="H553" s="30">
        <v>1</v>
      </c>
      <c r="I553" s="31">
        <v>11.5</v>
      </c>
    </row>
    <row r="554" spans="2:9" x14ac:dyDescent="0.25">
      <c r="B554" s="29">
        <v>42700</v>
      </c>
      <c r="C554" s="30" t="s">
        <v>306</v>
      </c>
      <c r="D554" s="30">
        <v>497641</v>
      </c>
      <c r="E554" s="30">
        <v>141679</v>
      </c>
      <c r="F554" s="30" t="s">
        <v>609</v>
      </c>
      <c r="G554" s="30" t="s">
        <v>18</v>
      </c>
      <c r="H554" s="30">
        <v>1</v>
      </c>
      <c r="I554" s="31">
        <v>5.5</v>
      </c>
    </row>
    <row r="555" spans="2:9" x14ac:dyDescent="0.25">
      <c r="B555" s="29">
        <v>42700</v>
      </c>
      <c r="C555" s="30" t="s">
        <v>308</v>
      </c>
      <c r="D555" s="30">
        <v>776126</v>
      </c>
      <c r="E555" s="30">
        <v>371377</v>
      </c>
      <c r="F555" s="30" t="s">
        <v>610</v>
      </c>
      <c r="G555" s="30" t="s">
        <v>18</v>
      </c>
      <c r="H555" s="30">
        <v>3</v>
      </c>
      <c r="I555" s="31">
        <v>119.6</v>
      </c>
    </row>
    <row r="556" spans="2:9" x14ac:dyDescent="0.25">
      <c r="B556" s="29">
        <v>42700</v>
      </c>
      <c r="C556" s="30" t="s">
        <v>8</v>
      </c>
      <c r="D556" s="30">
        <v>336928</v>
      </c>
      <c r="E556" s="30">
        <v>496272</v>
      </c>
      <c r="F556" s="30" t="s">
        <v>153</v>
      </c>
      <c r="G556" s="30" t="s">
        <v>10</v>
      </c>
      <c r="H556" s="30">
        <v>2</v>
      </c>
      <c r="I556" s="31">
        <v>78.599999999999994</v>
      </c>
    </row>
    <row r="557" spans="2:9" x14ac:dyDescent="0.25">
      <c r="B557" s="29">
        <v>42700</v>
      </c>
      <c r="C557" s="30" t="s">
        <v>8</v>
      </c>
      <c r="D557" s="30">
        <v>905356</v>
      </c>
      <c r="E557" s="30">
        <v>496272</v>
      </c>
      <c r="F557" s="30" t="s">
        <v>153</v>
      </c>
      <c r="G557" s="30" t="s">
        <v>10</v>
      </c>
      <c r="H557" s="30">
        <v>2</v>
      </c>
      <c r="I557" s="31">
        <v>68.2</v>
      </c>
    </row>
    <row r="558" spans="2:9" x14ac:dyDescent="0.25">
      <c r="B558" s="29">
        <v>42701</v>
      </c>
      <c r="C558" s="30" t="s">
        <v>308</v>
      </c>
      <c r="D558" s="30">
        <v>537012</v>
      </c>
      <c r="E558" s="30">
        <v>116697</v>
      </c>
      <c r="F558" s="30" t="s">
        <v>611</v>
      </c>
      <c r="G558" s="30" t="s">
        <v>18</v>
      </c>
      <c r="H558" s="30">
        <v>1</v>
      </c>
      <c r="I558" s="31">
        <v>42</v>
      </c>
    </row>
    <row r="559" spans="2:9" x14ac:dyDescent="0.25">
      <c r="B559" s="29">
        <v>42701</v>
      </c>
      <c r="C559" s="30" t="s">
        <v>8</v>
      </c>
      <c r="D559" s="30">
        <v>798288</v>
      </c>
      <c r="E559" s="30">
        <v>124027</v>
      </c>
      <c r="F559" s="30" t="s">
        <v>154</v>
      </c>
      <c r="G559" s="30" t="s">
        <v>18</v>
      </c>
      <c r="H559" s="30">
        <v>1</v>
      </c>
      <c r="I559" s="31">
        <v>37.9</v>
      </c>
    </row>
    <row r="560" spans="2:9" x14ac:dyDescent="0.25">
      <c r="B560" s="29">
        <v>42701</v>
      </c>
      <c r="C560" s="30" t="s">
        <v>8</v>
      </c>
      <c r="D560" s="30">
        <v>786865</v>
      </c>
      <c r="E560" s="30">
        <v>192332</v>
      </c>
      <c r="F560" s="30" t="s">
        <v>155</v>
      </c>
      <c r="G560" s="30" t="s">
        <v>18</v>
      </c>
      <c r="H560" s="30">
        <v>2</v>
      </c>
      <c r="I560" s="31">
        <v>93.4</v>
      </c>
    </row>
    <row r="561" spans="2:9" x14ac:dyDescent="0.25">
      <c r="B561" s="29">
        <v>42701</v>
      </c>
      <c r="C561" s="30" t="s">
        <v>308</v>
      </c>
      <c r="D561" s="30">
        <v>537012</v>
      </c>
      <c r="E561" s="30">
        <v>434214</v>
      </c>
      <c r="F561" s="30" t="s">
        <v>612</v>
      </c>
      <c r="G561" s="30" t="s">
        <v>18</v>
      </c>
      <c r="H561" s="30">
        <v>1</v>
      </c>
      <c r="I561" s="31">
        <v>42</v>
      </c>
    </row>
    <row r="562" spans="2:9" x14ac:dyDescent="0.25">
      <c r="B562" s="29">
        <v>42701</v>
      </c>
      <c r="C562" s="30" t="s">
        <v>308</v>
      </c>
      <c r="D562" s="30">
        <v>390602</v>
      </c>
      <c r="E562" s="30">
        <v>494778</v>
      </c>
      <c r="F562" s="30" t="s">
        <v>613</v>
      </c>
      <c r="G562" s="30" t="s">
        <v>10</v>
      </c>
      <c r="H562" s="30">
        <v>2</v>
      </c>
      <c r="I562" s="31">
        <v>74</v>
      </c>
    </row>
    <row r="563" spans="2:9" x14ac:dyDescent="0.25">
      <c r="B563" s="29">
        <v>42701</v>
      </c>
      <c r="C563" s="30" t="s">
        <v>308</v>
      </c>
      <c r="D563" s="30">
        <v>315236</v>
      </c>
      <c r="E563" s="30">
        <v>494778</v>
      </c>
      <c r="F563" s="30" t="s">
        <v>613</v>
      </c>
      <c r="G563" s="30" t="s">
        <v>10</v>
      </c>
      <c r="H563" s="30">
        <v>2</v>
      </c>
      <c r="I563" s="31">
        <v>74</v>
      </c>
    </row>
    <row r="564" spans="2:9" x14ac:dyDescent="0.25">
      <c r="B564" s="29">
        <v>42701</v>
      </c>
      <c r="C564" s="30" t="s">
        <v>306</v>
      </c>
      <c r="D564" s="30">
        <v>397127</v>
      </c>
      <c r="E564" s="30">
        <v>496021</v>
      </c>
      <c r="F564" s="30" t="s">
        <v>614</v>
      </c>
      <c r="G564" s="30" t="s">
        <v>18</v>
      </c>
      <c r="H564" s="30">
        <v>1</v>
      </c>
      <c r="I564" s="31">
        <v>32.9</v>
      </c>
    </row>
    <row r="565" spans="2:9" x14ac:dyDescent="0.25">
      <c r="B565" s="29">
        <v>42701</v>
      </c>
      <c r="C565" s="30" t="s">
        <v>308</v>
      </c>
      <c r="D565" s="30">
        <v>759650</v>
      </c>
      <c r="E565" s="30">
        <v>496021</v>
      </c>
      <c r="F565" s="30" t="s">
        <v>614</v>
      </c>
      <c r="G565" s="30" t="s">
        <v>18</v>
      </c>
      <c r="H565" s="30">
        <v>1</v>
      </c>
      <c r="I565" s="31">
        <v>42</v>
      </c>
    </row>
    <row r="566" spans="2:9" x14ac:dyDescent="0.25">
      <c r="B566" s="29">
        <v>42701</v>
      </c>
      <c r="C566" s="30" t="s">
        <v>306</v>
      </c>
      <c r="D566" s="30">
        <v>701139</v>
      </c>
      <c r="E566" s="30">
        <v>496290</v>
      </c>
      <c r="F566" s="30" t="s">
        <v>615</v>
      </c>
      <c r="G566" s="30" t="s">
        <v>12</v>
      </c>
      <c r="H566" s="30">
        <v>1</v>
      </c>
      <c r="I566" s="31">
        <v>34.5</v>
      </c>
    </row>
    <row r="567" spans="2:9" x14ac:dyDescent="0.25">
      <c r="B567" s="29">
        <v>42702</v>
      </c>
      <c r="C567" s="30" t="s">
        <v>308</v>
      </c>
      <c r="D567" s="30">
        <v>537012</v>
      </c>
      <c r="E567" s="30">
        <v>191646</v>
      </c>
      <c r="F567" s="30" t="s">
        <v>616</v>
      </c>
      <c r="G567" s="30" t="s">
        <v>18</v>
      </c>
      <c r="H567" s="30">
        <v>2</v>
      </c>
      <c r="I567" s="31">
        <v>84</v>
      </c>
    </row>
    <row r="568" spans="2:9" x14ac:dyDescent="0.25">
      <c r="B568" s="29">
        <v>42702</v>
      </c>
      <c r="C568" s="30" t="s">
        <v>8</v>
      </c>
      <c r="D568" s="30">
        <v>588995</v>
      </c>
      <c r="E568" s="30">
        <v>265324</v>
      </c>
      <c r="F568" s="30" t="s">
        <v>156</v>
      </c>
      <c r="G568" s="30" t="s">
        <v>10</v>
      </c>
      <c r="H568" s="30">
        <v>1</v>
      </c>
      <c r="I568" s="31">
        <v>34.1</v>
      </c>
    </row>
    <row r="569" spans="2:9" x14ac:dyDescent="0.25">
      <c r="B569" s="29">
        <v>42702</v>
      </c>
      <c r="C569" s="30" t="s">
        <v>308</v>
      </c>
      <c r="D569" s="30">
        <v>583164</v>
      </c>
      <c r="E569" s="30">
        <v>365618</v>
      </c>
      <c r="F569" s="30" t="s">
        <v>617</v>
      </c>
      <c r="G569" s="30" t="s">
        <v>10</v>
      </c>
      <c r="H569" s="30">
        <v>1</v>
      </c>
      <c r="I569" s="31">
        <v>42.9</v>
      </c>
    </row>
    <row r="570" spans="2:9" x14ac:dyDescent="0.25">
      <c r="B570" s="29">
        <v>42702</v>
      </c>
      <c r="C570" s="30" t="s">
        <v>308</v>
      </c>
      <c r="D570" s="30">
        <v>584710</v>
      </c>
      <c r="E570" s="30">
        <v>467286</v>
      </c>
      <c r="F570" s="30" t="s">
        <v>618</v>
      </c>
      <c r="G570" s="30" t="s">
        <v>10</v>
      </c>
      <c r="H570" s="30">
        <v>1</v>
      </c>
      <c r="I570" s="31">
        <v>40.6</v>
      </c>
    </row>
    <row r="571" spans="2:9" x14ac:dyDescent="0.25">
      <c r="B571" s="29">
        <v>42702</v>
      </c>
      <c r="C571" s="30" t="s">
        <v>308</v>
      </c>
      <c r="D571" s="30">
        <v>178732</v>
      </c>
      <c r="E571" s="30">
        <v>496754</v>
      </c>
      <c r="F571" s="30" t="s">
        <v>619</v>
      </c>
      <c r="G571" s="30" t="s">
        <v>12</v>
      </c>
      <c r="H571" s="30">
        <v>1</v>
      </c>
      <c r="I571" s="31">
        <v>31.8</v>
      </c>
    </row>
    <row r="572" spans="2:9" x14ac:dyDescent="0.25">
      <c r="B572" s="29">
        <v>42703</v>
      </c>
      <c r="C572" s="30" t="s">
        <v>308</v>
      </c>
      <c r="D572" s="30">
        <v>776126</v>
      </c>
      <c r="E572" s="30">
        <v>2461</v>
      </c>
      <c r="F572" s="30" t="s">
        <v>620</v>
      </c>
      <c r="G572" s="30" t="s">
        <v>12</v>
      </c>
      <c r="H572" s="30">
        <v>3</v>
      </c>
      <c r="I572" s="31">
        <v>195</v>
      </c>
    </row>
    <row r="573" spans="2:9" x14ac:dyDescent="0.25">
      <c r="B573" s="29">
        <v>42703</v>
      </c>
      <c r="C573" s="30" t="s">
        <v>8</v>
      </c>
      <c r="D573" s="30">
        <v>915953</v>
      </c>
      <c r="E573" s="30">
        <v>11463</v>
      </c>
      <c r="F573" s="30" t="s">
        <v>157</v>
      </c>
      <c r="G573" s="30" t="s">
        <v>10</v>
      </c>
      <c r="H573" s="30">
        <v>1</v>
      </c>
      <c r="I573" s="31">
        <v>51.7</v>
      </c>
    </row>
    <row r="574" spans="2:9" x14ac:dyDescent="0.25">
      <c r="B574" s="29">
        <v>42703</v>
      </c>
      <c r="C574" s="30" t="s">
        <v>308</v>
      </c>
      <c r="D574" s="30">
        <v>198485</v>
      </c>
      <c r="E574" s="30">
        <v>11463</v>
      </c>
      <c r="F574" s="30" t="s">
        <v>157</v>
      </c>
      <c r="G574" s="30" t="s">
        <v>10</v>
      </c>
      <c r="H574" s="30">
        <v>1</v>
      </c>
      <c r="I574" s="31">
        <v>14.5</v>
      </c>
    </row>
    <row r="575" spans="2:9" x14ac:dyDescent="0.25">
      <c r="B575" s="29">
        <v>42703</v>
      </c>
      <c r="C575" s="30" t="s">
        <v>306</v>
      </c>
      <c r="D575" s="30">
        <v>422570</v>
      </c>
      <c r="E575" s="30">
        <v>365618</v>
      </c>
      <c r="F575" s="30" t="s">
        <v>621</v>
      </c>
      <c r="G575" s="30" t="s">
        <v>10</v>
      </c>
      <c r="H575" s="30">
        <v>1</v>
      </c>
      <c r="I575" s="31">
        <v>40.4</v>
      </c>
    </row>
    <row r="576" spans="2:9" x14ac:dyDescent="0.25">
      <c r="B576" s="29">
        <v>42703</v>
      </c>
      <c r="C576" s="30" t="s">
        <v>308</v>
      </c>
      <c r="D576" s="30">
        <v>720906</v>
      </c>
      <c r="E576" s="30">
        <v>365618</v>
      </c>
      <c r="F576" s="30" t="s">
        <v>621</v>
      </c>
      <c r="G576" s="30" t="s">
        <v>10</v>
      </c>
      <c r="H576" s="30">
        <v>1</v>
      </c>
      <c r="I576" s="31">
        <v>44</v>
      </c>
    </row>
    <row r="577" spans="2:9" x14ac:dyDescent="0.25">
      <c r="B577" s="29">
        <v>42703</v>
      </c>
      <c r="C577" s="30" t="s">
        <v>308</v>
      </c>
      <c r="D577" s="30">
        <v>583164</v>
      </c>
      <c r="E577" s="30">
        <v>365618</v>
      </c>
      <c r="F577" s="30" t="s">
        <v>621</v>
      </c>
      <c r="G577" s="30" t="s">
        <v>10</v>
      </c>
      <c r="H577" s="30">
        <v>1</v>
      </c>
      <c r="I577" s="31">
        <v>42.9</v>
      </c>
    </row>
    <row r="578" spans="2:9" x14ac:dyDescent="0.25">
      <c r="B578" s="29">
        <v>42703</v>
      </c>
      <c r="C578" s="30" t="s">
        <v>306</v>
      </c>
      <c r="D578" s="30">
        <v>473581</v>
      </c>
      <c r="E578" s="30">
        <v>436689</v>
      </c>
      <c r="F578" s="30" t="s">
        <v>622</v>
      </c>
      <c r="G578" s="30" t="s">
        <v>10</v>
      </c>
      <c r="H578" s="30">
        <v>1</v>
      </c>
      <c r="I578" s="31">
        <v>40.4</v>
      </c>
    </row>
    <row r="579" spans="2:9" x14ac:dyDescent="0.25">
      <c r="B579" s="29">
        <v>42703</v>
      </c>
      <c r="C579" s="30" t="s">
        <v>308</v>
      </c>
      <c r="D579" s="30">
        <v>315236</v>
      </c>
      <c r="E579" s="30">
        <v>445921</v>
      </c>
      <c r="F579" s="30" t="s">
        <v>623</v>
      </c>
      <c r="G579" s="30" t="s">
        <v>10</v>
      </c>
      <c r="H579" s="30">
        <v>1</v>
      </c>
      <c r="I579" s="31">
        <v>37</v>
      </c>
    </row>
    <row r="580" spans="2:9" x14ac:dyDescent="0.25">
      <c r="B580" s="29">
        <v>42703</v>
      </c>
      <c r="C580" s="30" t="s">
        <v>308</v>
      </c>
      <c r="D580" s="30">
        <v>653241</v>
      </c>
      <c r="E580" s="30">
        <v>481459</v>
      </c>
      <c r="F580" s="30" t="s">
        <v>624</v>
      </c>
      <c r="G580" s="30" t="s">
        <v>18</v>
      </c>
      <c r="H580" s="30">
        <v>1</v>
      </c>
      <c r="I580" s="31">
        <v>29.9</v>
      </c>
    </row>
    <row r="581" spans="2:9" x14ac:dyDescent="0.25">
      <c r="B581" s="29">
        <v>42703</v>
      </c>
      <c r="C581" s="30" t="s">
        <v>8</v>
      </c>
      <c r="D581" s="30">
        <v>915953</v>
      </c>
      <c r="E581" s="30">
        <v>484014</v>
      </c>
      <c r="F581" s="30" t="s">
        <v>158</v>
      </c>
      <c r="G581" s="30" t="s">
        <v>18</v>
      </c>
      <c r="H581" s="30">
        <v>2</v>
      </c>
      <c r="I581" s="31">
        <v>93.4</v>
      </c>
    </row>
    <row r="582" spans="2:9" x14ac:dyDescent="0.25">
      <c r="B582" s="29">
        <v>42703</v>
      </c>
      <c r="C582" s="30" t="s">
        <v>308</v>
      </c>
      <c r="D582" s="30">
        <v>714468</v>
      </c>
      <c r="E582" s="30">
        <v>490923</v>
      </c>
      <c r="F582" s="30" t="s">
        <v>625</v>
      </c>
      <c r="G582" s="30" t="s">
        <v>18</v>
      </c>
      <c r="H582" s="30">
        <v>1</v>
      </c>
      <c r="I582" s="31">
        <v>11.4</v>
      </c>
    </row>
    <row r="583" spans="2:9" x14ac:dyDescent="0.25">
      <c r="B583" s="29">
        <v>42704</v>
      </c>
      <c r="C583" s="30" t="s">
        <v>308</v>
      </c>
      <c r="D583" s="30">
        <v>692107</v>
      </c>
      <c r="E583" s="30">
        <v>25019</v>
      </c>
      <c r="F583" s="30" t="s">
        <v>626</v>
      </c>
      <c r="G583" s="30" t="s">
        <v>10</v>
      </c>
      <c r="H583" s="30">
        <v>2</v>
      </c>
      <c r="I583" s="31">
        <v>6.8</v>
      </c>
    </row>
    <row r="584" spans="2:9" x14ac:dyDescent="0.25">
      <c r="B584" s="29">
        <v>42704</v>
      </c>
      <c r="C584" s="30" t="s">
        <v>308</v>
      </c>
      <c r="D584" s="30">
        <v>419762</v>
      </c>
      <c r="E584" s="30">
        <v>27022</v>
      </c>
      <c r="F584" s="30" t="s">
        <v>627</v>
      </c>
      <c r="G584" s="30" t="s">
        <v>21</v>
      </c>
      <c r="H584" s="30">
        <v>1</v>
      </c>
      <c r="I584" s="31">
        <v>32</v>
      </c>
    </row>
    <row r="585" spans="2:9" x14ac:dyDescent="0.25">
      <c r="B585" s="29">
        <v>42704</v>
      </c>
      <c r="C585" s="30" t="s">
        <v>8</v>
      </c>
      <c r="D585" s="30">
        <v>926954</v>
      </c>
      <c r="E585" s="30">
        <v>48576</v>
      </c>
      <c r="F585" s="30" t="s">
        <v>159</v>
      </c>
      <c r="G585" s="30" t="s">
        <v>18</v>
      </c>
      <c r="H585" s="30">
        <v>1</v>
      </c>
      <c r="I585" s="31">
        <v>33.9</v>
      </c>
    </row>
    <row r="586" spans="2:9" x14ac:dyDescent="0.25">
      <c r="B586" s="29">
        <v>42704</v>
      </c>
      <c r="C586" s="30" t="s">
        <v>8</v>
      </c>
      <c r="D586" s="30">
        <v>588995</v>
      </c>
      <c r="E586" s="30">
        <v>163380</v>
      </c>
      <c r="F586" s="30" t="s">
        <v>160</v>
      </c>
      <c r="G586" s="30" t="s">
        <v>10</v>
      </c>
      <c r="H586" s="30">
        <v>1</v>
      </c>
      <c r="I586" s="31">
        <v>35.799999999999997</v>
      </c>
    </row>
    <row r="587" spans="2:9" x14ac:dyDescent="0.25">
      <c r="B587" s="29">
        <v>42704</v>
      </c>
      <c r="C587" s="30" t="s">
        <v>306</v>
      </c>
      <c r="D587" s="30">
        <v>422570</v>
      </c>
      <c r="E587" s="30">
        <v>416668</v>
      </c>
      <c r="F587" s="30" t="s">
        <v>628</v>
      </c>
      <c r="G587" s="30" t="s">
        <v>18</v>
      </c>
      <c r="H587" s="30">
        <v>1</v>
      </c>
      <c r="I587" s="31">
        <v>31.9</v>
      </c>
    </row>
    <row r="588" spans="2:9" x14ac:dyDescent="0.25">
      <c r="B588" s="29">
        <v>42704</v>
      </c>
      <c r="C588" s="30" t="s">
        <v>306</v>
      </c>
      <c r="D588" s="30">
        <v>533718</v>
      </c>
      <c r="E588" s="30">
        <v>471777</v>
      </c>
      <c r="F588" s="30" t="s">
        <v>629</v>
      </c>
      <c r="G588" s="30" t="s">
        <v>18</v>
      </c>
      <c r="H588" s="30">
        <v>1</v>
      </c>
      <c r="I588" s="31">
        <v>28.5</v>
      </c>
    </row>
    <row r="589" spans="2:9" x14ac:dyDescent="0.25">
      <c r="B589" s="29">
        <v>42704</v>
      </c>
      <c r="C589" s="30" t="s">
        <v>306</v>
      </c>
      <c r="D589" s="30">
        <v>397127</v>
      </c>
      <c r="E589" s="30">
        <v>471777</v>
      </c>
      <c r="F589" s="30" t="s">
        <v>629</v>
      </c>
      <c r="G589" s="30" t="s">
        <v>18</v>
      </c>
      <c r="H589" s="30">
        <v>1</v>
      </c>
      <c r="I589" s="31">
        <v>32.9</v>
      </c>
    </row>
    <row r="590" spans="2:9" x14ac:dyDescent="0.25">
      <c r="B590" s="29">
        <v>42704</v>
      </c>
      <c r="C590" s="30" t="s">
        <v>8</v>
      </c>
      <c r="D590" s="30">
        <v>786865</v>
      </c>
      <c r="E590" s="30">
        <v>487208</v>
      </c>
      <c r="F590" s="30" t="s">
        <v>161</v>
      </c>
      <c r="G590" s="30" t="s">
        <v>10</v>
      </c>
      <c r="H590" s="30">
        <v>1</v>
      </c>
      <c r="I590" s="31">
        <v>51.7</v>
      </c>
    </row>
    <row r="591" spans="2:9" x14ac:dyDescent="0.25">
      <c r="B591" s="29">
        <v>42704</v>
      </c>
      <c r="C591" s="30" t="s">
        <v>306</v>
      </c>
      <c r="D591" s="30">
        <v>252726</v>
      </c>
      <c r="E591" s="30">
        <v>497112</v>
      </c>
      <c r="F591" s="30" t="s">
        <v>630</v>
      </c>
      <c r="G591" s="30" t="s">
        <v>18</v>
      </c>
      <c r="H591" s="30">
        <v>1</v>
      </c>
      <c r="I591" s="31">
        <v>25.9</v>
      </c>
    </row>
    <row r="592" spans="2:9" x14ac:dyDescent="0.25">
      <c r="B592" s="29">
        <v>42705</v>
      </c>
      <c r="C592" s="30" t="s">
        <v>308</v>
      </c>
      <c r="D592" s="30">
        <v>982986</v>
      </c>
      <c r="E592" s="30">
        <v>268038</v>
      </c>
      <c r="F592" s="30" t="s">
        <v>631</v>
      </c>
      <c r="G592" s="30" t="s">
        <v>12</v>
      </c>
      <c r="H592" s="30">
        <v>1</v>
      </c>
      <c r="I592" s="31">
        <v>40.799999999999997</v>
      </c>
    </row>
    <row r="593" spans="2:9" x14ac:dyDescent="0.25">
      <c r="B593" s="29">
        <v>42705</v>
      </c>
      <c r="C593" s="30" t="s">
        <v>8</v>
      </c>
      <c r="D593" s="30">
        <v>300035</v>
      </c>
      <c r="E593" s="30">
        <v>428180</v>
      </c>
      <c r="F593" s="30" t="s">
        <v>162</v>
      </c>
      <c r="G593" s="30" t="s">
        <v>18</v>
      </c>
      <c r="H593" s="30">
        <v>2</v>
      </c>
      <c r="I593" s="31">
        <v>93.4</v>
      </c>
    </row>
    <row r="594" spans="2:9" x14ac:dyDescent="0.25">
      <c r="B594" s="29">
        <v>42706</v>
      </c>
      <c r="C594" s="30" t="s">
        <v>8</v>
      </c>
      <c r="D594" s="30">
        <v>669118</v>
      </c>
      <c r="E594" s="30">
        <v>86693</v>
      </c>
      <c r="F594" s="30" t="s">
        <v>163</v>
      </c>
      <c r="G594" s="30" t="s">
        <v>10</v>
      </c>
      <c r="H594" s="30">
        <v>1</v>
      </c>
      <c r="I594" s="31">
        <v>39.299999999999997</v>
      </c>
    </row>
    <row r="595" spans="2:9" x14ac:dyDescent="0.25">
      <c r="B595" s="29">
        <v>42706</v>
      </c>
      <c r="C595" s="30" t="s">
        <v>8</v>
      </c>
      <c r="D595" s="30">
        <v>123796</v>
      </c>
      <c r="E595" s="30">
        <v>234082</v>
      </c>
      <c r="F595" s="30" t="s">
        <v>164</v>
      </c>
      <c r="G595" s="30" t="s">
        <v>18</v>
      </c>
      <c r="H595" s="30">
        <v>1</v>
      </c>
      <c r="I595" s="31">
        <v>31.3</v>
      </c>
    </row>
    <row r="596" spans="2:9" x14ac:dyDescent="0.25">
      <c r="B596" s="29">
        <v>42706</v>
      </c>
      <c r="C596" s="30" t="s">
        <v>8</v>
      </c>
      <c r="D596" s="30">
        <v>300035</v>
      </c>
      <c r="E596" s="30">
        <v>234082</v>
      </c>
      <c r="F596" s="30" t="s">
        <v>164</v>
      </c>
      <c r="G596" s="30" t="s">
        <v>18</v>
      </c>
      <c r="H596" s="30">
        <v>1</v>
      </c>
      <c r="I596" s="31">
        <v>46.7</v>
      </c>
    </row>
    <row r="597" spans="2:9" x14ac:dyDescent="0.25">
      <c r="B597" s="29">
        <v>42706</v>
      </c>
      <c r="C597" s="30" t="s">
        <v>306</v>
      </c>
      <c r="D597" s="30">
        <v>252726</v>
      </c>
      <c r="E597" s="30">
        <v>416668</v>
      </c>
      <c r="F597" s="30" t="s">
        <v>632</v>
      </c>
      <c r="G597" s="30" t="s">
        <v>12</v>
      </c>
      <c r="H597" s="30">
        <v>1</v>
      </c>
      <c r="I597" s="31">
        <v>34.200000000000003</v>
      </c>
    </row>
    <row r="598" spans="2:9" x14ac:dyDescent="0.25">
      <c r="B598" s="29">
        <v>42706</v>
      </c>
      <c r="C598" s="30" t="s">
        <v>306</v>
      </c>
      <c r="D598" s="30">
        <v>177017</v>
      </c>
      <c r="E598" s="30">
        <v>444862</v>
      </c>
      <c r="F598" s="30" t="s">
        <v>633</v>
      </c>
      <c r="G598" s="30" t="s">
        <v>18</v>
      </c>
      <c r="H598" s="30">
        <v>2</v>
      </c>
      <c r="I598" s="31">
        <v>67.8</v>
      </c>
    </row>
    <row r="599" spans="2:9" x14ac:dyDescent="0.25">
      <c r="B599" s="29">
        <v>42706</v>
      </c>
      <c r="C599" s="30" t="s">
        <v>308</v>
      </c>
      <c r="D599" s="30">
        <v>720906</v>
      </c>
      <c r="E599" s="30">
        <v>470281</v>
      </c>
      <c r="F599" s="30" t="s">
        <v>634</v>
      </c>
      <c r="G599" s="30" t="s">
        <v>18</v>
      </c>
      <c r="H599" s="30">
        <v>2</v>
      </c>
      <c r="I599" s="31">
        <v>79.599999999999994</v>
      </c>
    </row>
    <row r="600" spans="2:9" x14ac:dyDescent="0.25">
      <c r="B600" s="29">
        <v>42706</v>
      </c>
      <c r="C600" s="30" t="s">
        <v>308</v>
      </c>
      <c r="D600" s="30">
        <v>315236</v>
      </c>
      <c r="E600" s="30">
        <v>486345</v>
      </c>
      <c r="F600" s="30" t="s">
        <v>635</v>
      </c>
      <c r="G600" s="30" t="s">
        <v>12</v>
      </c>
      <c r="H600" s="30">
        <v>1</v>
      </c>
      <c r="I600" s="31">
        <v>38.200000000000003</v>
      </c>
    </row>
    <row r="601" spans="2:9" x14ac:dyDescent="0.25">
      <c r="B601" s="29">
        <v>42706</v>
      </c>
      <c r="C601" s="30" t="s">
        <v>308</v>
      </c>
      <c r="D601" s="30">
        <v>849497</v>
      </c>
      <c r="E601" s="30">
        <v>492215</v>
      </c>
      <c r="F601" s="30" t="s">
        <v>636</v>
      </c>
      <c r="G601" s="30" t="s">
        <v>18</v>
      </c>
      <c r="H601" s="30">
        <v>1</v>
      </c>
      <c r="I601" s="31">
        <v>39.799999999999997</v>
      </c>
    </row>
    <row r="602" spans="2:9" x14ac:dyDescent="0.25">
      <c r="B602" s="29">
        <v>42706</v>
      </c>
      <c r="C602" s="30" t="s">
        <v>8</v>
      </c>
      <c r="D602" s="30">
        <v>771567</v>
      </c>
      <c r="E602" s="30">
        <v>495024</v>
      </c>
      <c r="F602" s="30" t="s">
        <v>165</v>
      </c>
      <c r="G602" s="30" t="s">
        <v>18</v>
      </c>
      <c r="H602" s="30">
        <v>2</v>
      </c>
      <c r="I602" s="31">
        <v>69.8</v>
      </c>
    </row>
    <row r="603" spans="2:9" x14ac:dyDescent="0.25">
      <c r="B603" s="29">
        <v>42707</v>
      </c>
      <c r="C603" s="30" t="s">
        <v>306</v>
      </c>
      <c r="D603" s="30">
        <v>909225</v>
      </c>
      <c r="E603" s="30">
        <v>577</v>
      </c>
      <c r="F603" s="30" t="s">
        <v>637</v>
      </c>
      <c r="G603" s="30" t="s">
        <v>10</v>
      </c>
      <c r="H603" s="30">
        <v>1</v>
      </c>
      <c r="I603" s="31">
        <v>40.6</v>
      </c>
    </row>
    <row r="604" spans="2:9" x14ac:dyDescent="0.25">
      <c r="B604" s="29">
        <v>42707</v>
      </c>
      <c r="C604" s="30" t="s">
        <v>306</v>
      </c>
      <c r="D604" s="30">
        <v>297015</v>
      </c>
      <c r="E604" s="30">
        <v>78249</v>
      </c>
      <c r="F604" s="30" t="s">
        <v>638</v>
      </c>
      <c r="G604" s="30" t="s">
        <v>18</v>
      </c>
      <c r="H604" s="30">
        <v>2</v>
      </c>
      <c r="I604" s="31">
        <v>67.8</v>
      </c>
    </row>
    <row r="605" spans="2:9" x14ac:dyDescent="0.25">
      <c r="B605" s="29">
        <v>42707</v>
      </c>
      <c r="C605" s="30" t="s">
        <v>308</v>
      </c>
      <c r="D605" s="30">
        <v>385150</v>
      </c>
      <c r="E605" s="30">
        <v>491486</v>
      </c>
      <c r="F605" s="30" t="s">
        <v>639</v>
      </c>
      <c r="G605" s="30" t="s">
        <v>21</v>
      </c>
      <c r="H605" s="30">
        <v>1</v>
      </c>
      <c r="I605" s="31">
        <v>32</v>
      </c>
    </row>
    <row r="606" spans="2:9" x14ac:dyDescent="0.25">
      <c r="B606" s="29">
        <v>42707</v>
      </c>
      <c r="C606" s="30" t="s">
        <v>308</v>
      </c>
      <c r="D606" s="30">
        <v>269713</v>
      </c>
      <c r="E606" s="30">
        <v>497773</v>
      </c>
      <c r="F606" s="30" t="s">
        <v>640</v>
      </c>
      <c r="G606" s="30" t="s">
        <v>18</v>
      </c>
      <c r="H606" s="30">
        <v>1</v>
      </c>
      <c r="I606" s="31">
        <v>29</v>
      </c>
    </row>
    <row r="607" spans="2:9" x14ac:dyDescent="0.25">
      <c r="B607" s="29">
        <v>42708</v>
      </c>
      <c r="C607" s="30" t="s">
        <v>306</v>
      </c>
      <c r="D607" s="30">
        <v>249666</v>
      </c>
      <c r="E607" s="30">
        <v>17630</v>
      </c>
      <c r="F607" s="30" t="s">
        <v>641</v>
      </c>
      <c r="G607" s="30" t="s">
        <v>21</v>
      </c>
      <c r="H607" s="30">
        <v>1</v>
      </c>
      <c r="I607" s="31">
        <v>31</v>
      </c>
    </row>
    <row r="608" spans="2:9" x14ac:dyDescent="0.25">
      <c r="B608" s="29">
        <v>42708</v>
      </c>
      <c r="C608" s="30" t="s">
        <v>306</v>
      </c>
      <c r="D608" s="30">
        <v>397127</v>
      </c>
      <c r="E608" s="30">
        <v>81514</v>
      </c>
      <c r="F608" s="30" t="s">
        <v>642</v>
      </c>
      <c r="G608" s="30" t="s">
        <v>18</v>
      </c>
      <c r="H608" s="30">
        <v>1</v>
      </c>
      <c r="I608" s="31">
        <v>37</v>
      </c>
    </row>
    <row r="609" spans="2:9" x14ac:dyDescent="0.25">
      <c r="B609" s="29">
        <v>42708</v>
      </c>
      <c r="C609" s="30" t="s">
        <v>306</v>
      </c>
      <c r="D609" s="30">
        <v>248817</v>
      </c>
      <c r="E609" s="30">
        <v>282138</v>
      </c>
      <c r="F609" s="30" t="s">
        <v>643</v>
      </c>
      <c r="G609" s="30" t="s">
        <v>18</v>
      </c>
      <c r="H609" s="30">
        <v>1</v>
      </c>
      <c r="I609" s="31">
        <v>36.9</v>
      </c>
    </row>
    <row r="610" spans="2:9" x14ac:dyDescent="0.25">
      <c r="B610" s="29">
        <v>42708</v>
      </c>
      <c r="C610" s="30" t="s">
        <v>306</v>
      </c>
      <c r="D610" s="30">
        <v>689515</v>
      </c>
      <c r="E610" s="30">
        <v>427894</v>
      </c>
      <c r="F610" s="30" t="s">
        <v>644</v>
      </c>
      <c r="G610" s="30" t="s">
        <v>21</v>
      </c>
      <c r="H610" s="30">
        <v>1</v>
      </c>
      <c r="I610" s="31">
        <v>35</v>
      </c>
    </row>
    <row r="611" spans="2:9" x14ac:dyDescent="0.25">
      <c r="B611" s="29">
        <v>42708</v>
      </c>
      <c r="C611" s="30" t="s">
        <v>8</v>
      </c>
      <c r="D611" s="30">
        <v>905356</v>
      </c>
      <c r="E611" s="30">
        <v>462074</v>
      </c>
      <c r="F611" s="30" t="s">
        <v>166</v>
      </c>
      <c r="G611" s="30" t="s">
        <v>12</v>
      </c>
      <c r="H611" s="30">
        <v>1</v>
      </c>
      <c r="I611" s="31">
        <v>43.9</v>
      </c>
    </row>
    <row r="612" spans="2:9" x14ac:dyDescent="0.25">
      <c r="B612" s="29">
        <v>42708</v>
      </c>
      <c r="C612" s="30" t="s">
        <v>8</v>
      </c>
      <c r="D612" s="30">
        <v>597365</v>
      </c>
      <c r="E612" s="30">
        <v>462074</v>
      </c>
      <c r="F612" s="30" t="s">
        <v>166</v>
      </c>
      <c r="G612" s="30" t="s">
        <v>12</v>
      </c>
      <c r="H612" s="30">
        <v>1</v>
      </c>
      <c r="I612" s="31">
        <v>55</v>
      </c>
    </row>
    <row r="613" spans="2:9" x14ac:dyDescent="0.25">
      <c r="B613" s="29">
        <v>42709</v>
      </c>
      <c r="C613" s="30" t="s">
        <v>308</v>
      </c>
      <c r="D613" s="30">
        <v>653241</v>
      </c>
      <c r="E613" s="30">
        <v>334754</v>
      </c>
      <c r="F613" s="30" t="s">
        <v>645</v>
      </c>
      <c r="G613" s="30" t="s">
        <v>10</v>
      </c>
      <c r="H613" s="30">
        <v>1</v>
      </c>
      <c r="I613" s="31">
        <v>34.6</v>
      </c>
    </row>
    <row r="614" spans="2:9" x14ac:dyDescent="0.25">
      <c r="B614" s="29">
        <v>42709</v>
      </c>
      <c r="C614" s="30" t="s">
        <v>308</v>
      </c>
      <c r="D614" s="30">
        <v>584710</v>
      </c>
      <c r="E614" s="30">
        <v>334754</v>
      </c>
      <c r="F614" s="30" t="s">
        <v>645</v>
      </c>
      <c r="G614" s="30" t="s">
        <v>10</v>
      </c>
      <c r="H614" s="30">
        <v>1</v>
      </c>
      <c r="I614" s="31">
        <v>40.6</v>
      </c>
    </row>
    <row r="615" spans="2:9" x14ac:dyDescent="0.25">
      <c r="B615" s="29">
        <v>42709</v>
      </c>
      <c r="C615" s="30" t="s">
        <v>306</v>
      </c>
      <c r="D615" s="30">
        <v>226997</v>
      </c>
      <c r="E615" s="30">
        <v>477499</v>
      </c>
      <c r="F615" s="30" t="s">
        <v>646</v>
      </c>
      <c r="G615" s="30" t="s">
        <v>18</v>
      </c>
      <c r="H615" s="30">
        <v>2</v>
      </c>
      <c r="I615" s="31">
        <v>67.8</v>
      </c>
    </row>
    <row r="616" spans="2:9" x14ac:dyDescent="0.25">
      <c r="B616" s="29">
        <v>42710</v>
      </c>
      <c r="C616" s="30" t="s">
        <v>308</v>
      </c>
      <c r="D616" s="30">
        <v>720906</v>
      </c>
      <c r="E616" s="30">
        <v>46356</v>
      </c>
      <c r="F616" s="30" t="s">
        <v>647</v>
      </c>
      <c r="G616" s="30" t="s">
        <v>18</v>
      </c>
      <c r="H616" s="30">
        <v>1</v>
      </c>
      <c r="I616" s="31">
        <v>39.799999999999997</v>
      </c>
    </row>
    <row r="617" spans="2:9" x14ac:dyDescent="0.25">
      <c r="B617" s="29">
        <v>42710</v>
      </c>
      <c r="C617" s="30" t="s">
        <v>308</v>
      </c>
      <c r="D617" s="30">
        <v>768644</v>
      </c>
      <c r="E617" s="30">
        <v>76399</v>
      </c>
      <c r="F617" s="30" t="s">
        <v>648</v>
      </c>
      <c r="G617" s="30" t="s">
        <v>15</v>
      </c>
      <c r="H617" s="30">
        <v>2</v>
      </c>
      <c r="I617" s="31">
        <v>111.8</v>
      </c>
    </row>
    <row r="618" spans="2:9" x14ac:dyDescent="0.25">
      <c r="B618" s="29">
        <v>42710</v>
      </c>
      <c r="C618" s="30" t="s">
        <v>308</v>
      </c>
      <c r="D618" s="30">
        <v>422968</v>
      </c>
      <c r="E618" s="30">
        <v>97879</v>
      </c>
      <c r="F618" s="30" t="s">
        <v>649</v>
      </c>
      <c r="G618" s="30" t="s">
        <v>10</v>
      </c>
      <c r="H618" s="30">
        <v>2</v>
      </c>
      <c r="I618" s="31">
        <v>74</v>
      </c>
    </row>
    <row r="619" spans="2:9" x14ac:dyDescent="0.25">
      <c r="B619" s="29">
        <v>42710</v>
      </c>
      <c r="C619" s="30" t="s">
        <v>308</v>
      </c>
      <c r="D619" s="30">
        <v>714468</v>
      </c>
      <c r="E619" s="30">
        <v>295590</v>
      </c>
      <c r="F619" s="30" t="s">
        <v>650</v>
      </c>
      <c r="G619" s="30" t="s">
        <v>21</v>
      </c>
      <c r="H619" s="30">
        <v>1</v>
      </c>
      <c r="I619" s="31">
        <v>11.5</v>
      </c>
    </row>
    <row r="620" spans="2:9" x14ac:dyDescent="0.25">
      <c r="B620" s="29">
        <v>42710</v>
      </c>
      <c r="C620" s="30" t="s">
        <v>308</v>
      </c>
      <c r="D620" s="30">
        <v>537012</v>
      </c>
      <c r="E620" s="30">
        <v>455859</v>
      </c>
      <c r="F620" s="30" t="s">
        <v>651</v>
      </c>
      <c r="G620" s="30" t="s">
        <v>18</v>
      </c>
      <c r="H620" s="30">
        <v>3</v>
      </c>
      <c r="I620" s="31">
        <v>134.4</v>
      </c>
    </row>
    <row r="621" spans="2:9" x14ac:dyDescent="0.25">
      <c r="B621" s="29">
        <v>42710</v>
      </c>
      <c r="C621" s="30" t="s">
        <v>308</v>
      </c>
      <c r="D621" s="30">
        <v>110582</v>
      </c>
      <c r="E621" s="30">
        <v>465802</v>
      </c>
      <c r="F621" s="30" t="s">
        <v>652</v>
      </c>
      <c r="G621" s="30" t="s">
        <v>18</v>
      </c>
      <c r="H621" s="30">
        <v>1</v>
      </c>
      <c r="I621" s="31">
        <v>65.3</v>
      </c>
    </row>
    <row r="622" spans="2:9" x14ac:dyDescent="0.25">
      <c r="B622" s="29">
        <v>42710</v>
      </c>
      <c r="C622" s="30" t="s">
        <v>308</v>
      </c>
      <c r="D622" s="30">
        <v>796801</v>
      </c>
      <c r="E622" s="30">
        <v>465802</v>
      </c>
      <c r="F622" s="30" t="s">
        <v>652</v>
      </c>
      <c r="G622" s="30" t="s">
        <v>18</v>
      </c>
      <c r="H622" s="30">
        <v>1</v>
      </c>
      <c r="I622" s="31">
        <v>39.799999999999997</v>
      </c>
    </row>
    <row r="623" spans="2:9" x14ac:dyDescent="0.25">
      <c r="B623" s="29">
        <v>42710</v>
      </c>
      <c r="C623" s="30" t="s">
        <v>8</v>
      </c>
      <c r="D623" s="30">
        <v>227633</v>
      </c>
      <c r="E623" s="30">
        <v>487208</v>
      </c>
      <c r="F623" s="30" t="s">
        <v>167</v>
      </c>
      <c r="G623" s="30" t="s">
        <v>12</v>
      </c>
      <c r="H623" s="30">
        <v>1</v>
      </c>
      <c r="I623" s="31">
        <v>55</v>
      </c>
    </row>
    <row r="624" spans="2:9" x14ac:dyDescent="0.25">
      <c r="B624" s="29">
        <v>42710</v>
      </c>
      <c r="C624" s="30" t="s">
        <v>308</v>
      </c>
      <c r="D624" s="30">
        <v>532182</v>
      </c>
      <c r="E624" s="30">
        <v>494853</v>
      </c>
      <c r="F624" s="30" t="s">
        <v>653</v>
      </c>
      <c r="G624" s="30" t="s">
        <v>18</v>
      </c>
      <c r="H624" s="30">
        <v>1</v>
      </c>
      <c r="I624" s="31">
        <v>29</v>
      </c>
    </row>
    <row r="625" spans="2:9" x14ac:dyDescent="0.25">
      <c r="B625" s="29">
        <v>42711</v>
      </c>
      <c r="C625" s="30" t="s">
        <v>8</v>
      </c>
      <c r="D625" s="30">
        <v>762610</v>
      </c>
      <c r="E625" s="30">
        <v>11463</v>
      </c>
      <c r="F625" s="30" t="s">
        <v>168</v>
      </c>
      <c r="G625" s="30" t="s">
        <v>18</v>
      </c>
      <c r="H625" s="30">
        <v>1</v>
      </c>
      <c r="I625" s="31">
        <v>57</v>
      </c>
    </row>
    <row r="626" spans="2:9" x14ac:dyDescent="0.25">
      <c r="B626" s="29">
        <v>42711</v>
      </c>
      <c r="C626" s="30" t="s">
        <v>8</v>
      </c>
      <c r="D626" s="30">
        <v>301348</v>
      </c>
      <c r="E626" s="30">
        <v>271944</v>
      </c>
      <c r="F626" s="30" t="s">
        <v>169</v>
      </c>
      <c r="G626" s="30" t="s">
        <v>10</v>
      </c>
      <c r="H626" s="30">
        <v>1</v>
      </c>
      <c r="I626" s="31">
        <v>34</v>
      </c>
    </row>
    <row r="627" spans="2:9" x14ac:dyDescent="0.25">
      <c r="B627" s="29">
        <v>42711</v>
      </c>
      <c r="C627" s="30" t="s">
        <v>306</v>
      </c>
      <c r="D627" s="30">
        <v>665803</v>
      </c>
      <c r="E627" s="30">
        <v>421384</v>
      </c>
      <c r="F627" s="30" t="s">
        <v>654</v>
      </c>
      <c r="G627" s="30" t="s">
        <v>18</v>
      </c>
      <c r="H627" s="30">
        <v>2</v>
      </c>
      <c r="I627" s="31">
        <v>67.8</v>
      </c>
    </row>
    <row r="628" spans="2:9" x14ac:dyDescent="0.25">
      <c r="B628" s="29">
        <v>42711</v>
      </c>
      <c r="C628" s="30" t="s">
        <v>8</v>
      </c>
      <c r="D628" s="30">
        <v>348047</v>
      </c>
      <c r="E628" s="30">
        <v>424033</v>
      </c>
      <c r="F628" s="30" t="s">
        <v>170</v>
      </c>
      <c r="G628" s="30" t="s">
        <v>10</v>
      </c>
      <c r="H628" s="30">
        <v>1</v>
      </c>
      <c r="I628" s="31">
        <v>37.200000000000003</v>
      </c>
    </row>
    <row r="629" spans="2:9" x14ac:dyDescent="0.25">
      <c r="B629" s="29">
        <v>42712</v>
      </c>
      <c r="C629" s="30" t="s">
        <v>308</v>
      </c>
      <c r="D629" s="30">
        <v>555673</v>
      </c>
      <c r="E629" s="30">
        <v>263523</v>
      </c>
      <c r="F629" s="30" t="s">
        <v>655</v>
      </c>
      <c r="G629" s="30" t="s">
        <v>18</v>
      </c>
      <c r="H629" s="30">
        <v>1</v>
      </c>
      <c r="I629" s="31">
        <v>41.9</v>
      </c>
    </row>
    <row r="630" spans="2:9" x14ac:dyDescent="0.25">
      <c r="B630" s="29">
        <v>42712</v>
      </c>
      <c r="C630" s="30" t="s">
        <v>8</v>
      </c>
      <c r="D630" s="30">
        <v>786865</v>
      </c>
      <c r="E630" s="30">
        <v>463872</v>
      </c>
      <c r="F630" s="30" t="s">
        <v>171</v>
      </c>
      <c r="G630" s="30" t="s">
        <v>18</v>
      </c>
      <c r="H630" s="30">
        <v>1</v>
      </c>
      <c r="I630" s="31">
        <v>46.7</v>
      </c>
    </row>
    <row r="631" spans="2:9" x14ac:dyDescent="0.25">
      <c r="B631" s="29">
        <v>42712</v>
      </c>
      <c r="C631" s="30" t="s">
        <v>8</v>
      </c>
      <c r="D631" s="30">
        <v>762610</v>
      </c>
      <c r="E631" s="30">
        <v>463872</v>
      </c>
      <c r="F631" s="30" t="s">
        <v>171</v>
      </c>
      <c r="G631" s="30" t="s">
        <v>18</v>
      </c>
      <c r="H631" s="30">
        <v>1</v>
      </c>
      <c r="I631" s="31">
        <v>57</v>
      </c>
    </row>
    <row r="632" spans="2:9" x14ac:dyDescent="0.25">
      <c r="B632" s="29">
        <v>42712</v>
      </c>
      <c r="C632" s="30" t="s">
        <v>308</v>
      </c>
      <c r="D632" s="30">
        <v>583164</v>
      </c>
      <c r="E632" s="30">
        <v>463876</v>
      </c>
      <c r="F632" s="30" t="s">
        <v>656</v>
      </c>
      <c r="G632" s="30" t="s">
        <v>12</v>
      </c>
      <c r="H632" s="30">
        <v>2</v>
      </c>
      <c r="I632" s="31">
        <v>39</v>
      </c>
    </row>
    <row r="633" spans="2:9" x14ac:dyDescent="0.25">
      <c r="B633" s="29">
        <v>42712</v>
      </c>
      <c r="C633" s="30" t="s">
        <v>308</v>
      </c>
      <c r="D633" s="30">
        <v>583164</v>
      </c>
      <c r="E633" s="30">
        <v>469812</v>
      </c>
      <c r="F633" s="30" t="s">
        <v>657</v>
      </c>
      <c r="G633" s="30" t="s">
        <v>18</v>
      </c>
      <c r="H633" s="30">
        <v>2</v>
      </c>
      <c r="I633" s="31">
        <v>67.400000000000006</v>
      </c>
    </row>
    <row r="634" spans="2:9" x14ac:dyDescent="0.25">
      <c r="B634" s="29">
        <v>42712</v>
      </c>
      <c r="C634" s="30" t="s">
        <v>8</v>
      </c>
      <c r="D634" s="30">
        <v>597365</v>
      </c>
      <c r="E634" s="30">
        <v>492981</v>
      </c>
      <c r="F634" s="30" t="s">
        <v>172</v>
      </c>
      <c r="G634" s="30" t="s">
        <v>12</v>
      </c>
      <c r="H634" s="30">
        <v>1</v>
      </c>
      <c r="I634" s="31">
        <v>55</v>
      </c>
    </row>
    <row r="635" spans="2:9" x14ac:dyDescent="0.25">
      <c r="B635" s="29">
        <v>42712</v>
      </c>
      <c r="C635" s="30" t="s">
        <v>308</v>
      </c>
      <c r="D635" s="30">
        <v>315236</v>
      </c>
      <c r="E635" s="30">
        <v>494778</v>
      </c>
      <c r="F635" s="30" t="s">
        <v>658</v>
      </c>
      <c r="G635" s="30" t="s">
        <v>18</v>
      </c>
      <c r="H635" s="30">
        <v>1</v>
      </c>
      <c r="I635" s="31">
        <v>33.799999999999997</v>
      </c>
    </row>
    <row r="636" spans="2:9" x14ac:dyDescent="0.25">
      <c r="B636" s="29">
        <v>42712</v>
      </c>
      <c r="C636" s="30" t="s">
        <v>8</v>
      </c>
      <c r="D636" s="30">
        <v>227633</v>
      </c>
      <c r="E636" s="30">
        <v>495069</v>
      </c>
      <c r="F636" s="30" t="s">
        <v>173</v>
      </c>
      <c r="G636" s="30" t="s">
        <v>12</v>
      </c>
      <c r="H636" s="30">
        <v>1</v>
      </c>
      <c r="I636" s="31">
        <v>55</v>
      </c>
    </row>
    <row r="637" spans="2:9" x14ac:dyDescent="0.25">
      <c r="B637" s="29">
        <v>42713</v>
      </c>
      <c r="C637" s="30" t="s">
        <v>306</v>
      </c>
      <c r="D637" s="30">
        <v>582553</v>
      </c>
      <c r="E637" s="30">
        <v>90855</v>
      </c>
      <c r="F637" s="30" t="s">
        <v>659</v>
      </c>
      <c r="G637" s="30" t="s">
        <v>18</v>
      </c>
      <c r="H637" s="30">
        <v>1</v>
      </c>
      <c r="I637" s="31">
        <v>27.9</v>
      </c>
    </row>
    <row r="638" spans="2:9" x14ac:dyDescent="0.25">
      <c r="B638" s="29">
        <v>42713</v>
      </c>
      <c r="C638" s="30" t="s">
        <v>308</v>
      </c>
      <c r="D638" s="30">
        <v>759650</v>
      </c>
      <c r="E638" s="30">
        <v>99021</v>
      </c>
      <c r="F638" s="30" t="s">
        <v>660</v>
      </c>
      <c r="G638" s="30" t="s">
        <v>18</v>
      </c>
      <c r="H638" s="30">
        <v>1</v>
      </c>
      <c r="I638" s="31">
        <v>44.8</v>
      </c>
    </row>
    <row r="639" spans="2:9" x14ac:dyDescent="0.25">
      <c r="B639" s="29">
        <v>42713</v>
      </c>
      <c r="C639" s="30" t="s">
        <v>308</v>
      </c>
      <c r="D639" s="30">
        <v>537012</v>
      </c>
      <c r="E639" s="30">
        <v>105560</v>
      </c>
      <c r="F639" s="30" t="s">
        <v>661</v>
      </c>
      <c r="G639" s="30" t="s">
        <v>18</v>
      </c>
      <c r="H639" s="30">
        <v>1</v>
      </c>
      <c r="I639" s="31">
        <v>41.9</v>
      </c>
    </row>
    <row r="640" spans="2:9" x14ac:dyDescent="0.25">
      <c r="B640" s="29">
        <v>42713</v>
      </c>
      <c r="C640" s="30" t="s">
        <v>308</v>
      </c>
      <c r="D640" s="30">
        <v>709381</v>
      </c>
      <c r="E640" s="30">
        <v>105560</v>
      </c>
      <c r="F640" s="30" t="s">
        <v>661</v>
      </c>
      <c r="G640" s="30" t="s">
        <v>18</v>
      </c>
      <c r="H640" s="30">
        <v>4</v>
      </c>
      <c r="I640" s="31">
        <v>167.6</v>
      </c>
    </row>
    <row r="641" spans="2:9" x14ac:dyDescent="0.25">
      <c r="B641" s="29">
        <v>42713</v>
      </c>
      <c r="C641" s="30" t="s">
        <v>8</v>
      </c>
      <c r="D641" s="30">
        <v>798288</v>
      </c>
      <c r="E641" s="30">
        <v>261297</v>
      </c>
      <c r="F641" s="30" t="s">
        <v>174</v>
      </c>
      <c r="G641" s="30" t="s">
        <v>18</v>
      </c>
      <c r="H641" s="30">
        <v>1</v>
      </c>
      <c r="I641" s="31">
        <v>34.9</v>
      </c>
    </row>
    <row r="642" spans="2:9" x14ac:dyDescent="0.25">
      <c r="B642" s="29">
        <v>42713</v>
      </c>
      <c r="C642" s="30" t="s">
        <v>308</v>
      </c>
      <c r="D642" s="30">
        <v>982986</v>
      </c>
      <c r="E642" s="30">
        <v>440582</v>
      </c>
      <c r="F642" s="30" t="s">
        <v>662</v>
      </c>
      <c r="G642" s="30" t="s">
        <v>21</v>
      </c>
      <c r="H642" s="30">
        <v>1</v>
      </c>
      <c r="I642" s="31">
        <v>37.9</v>
      </c>
    </row>
    <row r="643" spans="2:9" x14ac:dyDescent="0.25">
      <c r="B643" s="29">
        <v>42713</v>
      </c>
      <c r="C643" s="30" t="s">
        <v>308</v>
      </c>
      <c r="D643" s="30">
        <v>720906</v>
      </c>
      <c r="E643" s="30">
        <v>440582</v>
      </c>
      <c r="F643" s="30" t="s">
        <v>662</v>
      </c>
      <c r="G643" s="30" t="s">
        <v>21</v>
      </c>
      <c r="H643" s="30">
        <v>2</v>
      </c>
      <c r="I643" s="31">
        <v>75.8</v>
      </c>
    </row>
    <row r="644" spans="2:9" x14ac:dyDescent="0.25">
      <c r="B644" s="29">
        <v>42713</v>
      </c>
      <c r="C644" s="30" t="s">
        <v>308</v>
      </c>
      <c r="D644" s="30">
        <v>759650</v>
      </c>
      <c r="E644" s="30">
        <v>498108</v>
      </c>
      <c r="F644" s="30" t="s">
        <v>663</v>
      </c>
      <c r="G644" s="30" t="s">
        <v>18</v>
      </c>
      <c r="H644" s="30">
        <v>1</v>
      </c>
      <c r="I644" s="31">
        <v>44.8</v>
      </c>
    </row>
    <row r="645" spans="2:9" x14ac:dyDescent="0.25">
      <c r="B645" s="29">
        <v>42713</v>
      </c>
      <c r="C645" s="30" t="s">
        <v>308</v>
      </c>
      <c r="D645" s="30">
        <v>653241</v>
      </c>
      <c r="E645" s="30">
        <v>498593</v>
      </c>
      <c r="F645" s="30" t="s">
        <v>664</v>
      </c>
      <c r="G645" s="30" t="s">
        <v>18</v>
      </c>
      <c r="H645" s="30">
        <v>1</v>
      </c>
      <c r="I645" s="31">
        <v>29.9</v>
      </c>
    </row>
    <row r="646" spans="2:9" x14ac:dyDescent="0.25">
      <c r="B646" s="29">
        <v>42713</v>
      </c>
      <c r="C646" s="30" t="s">
        <v>308</v>
      </c>
      <c r="D646" s="30">
        <v>903052</v>
      </c>
      <c r="E646" s="30">
        <v>498593</v>
      </c>
      <c r="F646" s="30" t="s">
        <v>664</v>
      </c>
      <c r="G646" s="30" t="s">
        <v>18</v>
      </c>
      <c r="H646" s="30">
        <v>1</v>
      </c>
      <c r="I646" s="31">
        <v>29.9</v>
      </c>
    </row>
    <row r="647" spans="2:9" x14ac:dyDescent="0.25">
      <c r="B647" s="29">
        <v>42714</v>
      </c>
      <c r="C647" s="30" t="s">
        <v>306</v>
      </c>
      <c r="D647" s="30">
        <v>909225</v>
      </c>
      <c r="E647" s="30">
        <v>577</v>
      </c>
      <c r="F647" s="30" t="s">
        <v>665</v>
      </c>
      <c r="G647" s="30" t="s">
        <v>10</v>
      </c>
      <c r="H647" s="30">
        <v>1</v>
      </c>
      <c r="I647" s="31">
        <v>41.7</v>
      </c>
    </row>
    <row r="648" spans="2:9" x14ac:dyDescent="0.25">
      <c r="B648" s="29">
        <v>42714</v>
      </c>
      <c r="C648" s="30" t="s">
        <v>308</v>
      </c>
      <c r="D648" s="30">
        <v>776126</v>
      </c>
      <c r="E648" s="30">
        <v>192332</v>
      </c>
      <c r="F648" s="30" t="s">
        <v>666</v>
      </c>
      <c r="G648" s="30" t="s">
        <v>18</v>
      </c>
      <c r="H648" s="30">
        <v>1</v>
      </c>
      <c r="I648" s="31">
        <v>59.8</v>
      </c>
    </row>
    <row r="649" spans="2:9" x14ac:dyDescent="0.25">
      <c r="B649" s="29">
        <v>42714</v>
      </c>
      <c r="C649" s="30" t="s">
        <v>306</v>
      </c>
      <c r="D649" s="30">
        <v>256348</v>
      </c>
      <c r="E649" s="30">
        <v>474984</v>
      </c>
      <c r="F649" s="30" t="s">
        <v>667</v>
      </c>
      <c r="G649" s="30" t="s">
        <v>18</v>
      </c>
      <c r="H649" s="30">
        <v>1</v>
      </c>
      <c r="I649" s="31">
        <v>31.9</v>
      </c>
    </row>
    <row r="650" spans="2:9" x14ac:dyDescent="0.25">
      <c r="B650" s="29">
        <v>42714</v>
      </c>
      <c r="C650" s="30" t="s">
        <v>308</v>
      </c>
      <c r="D650" s="30">
        <v>620967</v>
      </c>
      <c r="E650" s="30">
        <v>474984</v>
      </c>
      <c r="F650" s="30" t="s">
        <v>667</v>
      </c>
      <c r="G650" s="30" t="s">
        <v>18</v>
      </c>
      <c r="H650" s="30">
        <v>1</v>
      </c>
      <c r="I650" s="31">
        <v>59.8</v>
      </c>
    </row>
    <row r="651" spans="2:9" x14ac:dyDescent="0.25">
      <c r="B651" s="29">
        <v>42714</v>
      </c>
      <c r="C651" s="30" t="s">
        <v>306</v>
      </c>
      <c r="D651" s="30">
        <v>422570</v>
      </c>
      <c r="E651" s="30">
        <v>487985</v>
      </c>
      <c r="F651" s="30" t="s">
        <v>668</v>
      </c>
      <c r="G651" s="30" t="s">
        <v>18</v>
      </c>
      <c r="H651" s="30">
        <v>2</v>
      </c>
      <c r="I651" s="31">
        <v>74</v>
      </c>
    </row>
    <row r="652" spans="2:9" x14ac:dyDescent="0.25">
      <c r="B652" s="29">
        <v>42714</v>
      </c>
      <c r="C652" s="30" t="s">
        <v>306</v>
      </c>
      <c r="D652" s="30">
        <v>177017</v>
      </c>
      <c r="E652" s="30">
        <v>497941</v>
      </c>
      <c r="F652" s="30" t="s">
        <v>669</v>
      </c>
      <c r="G652" s="30" t="s">
        <v>18</v>
      </c>
      <c r="H652" s="30">
        <v>1</v>
      </c>
      <c r="I652" s="31">
        <v>36</v>
      </c>
    </row>
    <row r="653" spans="2:9" x14ac:dyDescent="0.25">
      <c r="B653" s="29">
        <v>42714</v>
      </c>
      <c r="C653" s="30" t="s">
        <v>308</v>
      </c>
      <c r="D653" s="30">
        <v>537012</v>
      </c>
      <c r="E653" s="30">
        <v>498581</v>
      </c>
      <c r="F653" s="30" t="s">
        <v>670</v>
      </c>
      <c r="G653" s="30" t="s">
        <v>18</v>
      </c>
      <c r="H653" s="30">
        <v>4</v>
      </c>
      <c r="I653" s="31">
        <v>167.6</v>
      </c>
    </row>
    <row r="654" spans="2:9" x14ac:dyDescent="0.25">
      <c r="B654" s="29">
        <v>42715</v>
      </c>
      <c r="C654" s="30" t="s">
        <v>308</v>
      </c>
      <c r="D654" s="30">
        <v>620967</v>
      </c>
      <c r="E654" s="30">
        <v>91023</v>
      </c>
      <c r="F654" s="30" t="s">
        <v>671</v>
      </c>
      <c r="G654" s="30" t="s">
        <v>18</v>
      </c>
      <c r="H654" s="30">
        <v>1</v>
      </c>
      <c r="I654" s="31">
        <v>59.8</v>
      </c>
    </row>
    <row r="655" spans="2:9" x14ac:dyDescent="0.25">
      <c r="B655" s="29">
        <v>42715</v>
      </c>
      <c r="C655" s="30" t="s">
        <v>308</v>
      </c>
      <c r="D655" s="30">
        <v>537012</v>
      </c>
      <c r="E655" s="30">
        <v>116697</v>
      </c>
      <c r="F655" s="30" t="s">
        <v>672</v>
      </c>
      <c r="G655" s="30" t="s">
        <v>18</v>
      </c>
      <c r="H655" s="30">
        <v>1</v>
      </c>
      <c r="I655" s="31">
        <v>41.9</v>
      </c>
    </row>
    <row r="656" spans="2:9" x14ac:dyDescent="0.25">
      <c r="B656" s="29">
        <v>42715</v>
      </c>
      <c r="C656" s="30" t="s">
        <v>8</v>
      </c>
      <c r="D656" s="30">
        <v>771567</v>
      </c>
      <c r="E656" s="30">
        <v>428999</v>
      </c>
      <c r="F656" s="30" t="s">
        <v>175</v>
      </c>
      <c r="G656" s="30" t="s">
        <v>18</v>
      </c>
      <c r="H656" s="30">
        <v>1</v>
      </c>
      <c r="I656" s="31">
        <v>34.9</v>
      </c>
    </row>
    <row r="657" spans="2:9" x14ac:dyDescent="0.25">
      <c r="B657" s="29">
        <v>42715</v>
      </c>
      <c r="C657" s="30" t="s">
        <v>308</v>
      </c>
      <c r="D657" s="30">
        <v>315236</v>
      </c>
      <c r="E657" s="30">
        <v>445921</v>
      </c>
      <c r="F657" s="30" t="s">
        <v>673</v>
      </c>
      <c r="G657" s="30" t="s">
        <v>12</v>
      </c>
      <c r="H657" s="30">
        <v>1</v>
      </c>
      <c r="I657" s="31">
        <v>38.200000000000003</v>
      </c>
    </row>
    <row r="658" spans="2:9" x14ac:dyDescent="0.25">
      <c r="B658" s="29">
        <v>42716</v>
      </c>
      <c r="C658" s="30" t="s">
        <v>8</v>
      </c>
      <c r="D658" s="30">
        <v>863562</v>
      </c>
      <c r="E658" s="30">
        <v>52079</v>
      </c>
      <c r="F658" s="30" t="s">
        <v>176</v>
      </c>
      <c r="G658" s="30" t="s">
        <v>12</v>
      </c>
      <c r="H658" s="30">
        <v>2</v>
      </c>
      <c r="I658" s="31">
        <v>43.9</v>
      </c>
    </row>
    <row r="659" spans="2:9" x14ac:dyDescent="0.25">
      <c r="B659" s="29">
        <v>42716</v>
      </c>
      <c r="C659" s="30" t="s">
        <v>306</v>
      </c>
      <c r="D659" s="30">
        <v>978820</v>
      </c>
      <c r="E659" s="30">
        <v>402349</v>
      </c>
      <c r="F659" s="30" t="s">
        <v>674</v>
      </c>
      <c r="G659" s="30" t="s">
        <v>10</v>
      </c>
      <c r="H659" s="30">
        <v>1</v>
      </c>
      <c r="I659" s="31">
        <v>41.7</v>
      </c>
    </row>
    <row r="660" spans="2:9" x14ac:dyDescent="0.25">
      <c r="B660" s="29">
        <v>42716</v>
      </c>
      <c r="C660" s="30" t="s">
        <v>8</v>
      </c>
      <c r="D660" s="30">
        <v>915953</v>
      </c>
      <c r="E660" s="30">
        <v>484014</v>
      </c>
      <c r="F660" s="30" t="s">
        <v>177</v>
      </c>
      <c r="G660" s="30" t="s">
        <v>18</v>
      </c>
      <c r="H660" s="30">
        <v>1</v>
      </c>
      <c r="I660" s="31">
        <v>46.7</v>
      </c>
    </row>
    <row r="661" spans="2:9" x14ac:dyDescent="0.25">
      <c r="B661" s="29">
        <v>42716</v>
      </c>
      <c r="C661" s="30" t="s">
        <v>308</v>
      </c>
      <c r="D661" s="30">
        <v>537012</v>
      </c>
      <c r="E661" s="30">
        <v>491028</v>
      </c>
      <c r="F661" s="30" t="s">
        <v>675</v>
      </c>
      <c r="G661" s="30" t="s">
        <v>18</v>
      </c>
      <c r="H661" s="30">
        <v>3</v>
      </c>
      <c r="I661" s="31">
        <v>125.7</v>
      </c>
    </row>
    <row r="662" spans="2:9" x14ac:dyDescent="0.25">
      <c r="B662" s="29">
        <v>42716</v>
      </c>
      <c r="C662" s="30" t="s">
        <v>8</v>
      </c>
      <c r="D662" s="30">
        <v>771567</v>
      </c>
      <c r="E662" s="30">
        <v>498939</v>
      </c>
      <c r="F662" s="30" t="s">
        <v>178</v>
      </c>
      <c r="G662" s="30" t="s">
        <v>18</v>
      </c>
      <c r="H662" s="30">
        <v>1</v>
      </c>
      <c r="I662" s="31">
        <v>34.9</v>
      </c>
    </row>
    <row r="663" spans="2:9" x14ac:dyDescent="0.25">
      <c r="B663" s="29">
        <v>42717</v>
      </c>
      <c r="C663" s="30" t="s">
        <v>306</v>
      </c>
      <c r="D663" s="30">
        <v>701139</v>
      </c>
      <c r="E663" s="30">
        <v>225584</v>
      </c>
      <c r="F663" s="30" t="s">
        <v>676</v>
      </c>
      <c r="G663" s="30" t="s">
        <v>12</v>
      </c>
      <c r="H663" s="30">
        <v>1</v>
      </c>
      <c r="I663" s="31">
        <v>34.5</v>
      </c>
    </row>
    <row r="664" spans="2:9" x14ac:dyDescent="0.25">
      <c r="B664" s="29">
        <v>42717</v>
      </c>
      <c r="C664" s="30" t="s">
        <v>308</v>
      </c>
      <c r="D664" s="30">
        <v>198485</v>
      </c>
      <c r="E664" s="30">
        <v>282138</v>
      </c>
      <c r="F664" s="30" t="s">
        <v>677</v>
      </c>
      <c r="G664" s="30" t="s">
        <v>18</v>
      </c>
      <c r="H664" s="30">
        <v>1</v>
      </c>
      <c r="I664" s="31">
        <v>11.4</v>
      </c>
    </row>
    <row r="665" spans="2:9" x14ac:dyDescent="0.25">
      <c r="B665" s="29">
        <v>42717</v>
      </c>
      <c r="C665" s="30" t="s">
        <v>308</v>
      </c>
      <c r="D665" s="30">
        <v>653241</v>
      </c>
      <c r="E665" s="30">
        <v>334754</v>
      </c>
      <c r="F665" s="30" t="s">
        <v>678</v>
      </c>
      <c r="G665" s="30" t="s">
        <v>10</v>
      </c>
      <c r="H665" s="30">
        <v>1</v>
      </c>
      <c r="I665" s="31">
        <v>34.6</v>
      </c>
    </row>
    <row r="666" spans="2:9" x14ac:dyDescent="0.25">
      <c r="B666" s="29">
        <v>42717</v>
      </c>
      <c r="C666" s="30" t="s">
        <v>308</v>
      </c>
      <c r="D666" s="30">
        <v>584710</v>
      </c>
      <c r="E666" s="30">
        <v>334754</v>
      </c>
      <c r="F666" s="30" t="s">
        <v>678</v>
      </c>
      <c r="G666" s="30" t="s">
        <v>10</v>
      </c>
      <c r="H666" s="30">
        <v>1</v>
      </c>
      <c r="I666" s="31">
        <v>40.6</v>
      </c>
    </row>
    <row r="667" spans="2:9" x14ac:dyDescent="0.25">
      <c r="B667" s="29">
        <v>42717</v>
      </c>
      <c r="C667" s="30" t="s">
        <v>308</v>
      </c>
      <c r="D667" s="30">
        <v>714468</v>
      </c>
      <c r="E667" s="30">
        <v>334754</v>
      </c>
      <c r="F667" s="30" t="s">
        <v>678</v>
      </c>
      <c r="G667" s="30" t="s">
        <v>10</v>
      </c>
      <c r="H667" s="30">
        <v>1</v>
      </c>
      <c r="I667" s="31">
        <v>14.5</v>
      </c>
    </row>
    <row r="668" spans="2:9" x14ac:dyDescent="0.25">
      <c r="B668" s="29">
        <v>42717</v>
      </c>
      <c r="C668" s="30" t="s">
        <v>306</v>
      </c>
      <c r="D668" s="30">
        <v>297015</v>
      </c>
      <c r="E668" s="30">
        <v>436689</v>
      </c>
      <c r="F668" s="30" t="s">
        <v>679</v>
      </c>
      <c r="G668" s="30" t="s">
        <v>18</v>
      </c>
      <c r="H668" s="30">
        <v>1</v>
      </c>
      <c r="I668" s="31">
        <v>36</v>
      </c>
    </row>
    <row r="669" spans="2:9" x14ac:dyDescent="0.25">
      <c r="B669" s="29">
        <v>42717</v>
      </c>
      <c r="C669" s="30" t="s">
        <v>308</v>
      </c>
      <c r="D669" s="30">
        <v>419762</v>
      </c>
      <c r="E669" s="30">
        <v>441590</v>
      </c>
      <c r="F669" s="30" t="s">
        <v>680</v>
      </c>
      <c r="G669" s="30" t="s">
        <v>15</v>
      </c>
      <c r="H669" s="30">
        <v>2</v>
      </c>
      <c r="I669" s="31">
        <v>63.8</v>
      </c>
    </row>
    <row r="670" spans="2:9" x14ac:dyDescent="0.25">
      <c r="B670" s="29">
        <v>42717</v>
      </c>
      <c r="C670" s="30" t="s">
        <v>308</v>
      </c>
      <c r="D670" s="30">
        <v>359784</v>
      </c>
      <c r="E670" s="30">
        <v>495318</v>
      </c>
      <c r="F670" s="30" t="s">
        <v>681</v>
      </c>
      <c r="G670" s="30" t="s">
        <v>18</v>
      </c>
      <c r="H670" s="30">
        <v>1</v>
      </c>
      <c r="I670" s="31">
        <v>39.799999999999997</v>
      </c>
    </row>
    <row r="671" spans="2:9" x14ac:dyDescent="0.25">
      <c r="B671" s="29">
        <v>42718</v>
      </c>
      <c r="C671" s="30" t="s">
        <v>8</v>
      </c>
      <c r="D671" s="30">
        <v>915953</v>
      </c>
      <c r="E671" s="30">
        <v>133064</v>
      </c>
      <c r="F671" s="30" t="s">
        <v>179</v>
      </c>
      <c r="G671" s="30" t="s">
        <v>18</v>
      </c>
      <c r="H671" s="30">
        <v>1</v>
      </c>
      <c r="I671" s="31">
        <v>46.7</v>
      </c>
    </row>
    <row r="672" spans="2:9" x14ac:dyDescent="0.25">
      <c r="B672" s="29">
        <v>42718</v>
      </c>
      <c r="C672" s="30" t="s">
        <v>308</v>
      </c>
      <c r="D672" s="30">
        <v>178732</v>
      </c>
      <c r="E672" s="30">
        <v>346263</v>
      </c>
      <c r="F672" s="30" t="s">
        <v>682</v>
      </c>
      <c r="G672" s="30" t="s">
        <v>18</v>
      </c>
      <c r="H672" s="30">
        <v>1</v>
      </c>
      <c r="I672" s="31">
        <v>26.1</v>
      </c>
    </row>
    <row r="673" spans="2:9" x14ac:dyDescent="0.25">
      <c r="B673" s="29">
        <v>42718</v>
      </c>
      <c r="C673" s="30" t="s">
        <v>306</v>
      </c>
      <c r="D673" s="30">
        <v>978820</v>
      </c>
      <c r="E673" s="30">
        <v>456705</v>
      </c>
      <c r="F673" s="30" t="s">
        <v>683</v>
      </c>
      <c r="G673" s="30" t="s">
        <v>18</v>
      </c>
      <c r="H673" s="30">
        <v>1</v>
      </c>
      <c r="I673" s="31">
        <v>36.9</v>
      </c>
    </row>
    <row r="674" spans="2:9" x14ac:dyDescent="0.25">
      <c r="B674" s="29">
        <v>42719</v>
      </c>
      <c r="C674" s="30" t="s">
        <v>8</v>
      </c>
      <c r="D674" s="30">
        <v>300035</v>
      </c>
      <c r="E674" s="30">
        <v>7203</v>
      </c>
      <c r="F674" s="30" t="s">
        <v>180</v>
      </c>
      <c r="G674" s="30" t="s">
        <v>10</v>
      </c>
      <c r="H674" s="30">
        <v>1</v>
      </c>
      <c r="I674" s="31">
        <v>52.3</v>
      </c>
    </row>
    <row r="675" spans="2:9" x14ac:dyDescent="0.25">
      <c r="B675" s="29">
        <v>42719</v>
      </c>
      <c r="C675" s="30" t="s">
        <v>308</v>
      </c>
      <c r="D675" s="30">
        <v>620967</v>
      </c>
      <c r="E675" s="30">
        <v>7203</v>
      </c>
      <c r="F675" s="30" t="s">
        <v>180</v>
      </c>
      <c r="G675" s="30" t="s">
        <v>18</v>
      </c>
      <c r="H675" s="30">
        <v>1</v>
      </c>
      <c r="I675" s="31">
        <v>59.8</v>
      </c>
    </row>
    <row r="676" spans="2:9" x14ac:dyDescent="0.25">
      <c r="B676" s="29">
        <v>42719</v>
      </c>
      <c r="C676" s="30" t="s">
        <v>308</v>
      </c>
      <c r="D676" s="30">
        <v>768644</v>
      </c>
      <c r="E676" s="30">
        <v>244012</v>
      </c>
      <c r="F676" s="30" t="s">
        <v>684</v>
      </c>
      <c r="G676" s="30" t="s">
        <v>18</v>
      </c>
      <c r="H676" s="30">
        <v>1</v>
      </c>
      <c r="I676" s="31">
        <v>59.8</v>
      </c>
    </row>
    <row r="677" spans="2:9" x14ac:dyDescent="0.25">
      <c r="B677" s="29">
        <v>42719</v>
      </c>
      <c r="C677" s="30" t="s">
        <v>8</v>
      </c>
      <c r="D677" s="30">
        <v>301348</v>
      </c>
      <c r="E677" s="30">
        <v>271944</v>
      </c>
      <c r="F677" s="30" t="s">
        <v>181</v>
      </c>
      <c r="G677" s="30" t="s">
        <v>10</v>
      </c>
      <c r="H677" s="30">
        <v>1</v>
      </c>
      <c r="I677" s="31">
        <v>34</v>
      </c>
    </row>
    <row r="678" spans="2:9" x14ac:dyDescent="0.25">
      <c r="B678" s="29">
        <v>42720</v>
      </c>
      <c r="C678" s="30" t="s">
        <v>306</v>
      </c>
      <c r="D678" s="30">
        <v>388827</v>
      </c>
      <c r="E678" s="30">
        <v>48118</v>
      </c>
      <c r="F678" s="30" t="s">
        <v>685</v>
      </c>
      <c r="G678" s="30" t="s">
        <v>18</v>
      </c>
      <c r="H678" s="30">
        <v>1</v>
      </c>
      <c r="I678" s="31">
        <v>27.9</v>
      </c>
    </row>
    <row r="679" spans="2:9" x14ac:dyDescent="0.25">
      <c r="B679" s="29">
        <v>42720</v>
      </c>
      <c r="C679" s="30" t="s">
        <v>308</v>
      </c>
      <c r="D679" s="30">
        <v>315236</v>
      </c>
      <c r="E679" s="30">
        <v>445921</v>
      </c>
      <c r="F679" s="30" t="s">
        <v>686</v>
      </c>
      <c r="G679" s="30" t="s">
        <v>12</v>
      </c>
      <c r="H679" s="30">
        <v>1</v>
      </c>
      <c r="I679" s="31">
        <v>38.200000000000003</v>
      </c>
    </row>
    <row r="680" spans="2:9" x14ac:dyDescent="0.25">
      <c r="B680" s="29">
        <v>42720</v>
      </c>
      <c r="C680" s="30" t="s">
        <v>308</v>
      </c>
      <c r="D680" s="30">
        <v>954518</v>
      </c>
      <c r="E680" s="30">
        <v>483959</v>
      </c>
      <c r="F680" s="30" t="s">
        <v>687</v>
      </c>
      <c r="G680" s="30" t="s">
        <v>10</v>
      </c>
      <c r="H680" s="30">
        <v>1</v>
      </c>
      <c r="I680" s="31">
        <v>37</v>
      </c>
    </row>
    <row r="681" spans="2:9" x14ac:dyDescent="0.25">
      <c r="B681" s="29">
        <v>42720</v>
      </c>
      <c r="C681" s="30" t="s">
        <v>308</v>
      </c>
      <c r="D681" s="30">
        <v>903052</v>
      </c>
      <c r="E681" s="30">
        <v>483959</v>
      </c>
      <c r="F681" s="30" t="s">
        <v>687</v>
      </c>
      <c r="G681" s="30" t="s">
        <v>10</v>
      </c>
      <c r="H681" s="30">
        <v>1</v>
      </c>
      <c r="I681" s="31">
        <v>34.1</v>
      </c>
    </row>
    <row r="682" spans="2:9" x14ac:dyDescent="0.25">
      <c r="B682" s="29">
        <v>42720</v>
      </c>
      <c r="C682" s="30" t="s">
        <v>308</v>
      </c>
      <c r="D682" s="30">
        <v>315236</v>
      </c>
      <c r="E682" s="30">
        <v>494778</v>
      </c>
      <c r="F682" s="30" t="s">
        <v>688</v>
      </c>
      <c r="G682" s="30" t="s">
        <v>10</v>
      </c>
      <c r="H682" s="30">
        <v>2</v>
      </c>
      <c r="I682" s="31">
        <v>74</v>
      </c>
    </row>
    <row r="683" spans="2:9" x14ac:dyDescent="0.25">
      <c r="B683" s="29">
        <v>42720</v>
      </c>
      <c r="C683" s="30" t="s">
        <v>306</v>
      </c>
      <c r="D683" s="30">
        <v>177017</v>
      </c>
      <c r="E683" s="30">
        <v>499592</v>
      </c>
      <c r="F683" s="30" t="s">
        <v>689</v>
      </c>
      <c r="G683" s="30" t="s">
        <v>18</v>
      </c>
      <c r="H683" s="30">
        <v>1</v>
      </c>
      <c r="I683" s="31">
        <v>36</v>
      </c>
    </row>
    <row r="684" spans="2:9" x14ac:dyDescent="0.25">
      <c r="B684" s="29">
        <v>42721</v>
      </c>
      <c r="C684" s="30" t="s">
        <v>308</v>
      </c>
      <c r="D684" s="30">
        <v>138108</v>
      </c>
      <c r="E684" s="30">
        <v>159533</v>
      </c>
      <c r="F684" s="30" t="s">
        <v>690</v>
      </c>
      <c r="G684" s="30" t="s">
        <v>18</v>
      </c>
      <c r="H684" s="30">
        <v>2</v>
      </c>
      <c r="I684" s="31">
        <v>130.6</v>
      </c>
    </row>
    <row r="685" spans="2:9" x14ac:dyDescent="0.25">
      <c r="B685" s="29">
        <v>42721</v>
      </c>
      <c r="C685" s="30" t="s">
        <v>8</v>
      </c>
      <c r="D685" s="30">
        <v>597365</v>
      </c>
      <c r="E685" s="30">
        <v>469617</v>
      </c>
      <c r="F685" s="30" t="s">
        <v>182</v>
      </c>
      <c r="G685" s="30" t="s">
        <v>18</v>
      </c>
      <c r="H685" s="30">
        <v>1</v>
      </c>
      <c r="I685" s="31">
        <v>57</v>
      </c>
    </row>
    <row r="686" spans="2:9" x14ac:dyDescent="0.25">
      <c r="B686" s="29">
        <v>42721</v>
      </c>
      <c r="C686" s="30" t="s">
        <v>308</v>
      </c>
      <c r="D686" s="30">
        <v>359784</v>
      </c>
      <c r="E686" s="30">
        <v>469617</v>
      </c>
      <c r="F686" s="30" t="s">
        <v>182</v>
      </c>
      <c r="G686" s="30" t="s">
        <v>18</v>
      </c>
      <c r="H686" s="30">
        <v>1</v>
      </c>
      <c r="I686" s="31">
        <v>39.799999999999997</v>
      </c>
    </row>
    <row r="687" spans="2:9" x14ac:dyDescent="0.25">
      <c r="B687" s="29">
        <v>42722</v>
      </c>
      <c r="C687" s="30" t="s">
        <v>308</v>
      </c>
      <c r="D687" s="30">
        <v>269713</v>
      </c>
      <c r="E687" s="30">
        <v>12044</v>
      </c>
      <c r="F687" s="30" t="s">
        <v>691</v>
      </c>
      <c r="G687" s="30" t="s">
        <v>10</v>
      </c>
      <c r="H687" s="30">
        <v>1</v>
      </c>
      <c r="I687" s="31">
        <v>45.8</v>
      </c>
    </row>
    <row r="688" spans="2:9" x14ac:dyDescent="0.25">
      <c r="B688" s="29">
        <v>42723</v>
      </c>
      <c r="C688" s="30" t="s">
        <v>8</v>
      </c>
      <c r="D688" s="30">
        <v>915953</v>
      </c>
      <c r="E688" s="30">
        <v>11463</v>
      </c>
      <c r="F688" s="30" t="s">
        <v>183</v>
      </c>
      <c r="G688" s="30" t="s">
        <v>10</v>
      </c>
      <c r="H688" s="30">
        <v>1</v>
      </c>
      <c r="I688" s="31">
        <v>51.7</v>
      </c>
    </row>
    <row r="689" spans="2:9" x14ac:dyDescent="0.25">
      <c r="B689" s="29">
        <v>42723</v>
      </c>
      <c r="C689" s="30" t="s">
        <v>308</v>
      </c>
      <c r="D689" s="30">
        <v>537012</v>
      </c>
      <c r="E689" s="30">
        <v>492215</v>
      </c>
      <c r="F689" s="30" t="s">
        <v>692</v>
      </c>
      <c r="G689" s="30" t="s">
        <v>18</v>
      </c>
      <c r="H689" s="30">
        <v>1</v>
      </c>
      <c r="I689" s="31">
        <v>41.9</v>
      </c>
    </row>
    <row r="690" spans="2:9" x14ac:dyDescent="0.25">
      <c r="B690" s="29">
        <v>42723</v>
      </c>
      <c r="C690" s="30" t="s">
        <v>8</v>
      </c>
      <c r="D690" s="30">
        <v>798288</v>
      </c>
      <c r="E690" s="30">
        <v>499945</v>
      </c>
      <c r="F690" s="30" t="s">
        <v>184</v>
      </c>
      <c r="G690" s="30" t="s">
        <v>18</v>
      </c>
      <c r="H690" s="30">
        <v>1</v>
      </c>
      <c r="I690" s="31">
        <v>37.9</v>
      </c>
    </row>
    <row r="691" spans="2:9" x14ac:dyDescent="0.25">
      <c r="B691" s="29">
        <v>42724</v>
      </c>
      <c r="C691" s="30" t="s">
        <v>308</v>
      </c>
      <c r="D691" s="30">
        <v>315236</v>
      </c>
      <c r="E691" s="30">
        <v>25019</v>
      </c>
      <c r="F691" s="30" t="s">
        <v>693</v>
      </c>
      <c r="G691" s="30" t="s">
        <v>10</v>
      </c>
      <c r="H691" s="30">
        <v>1</v>
      </c>
      <c r="I691" s="31">
        <v>37</v>
      </c>
    </row>
    <row r="692" spans="2:9" x14ac:dyDescent="0.25">
      <c r="B692" s="29">
        <v>42724</v>
      </c>
      <c r="C692" s="30" t="s">
        <v>8</v>
      </c>
      <c r="D692" s="30">
        <v>645430</v>
      </c>
      <c r="E692" s="30">
        <v>77561</v>
      </c>
      <c r="F692" s="30" t="s">
        <v>185</v>
      </c>
      <c r="G692" s="30" t="s">
        <v>18</v>
      </c>
      <c r="H692" s="30">
        <v>1</v>
      </c>
      <c r="I692" s="31">
        <v>46.7</v>
      </c>
    </row>
    <row r="693" spans="2:9" x14ac:dyDescent="0.25">
      <c r="B693" s="29">
        <v>42724</v>
      </c>
      <c r="C693" s="30" t="s">
        <v>306</v>
      </c>
      <c r="D693" s="30">
        <v>625804</v>
      </c>
      <c r="E693" s="30">
        <v>77561</v>
      </c>
      <c r="F693" s="30" t="s">
        <v>185</v>
      </c>
      <c r="G693" s="30" t="s">
        <v>18</v>
      </c>
      <c r="H693" s="30">
        <v>1</v>
      </c>
      <c r="I693" s="31">
        <v>26.9</v>
      </c>
    </row>
    <row r="694" spans="2:9" x14ac:dyDescent="0.25">
      <c r="B694" s="29">
        <v>42724</v>
      </c>
      <c r="C694" s="30" t="s">
        <v>308</v>
      </c>
      <c r="D694" s="30">
        <v>903052</v>
      </c>
      <c r="E694" s="30">
        <v>446220</v>
      </c>
      <c r="F694" s="30" t="s">
        <v>694</v>
      </c>
      <c r="G694" s="30" t="s">
        <v>18</v>
      </c>
      <c r="H694" s="30">
        <v>2</v>
      </c>
      <c r="I694" s="31">
        <v>59.8</v>
      </c>
    </row>
    <row r="695" spans="2:9" x14ac:dyDescent="0.25">
      <c r="B695" s="29">
        <v>42724</v>
      </c>
      <c r="C695" s="30" t="s">
        <v>308</v>
      </c>
      <c r="D695" s="30">
        <v>315236</v>
      </c>
      <c r="E695" s="30">
        <v>446220</v>
      </c>
      <c r="F695" s="30" t="s">
        <v>694</v>
      </c>
      <c r="G695" s="30" t="s">
        <v>18</v>
      </c>
      <c r="H695" s="30">
        <v>1</v>
      </c>
      <c r="I695" s="31">
        <v>33.799999999999997</v>
      </c>
    </row>
    <row r="696" spans="2:9" x14ac:dyDescent="0.25">
      <c r="B696" s="29">
        <v>42724</v>
      </c>
      <c r="C696" s="30" t="s">
        <v>308</v>
      </c>
      <c r="D696" s="30">
        <v>709381</v>
      </c>
      <c r="E696" s="30">
        <v>493328</v>
      </c>
      <c r="F696" s="30" t="s">
        <v>695</v>
      </c>
      <c r="G696" s="30" t="s">
        <v>18</v>
      </c>
      <c r="H696" s="30">
        <v>1</v>
      </c>
      <c r="I696" s="31">
        <v>41.9</v>
      </c>
    </row>
    <row r="697" spans="2:9" x14ac:dyDescent="0.25">
      <c r="B697" s="29">
        <v>42724</v>
      </c>
      <c r="C697" s="30" t="s">
        <v>308</v>
      </c>
      <c r="D697" s="30">
        <v>583164</v>
      </c>
      <c r="E697" s="30">
        <v>493328</v>
      </c>
      <c r="F697" s="30" t="s">
        <v>695</v>
      </c>
      <c r="G697" s="30" t="s">
        <v>18</v>
      </c>
      <c r="H697" s="30">
        <v>1</v>
      </c>
      <c r="I697" s="31">
        <v>33.700000000000003</v>
      </c>
    </row>
    <row r="698" spans="2:9" x14ac:dyDescent="0.25">
      <c r="B698" s="29">
        <v>42724</v>
      </c>
      <c r="C698" s="30" t="s">
        <v>306</v>
      </c>
      <c r="D698" s="30">
        <v>397127</v>
      </c>
      <c r="E698" s="30">
        <v>497312</v>
      </c>
      <c r="F698" s="30" t="s">
        <v>696</v>
      </c>
      <c r="G698" s="30" t="s">
        <v>18</v>
      </c>
      <c r="H698" s="30">
        <v>1</v>
      </c>
      <c r="I698" s="31">
        <v>32.9</v>
      </c>
    </row>
    <row r="699" spans="2:9" x14ac:dyDescent="0.25">
      <c r="B699" s="29">
        <v>42724</v>
      </c>
      <c r="C699" s="30" t="s">
        <v>308</v>
      </c>
      <c r="D699" s="30">
        <v>620967</v>
      </c>
      <c r="E699" s="30">
        <v>497472</v>
      </c>
      <c r="F699" s="30" t="s">
        <v>697</v>
      </c>
      <c r="G699" s="30" t="s">
        <v>12</v>
      </c>
      <c r="H699" s="30">
        <v>1</v>
      </c>
      <c r="I699" s="31">
        <v>65</v>
      </c>
    </row>
    <row r="700" spans="2:9" x14ac:dyDescent="0.25">
      <c r="B700" s="29">
        <v>42724</v>
      </c>
      <c r="C700" s="30" t="s">
        <v>306</v>
      </c>
      <c r="D700" s="30">
        <v>226997</v>
      </c>
      <c r="E700" s="30">
        <v>499684</v>
      </c>
      <c r="F700" s="30" t="s">
        <v>698</v>
      </c>
      <c r="G700" s="30" t="s">
        <v>18</v>
      </c>
      <c r="H700" s="30">
        <v>1</v>
      </c>
      <c r="I700" s="31">
        <v>36</v>
      </c>
    </row>
    <row r="701" spans="2:9" x14ac:dyDescent="0.25">
      <c r="B701" s="29">
        <v>42725</v>
      </c>
      <c r="C701" s="30" t="s">
        <v>8</v>
      </c>
      <c r="D701" s="30">
        <v>926954</v>
      </c>
      <c r="E701" s="30">
        <v>48576</v>
      </c>
      <c r="F701" s="30" t="s">
        <v>186</v>
      </c>
      <c r="G701" s="30" t="s">
        <v>18</v>
      </c>
      <c r="H701" s="30">
        <v>1</v>
      </c>
      <c r="I701" s="31">
        <v>33.9</v>
      </c>
    </row>
    <row r="702" spans="2:9" x14ac:dyDescent="0.25">
      <c r="B702" s="29">
        <v>42725</v>
      </c>
      <c r="C702" s="30" t="s">
        <v>8</v>
      </c>
      <c r="D702" s="30">
        <v>905356</v>
      </c>
      <c r="E702" s="30">
        <v>108088</v>
      </c>
      <c r="F702" s="30" t="s">
        <v>187</v>
      </c>
      <c r="G702" s="30" t="s">
        <v>18</v>
      </c>
      <c r="H702" s="30">
        <v>1</v>
      </c>
      <c r="I702" s="31">
        <v>33.9</v>
      </c>
    </row>
    <row r="703" spans="2:9" x14ac:dyDescent="0.25">
      <c r="B703" s="29">
        <v>42725</v>
      </c>
      <c r="C703" s="30" t="s">
        <v>306</v>
      </c>
      <c r="D703" s="30">
        <v>812610</v>
      </c>
      <c r="E703" s="30">
        <v>153284</v>
      </c>
      <c r="F703" s="30" t="s">
        <v>699</v>
      </c>
      <c r="G703" s="30" t="s">
        <v>18</v>
      </c>
      <c r="H703" s="30">
        <v>1</v>
      </c>
      <c r="I703" s="31">
        <v>12</v>
      </c>
    </row>
    <row r="704" spans="2:9" x14ac:dyDescent="0.25">
      <c r="B704" s="29">
        <v>42725</v>
      </c>
      <c r="C704" s="30" t="s">
        <v>306</v>
      </c>
      <c r="D704" s="30">
        <v>961097</v>
      </c>
      <c r="E704" s="30">
        <v>433777</v>
      </c>
      <c r="F704" s="30" t="s">
        <v>700</v>
      </c>
      <c r="G704" s="30" t="s">
        <v>18</v>
      </c>
      <c r="H704" s="30">
        <v>1</v>
      </c>
      <c r="I704" s="31">
        <v>18.600000000000001</v>
      </c>
    </row>
    <row r="705" spans="2:9" x14ac:dyDescent="0.25">
      <c r="B705" s="29">
        <v>42725</v>
      </c>
      <c r="C705" s="30" t="s">
        <v>306</v>
      </c>
      <c r="D705" s="30">
        <v>812610</v>
      </c>
      <c r="E705" s="30">
        <v>500264</v>
      </c>
      <c r="F705" s="30" t="s">
        <v>701</v>
      </c>
      <c r="G705" s="30" t="s">
        <v>18</v>
      </c>
      <c r="H705" s="30">
        <v>1</v>
      </c>
      <c r="I705" s="31">
        <v>12</v>
      </c>
    </row>
    <row r="706" spans="2:9" x14ac:dyDescent="0.25">
      <c r="B706" s="29">
        <v>42726</v>
      </c>
      <c r="C706" s="30" t="s">
        <v>308</v>
      </c>
      <c r="D706" s="30">
        <v>419762</v>
      </c>
      <c r="E706" s="30">
        <v>22454</v>
      </c>
      <c r="F706" s="30" t="s">
        <v>702</v>
      </c>
      <c r="G706" s="30" t="s">
        <v>18</v>
      </c>
      <c r="H706" s="30">
        <v>1</v>
      </c>
      <c r="I706" s="31">
        <v>33.799999999999997</v>
      </c>
    </row>
    <row r="707" spans="2:9" x14ac:dyDescent="0.25">
      <c r="B707" s="29">
        <v>42726</v>
      </c>
      <c r="C707" s="30" t="s">
        <v>308</v>
      </c>
      <c r="D707" s="30">
        <v>315236</v>
      </c>
      <c r="E707" s="30">
        <v>22454</v>
      </c>
      <c r="F707" s="30" t="s">
        <v>702</v>
      </c>
      <c r="G707" s="30" t="s">
        <v>18</v>
      </c>
      <c r="H707" s="30">
        <v>1</v>
      </c>
      <c r="I707" s="31">
        <v>33.799999999999997</v>
      </c>
    </row>
    <row r="708" spans="2:9" x14ac:dyDescent="0.25">
      <c r="B708" s="29">
        <v>42726</v>
      </c>
      <c r="C708" s="30" t="s">
        <v>308</v>
      </c>
      <c r="D708" s="30">
        <v>709381</v>
      </c>
      <c r="E708" s="30">
        <v>138972</v>
      </c>
      <c r="F708" s="30" t="s">
        <v>703</v>
      </c>
      <c r="G708" s="30" t="s">
        <v>18</v>
      </c>
      <c r="H708" s="30">
        <v>1</v>
      </c>
      <c r="I708" s="31">
        <v>44.8</v>
      </c>
    </row>
    <row r="709" spans="2:9" x14ac:dyDescent="0.25">
      <c r="B709" s="29">
        <v>42726</v>
      </c>
      <c r="C709" s="30" t="s">
        <v>308</v>
      </c>
      <c r="D709" s="30">
        <v>269713</v>
      </c>
      <c r="E709" s="30">
        <v>138972</v>
      </c>
      <c r="F709" s="30" t="s">
        <v>703</v>
      </c>
      <c r="G709" s="30" t="s">
        <v>18</v>
      </c>
      <c r="H709" s="30">
        <v>1</v>
      </c>
      <c r="I709" s="31">
        <v>33.700000000000003</v>
      </c>
    </row>
    <row r="710" spans="2:9" x14ac:dyDescent="0.25">
      <c r="B710" s="29">
        <v>42726</v>
      </c>
      <c r="C710" s="30" t="s">
        <v>306</v>
      </c>
      <c r="D710" s="30">
        <v>297015</v>
      </c>
      <c r="E710" s="30">
        <v>427894</v>
      </c>
      <c r="F710" s="30" t="s">
        <v>704</v>
      </c>
      <c r="G710" s="30" t="s">
        <v>21</v>
      </c>
      <c r="H710" s="30">
        <v>1</v>
      </c>
      <c r="I710" s="31">
        <v>35</v>
      </c>
    </row>
    <row r="711" spans="2:9" x14ac:dyDescent="0.25">
      <c r="B711" s="29">
        <v>42726</v>
      </c>
      <c r="C711" s="30" t="s">
        <v>8</v>
      </c>
      <c r="D711" s="30">
        <v>915953</v>
      </c>
      <c r="E711" s="30">
        <v>436689</v>
      </c>
      <c r="F711" s="30" t="s">
        <v>188</v>
      </c>
      <c r="G711" s="30" t="s">
        <v>10</v>
      </c>
      <c r="H711" s="30">
        <v>1</v>
      </c>
      <c r="I711" s="31">
        <v>51.7</v>
      </c>
    </row>
    <row r="712" spans="2:9" x14ac:dyDescent="0.25">
      <c r="B712" s="29">
        <v>42726</v>
      </c>
      <c r="C712" s="30" t="s">
        <v>308</v>
      </c>
      <c r="D712" s="30">
        <v>369239</v>
      </c>
      <c r="E712" s="30">
        <v>481131</v>
      </c>
      <c r="F712" s="30" t="s">
        <v>705</v>
      </c>
      <c r="G712" s="30" t="s">
        <v>18</v>
      </c>
      <c r="H712" s="30">
        <v>1</v>
      </c>
      <c r="I712" s="31">
        <v>39.799999999999997</v>
      </c>
    </row>
    <row r="713" spans="2:9" x14ac:dyDescent="0.25">
      <c r="B713" s="29">
        <v>42726</v>
      </c>
      <c r="C713" s="30" t="s">
        <v>308</v>
      </c>
      <c r="D713" s="30">
        <v>178732</v>
      </c>
      <c r="E713" s="30">
        <v>495318</v>
      </c>
      <c r="F713" s="30" t="s">
        <v>706</v>
      </c>
      <c r="G713" s="30" t="s">
        <v>18</v>
      </c>
      <c r="H713" s="30">
        <v>1</v>
      </c>
      <c r="I713" s="31">
        <v>26.1</v>
      </c>
    </row>
    <row r="714" spans="2:9" x14ac:dyDescent="0.25">
      <c r="B714" s="29">
        <v>42727</v>
      </c>
      <c r="C714" s="30" t="s">
        <v>8</v>
      </c>
      <c r="D714" s="30">
        <v>298313</v>
      </c>
      <c r="E714" s="30">
        <v>52079</v>
      </c>
      <c r="F714" s="30" t="s">
        <v>189</v>
      </c>
      <c r="G714" s="30" t="s">
        <v>12</v>
      </c>
      <c r="H714" s="30">
        <v>1</v>
      </c>
      <c r="I714" s="31">
        <v>46.9</v>
      </c>
    </row>
    <row r="715" spans="2:9" x14ac:dyDescent="0.25">
      <c r="B715" s="29">
        <v>42727</v>
      </c>
      <c r="C715" s="30" t="s">
        <v>306</v>
      </c>
      <c r="D715" s="30">
        <v>701139</v>
      </c>
      <c r="E715" s="30">
        <v>52079</v>
      </c>
      <c r="F715" s="30" t="s">
        <v>189</v>
      </c>
      <c r="G715" s="30" t="s">
        <v>12</v>
      </c>
      <c r="H715" s="30">
        <v>1</v>
      </c>
      <c r="I715" s="31">
        <v>34.5</v>
      </c>
    </row>
    <row r="716" spans="2:9" x14ac:dyDescent="0.25">
      <c r="B716" s="29">
        <v>42727</v>
      </c>
      <c r="C716" s="30" t="s">
        <v>8</v>
      </c>
      <c r="D716" s="30">
        <v>915953</v>
      </c>
      <c r="E716" s="30">
        <v>133064</v>
      </c>
      <c r="F716" s="30" t="s">
        <v>190</v>
      </c>
      <c r="G716" s="30" t="s">
        <v>18</v>
      </c>
      <c r="H716" s="30">
        <v>1</v>
      </c>
      <c r="I716" s="31">
        <v>46.7</v>
      </c>
    </row>
    <row r="717" spans="2:9" x14ac:dyDescent="0.25">
      <c r="B717" s="29">
        <v>42727</v>
      </c>
      <c r="C717" s="30" t="s">
        <v>8</v>
      </c>
      <c r="D717" s="30">
        <v>300035</v>
      </c>
      <c r="E717" s="30">
        <v>133064</v>
      </c>
      <c r="F717" s="30" t="s">
        <v>190</v>
      </c>
      <c r="G717" s="30" t="s">
        <v>18</v>
      </c>
      <c r="H717" s="30">
        <v>1</v>
      </c>
      <c r="I717" s="31">
        <v>46.7</v>
      </c>
    </row>
    <row r="718" spans="2:9" x14ac:dyDescent="0.25">
      <c r="B718" s="29">
        <v>42727</v>
      </c>
      <c r="C718" s="30" t="s">
        <v>308</v>
      </c>
      <c r="D718" s="30">
        <v>419762</v>
      </c>
      <c r="E718" s="30">
        <v>465442</v>
      </c>
      <c r="F718" s="30" t="s">
        <v>707</v>
      </c>
      <c r="G718" s="30" t="s">
        <v>18</v>
      </c>
      <c r="H718" s="30">
        <v>1</v>
      </c>
      <c r="I718" s="31">
        <v>33.799999999999997</v>
      </c>
    </row>
    <row r="719" spans="2:9" x14ac:dyDescent="0.25">
      <c r="B719" s="29">
        <v>42727</v>
      </c>
      <c r="C719" s="30" t="s">
        <v>306</v>
      </c>
      <c r="D719" s="30">
        <v>978820</v>
      </c>
      <c r="E719" s="30">
        <v>498593</v>
      </c>
      <c r="F719" s="30" t="s">
        <v>708</v>
      </c>
      <c r="G719" s="30" t="s">
        <v>18</v>
      </c>
      <c r="H719" s="30">
        <v>1</v>
      </c>
      <c r="I719" s="31">
        <v>36.9</v>
      </c>
    </row>
    <row r="720" spans="2:9" x14ac:dyDescent="0.25">
      <c r="B720" s="29">
        <v>42727</v>
      </c>
      <c r="C720" s="30" t="s">
        <v>306</v>
      </c>
      <c r="D720" s="30">
        <v>909225</v>
      </c>
      <c r="E720" s="30">
        <v>498593</v>
      </c>
      <c r="F720" s="30" t="s">
        <v>708</v>
      </c>
      <c r="G720" s="30" t="s">
        <v>18</v>
      </c>
      <c r="H720" s="30">
        <v>1</v>
      </c>
      <c r="I720" s="31">
        <v>36.9</v>
      </c>
    </row>
    <row r="721" spans="2:9" x14ac:dyDescent="0.25">
      <c r="B721" s="29">
        <v>42727</v>
      </c>
      <c r="C721" s="30" t="s">
        <v>8</v>
      </c>
      <c r="D721" s="30">
        <v>863562</v>
      </c>
      <c r="E721" s="30">
        <v>500575</v>
      </c>
      <c r="F721" s="30" t="s">
        <v>191</v>
      </c>
      <c r="G721" s="30" t="s">
        <v>18</v>
      </c>
      <c r="H721" s="30">
        <v>1</v>
      </c>
      <c r="I721" s="31">
        <v>33.9</v>
      </c>
    </row>
    <row r="722" spans="2:9" x14ac:dyDescent="0.25">
      <c r="B722" s="29">
        <v>42727</v>
      </c>
      <c r="C722" s="30" t="s">
        <v>8</v>
      </c>
      <c r="D722" s="30">
        <v>915953</v>
      </c>
      <c r="E722" s="30">
        <v>500575</v>
      </c>
      <c r="F722" s="30" t="s">
        <v>191</v>
      </c>
      <c r="G722" s="30" t="s">
        <v>18</v>
      </c>
      <c r="H722" s="30">
        <v>5</v>
      </c>
      <c r="I722" s="31">
        <v>93.4</v>
      </c>
    </row>
    <row r="723" spans="2:9" x14ac:dyDescent="0.25">
      <c r="B723" s="29">
        <v>42728</v>
      </c>
      <c r="C723" s="30" t="s">
        <v>8</v>
      </c>
      <c r="D723" s="30">
        <v>771567</v>
      </c>
      <c r="E723" s="30">
        <v>428999</v>
      </c>
      <c r="F723" s="30" t="s">
        <v>192</v>
      </c>
      <c r="G723" s="30" t="s">
        <v>18</v>
      </c>
      <c r="H723" s="30">
        <v>2</v>
      </c>
      <c r="I723" s="31">
        <v>75.8</v>
      </c>
    </row>
    <row r="724" spans="2:9" x14ac:dyDescent="0.25">
      <c r="B724" s="29">
        <v>42728</v>
      </c>
      <c r="C724" s="30" t="s">
        <v>306</v>
      </c>
      <c r="D724" s="30">
        <v>897404</v>
      </c>
      <c r="E724" s="30">
        <v>500682</v>
      </c>
      <c r="F724" s="30" t="s">
        <v>709</v>
      </c>
      <c r="G724" s="30" t="s">
        <v>18</v>
      </c>
      <c r="H724" s="30">
        <v>1</v>
      </c>
      <c r="I724" s="31">
        <v>14.5</v>
      </c>
    </row>
    <row r="725" spans="2:9" x14ac:dyDescent="0.25">
      <c r="B725" s="29">
        <v>42728</v>
      </c>
      <c r="C725" s="30" t="s">
        <v>306</v>
      </c>
      <c r="D725" s="30">
        <v>297015</v>
      </c>
      <c r="E725" s="30">
        <v>500772</v>
      </c>
      <c r="F725" s="30" t="s">
        <v>710</v>
      </c>
      <c r="G725" s="30" t="s">
        <v>18</v>
      </c>
      <c r="H725" s="30">
        <v>2</v>
      </c>
      <c r="I725" s="31">
        <v>61.8</v>
      </c>
    </row>
    <row r="726" spans="2:9" x14ac:dyDescent="0.25">
      <c r="B726" s="29">
        <v>42729</v>
      </c>
      <c r="C726" s="30" t="s">
        <v>8</v>
      </c>
      <c r="D726" s="30">
        <v>840328</v>
      </c>
      <c r="E726" s="30">
        <v>5668</v>
      </c>
      <c r="F726" s="30" t="s">
        <v>193</v>
      </c>
      <c r="G726" s="30" t="s">
        <v>10</v>
      </c>
      <c r="H726" s="30">
        <v>1</v>
      </c>
      <c r="I726" s="31">
        <v>33.4</v>
      </c>
    </row>
    <row r="727" spans="2:9" x14ac:dyDescent="0.25">
      <c r="B727" s="29">
        <v>42729</v>
      </c>
      <c r="C727" s="30" t="s">
        <v>8</v>
      </c>
      <c r="D727" s="30">
        <v>905356</v>
      </c>
      <c r="E727" s="30">
        <v>280012</v>
      </c>
      <c r="F727" s="30" t="s">
        <v>194</v>
      </c>
      <c r="G727" s="30" t="s">
        <v>18</v>
      </c>
      <c r="H727" s="30">
        <v>1</v>
      </c>
      <c r="I727" s="31">
        <v>33.9</v>
      </c>
    </row>
    <row r="728" spans="2:9" x14ac:dyDescent="0.25">
      <c r="B728" s="29">
        <v>42729</v>
      </c>
      <c r="C728" s="30" t="s">
        <v>306</v>
      </c>
      <c r="D728" s="30">
        <v>249666</v>
      </c>
      <c r="E728" s="30">
        <v>280012</v>
      </c>
      <c r="F728" s="30" t="s">
        <v>194</v>
      </c>
      <c r="G728" s="30" t="s">
        <v>18</v>
      </c>
      <c r="H728" s="30">
        <v>1</v>
      </c>
      <c r="I728" s="31">
        <v>32.9</v>
      </c>
    </row>
    <row r="729" spans="2:9" x14ac:dyDescent="0.25">
      <c r="B729" s="29">
        <v>42729</v>
      </c>
      <c r="C729" s="30" t="s">
        <v>308</v>
      </c>
      <c r="D729" s="30">
        <v>269713</v>
      </c>
      <c r="E729" s="30">
        <v>485522</v>
      </c>
      <c r="F729" s="30" t="s">
        <v>711</v>
      </c>
      <c r="G729" s="30" t="s">
        <v>18</v>
      </c>
      <c r="H729" s="30">
        <v>2</v>
      </c>
      <c r="I729" s="31">
        <v>59.8</v>
      </c>
    </row>
    <row r="730" spans="2:9" x14ac:dyDescent="0.25">
      <c r="B730" s="29">
        <v>42730</v>
      </c>
      <c r="C730" s="30" t="s">
        <v>306</v>
      </c>
      <c r="D730" s="30">
        <v>199788</v>
      </c>
      <c r="E730" s="30">
        <v>127301</v>
      </c>
      <c r="F730" s="30" t="s">
        <v>712</v>
      </c>
      <c r="G730" s="30" t="s">
        <v>15</v>
      </c>
      <c r="H730" s="30">
        <v>1</v>
      </c>
      <c r="I730" s="31">
        <v>36</v>
      </c>
    </row>
    <row r="731" spans="2:9" x14ac:dyDescent="0.25">
      <c r="B731" s="29">
        <v>42730</v>
      </c>
      <c r="C731" s="30" t="s">
        <v>306</v>
      </c>
      <c r="D731" s="30">
        <v>249666</v>
      </c>
      <c r="E731" s="30">
        <v>175595</v>
      </c>
      <c r="F731" s="30" t="s">
        <v>713</v>
      </c>
      <c r="G731" s="30" t="s">
        <v>18</v>
      </c>
      <c r="H731" s="30">
        <v>1</v>
      </c>
      <c r="I731" s="31">
        <v>32.9</v>
      </c>
    </row>
    <row r="732" spans="2:9" x14ac:dyDescent="0.25">
      <c r="B732" s="29">
        <v>42730</v>
      </c>
      <c r="C732" s="30" t="s">
        <v>308</v>
      </c>
      <c r="D732" s="30">
        <v>315236</v>
      </c>
      <c r="E732" s="30">
        <v>198843</v>
      </c>
      <c r="F732" s="30" t="s">
        <v>714</v>
      </c>
      <c r="G732" s="30" t="s">
        <v>12</v>
      </c>
      <c r="H732" s="30">
        <v>1</v>
      </c>
      <c r="I732" s="31">
        <v>38.200000000000003</v>
      </c>
    </row>
    <row r="733" spans="2:9" x14ac:dyDescent="0.25">
      <c r="B733" s="29">
        <v>42730</v>
      </c>
      <c r="C733" s="30" t="s">
        <v>306</v>
      </c>
      <c r="D733" s="30">
        <v>397127</v>
      </c>
      <c r="E733" s="30">
        <v>441429</v>
      </c>
      <c r="F733" s="30" t="s">
        <v>715</v>
      </c>
      <c r="G733" s="30" t="s">
        <v>18</v>
      </c>
      <c r="H733" s="30">
        <v>1</v>
      </c>
      <c r="I733" s="31">
        <v>32.9</v>
      </c>
    </row>
    <row r="734" spans="2:9" x14ac:dyDescent="0.25">
      <c r="B734" s="29">
        <v>42730</v>
      </c>
      <c r="C734" s="30" t="s">
        <v>308</v>
      </c>
      <c r="D734" s="30">
        <v>759650</v>
      </c>
      <c r="E734" s="30">
        <v>494778</v>
      </c>
      <c r="F734" s="30" t="s">
        <v>716</v>
      </c>
      <c r="G734" s="30" t="s">
        <v>18</v>
      </c>
      <c r="H734" s="30">
        <v>2</v>
      </c>
      <c r="I734" s="31">
        <v>89.6</v>
      </c>
    </row>
    <row r="735" spans="2:9" x14ac:dyDescent="0.25">
      <c r="B735" s="29">
        <v>42730</v>
      </c>
      <c r="C735" s="30" t="s">
        <v>8</v>
      </c>
      <c r="D735" s="30">
        <v>227633</v>
      </c>
      <c r="E735" s="30">
        <v>495069</v>
      </c>
      <c r="F735" s="30" t="s">
        <v>195</v>
      </c>
      <c r="G735" s="30" t="s">
        <v>12</v>
      </c>
      <c r="H735" s="30">
        <v>1</v>
      </c>
      <c r="I735" s="31">
        <v>55</v>
      </c>
    </row>
    <row r="736" spans="2:9" x14ac:dyDescent="0.25">
      <c r="B736" s="29">
        <v>42730</v>
      </c>
      <c r="C736" s="30" t="s">
        <v>306</v>
      </c>
      <c r="D736" s="30">
        <v>226997</v>
      </c>
      <c r="E736" s="30">
        <v>497312</v>
      </c>
      <c r="F736" s="30" t="s">
        <v>717</v>
      </c>
      <c r="G736" s="30" t="s">
        <v>18</v>
      </c>
      <c r="H736" s="30">
        <v>1</v>
      </c>
      <c r="I736" s="31">
        <v>30.9</v>
      </c>
    </row>
    <row r="737" spans="2:9" x14ac:dyDescent="0.25">
      <c r="B737" s="29">
        <v>42731</v>
      </c>
      <c r="C737" s="30" t="s">
        <v>308</v>
      </c>
      <c r="D737" s="30">
        <v>315236</v>
      </c>
      <c r="E737" s="30">
        <v>442927</v>
      </c>
      <c r="F737" s="30" t="s">
        <v>718</v>
      </c>
      <c r="G737" s="30" t="s">
        <v>18</v>
      </c>
      <c r="H737" s="30">
        <v>1</v>
      </c>
      <c r="I737" s="31">
        <v>33.799999999999997</v>
      </c>
    </row>
    <row r="738" spans="2:9" x14ac:dyDescent="0.25">
      <c r="B738" s="29">
        <v>42731</v>
      </c>
      <c r="C738" s="30" t="s">
        <v>306</v>
      </c>
      <c r="D738" s="30">
        <v>226997</v>
      </c>
      <c r="E738" s="30">
        <v>477499</v>
      </c>
      <c r="F738" s="30" t="s">
        <v>719</v>
      </c>
      <c r="G738" s="30" t="s">
        <v>18</v>
      </c>
      <c r="H738" s="30">
        <v>1</v>
      </c>
      <c r="I738" s="31">
        <v>30.9</v>
      </c>
    </row>
    <row r="739" spans="2:9" x14ac:dyDescent="0.25">
      <c r="B739" s="29">
        <v>42731</v>
      </c>
      <c r="C739" s="30" t="s">
        <v>306</v>
      </c>
      <c r="D739" s="30">
        <v>226997</v>
      </c>
      <c r="E739" s="30">
        <v>486855</v>
      </c>
      <c r="F739" s="30" t="s">
        <v>720</v>
      </c>
      <c r="G739" s="30" t="s">
        <v>18</v>
      </c>
      <c r="H739" s="30">
        <v>1</v>
      </c>
      <c r="I739" s="31">
        <v>30.9</v>
      </c>
    </row>
    <row r="740" spans="2:9" x14ac:dyDescent="0.25">
      <c r="B740" s="29">
        <v>42731</v>
      </c>
      <c r="C740" s="30" t="s">
        <v>308</v>
      </c>
      <c r="D740" s="30">
        <v>456255</v>
      </c>
      <c r="E740" s="30">
        <v>497472</v>
      </c>
      <c r="F740" s="30" t="s">
        <v>721</v>
      </c>
      <c r="G740" s="30" t="s">
        <v>18</v>
      </c>
      <c r="H740" s="30">
        <v>1</v>
      </c>
      <c r="I740" s="31">
        <v>61.3</v>
      </c>
    </row>
    <row r="741" spans="2:9" x14ac:dyDescent="0.25">
      <c r="B741" s="29">
        <v>42732</v>
      </c>
      <c r="C741" s="30" t="s">
        <v>8</v>
      </c>
      <c r="D741" s="30">
        <v>798288</v>
      </c>
      <c r="E741" s="30">
        <v>77583</v>
      </c>
      <c r="F741" s="30" t="s">
        <v>196</v>
      </c>
      <c r="G741" s="30" t="s">
        <v>18</v>
      </c>
      <c r="H741" s="30">
        <v>1</v>
      </c>
      <c r="I741" s="31">
        <v>37.9</v>
      </c>
    </row>
    <row r="742" spans="2:9" x14ac:dyDescent="0.25">
      <c r="B742" s="29">
        <v>42732</v>
      </c>
      <c r="C742" s="30" t="s">
        <v>308</v>
      </c>
      <c r="D742" s="30">
        <v>419762</v>
      </c>
      <c r="E742" s="30">
        <v>77583</v>
      </c>
      <c r="F742" s="30" t="s">
        <v>196</v>
      </c>
      <c r="G742" s="30" t="s">
        <v>18</v>
      </c>
      <c r="H742" s="30">
        <v>1</v>
      </c>
      <c r="I742" s="31">
        <v>33.700000000000003</v>
      </c>
    </row>
    <row r="743" spans="2:9" x14ac:dyDescent="0.25">
      <c r="B743" s="29">
        <v>42732</v>
      </c>
      <c r="C743" s="30" t="s">
        <v>306</v>
      </c>
      <c r="D743" s="30">
        <v>533718</v>
      </c>
      <c r="E743" s="30">
        <v>89736</v>
      </c>
      <c r="F743" s="30" t="s">
        <v>722</v>
      </c>
      <c r="G743" s="30" t="s">
        <v>18</v>
      </c>
      <c r="H743" s="30">
        <v>2</v>
      </c>
      <c r="I743" s="31">
        <v>57</v>
      </c>
    </row>
    <row r="744" spans="2:9" x14ac:dyDescent="0.25">
      <c r="B744" s="29">
        <v>42732</v>
      </c>
      <c r="C744" s="30" t="s">
        <v>8</v>
      </c>
      <c r="D744" s="30">
        <v>771567</v>
      </c>
      <c r="E744" s="30">
        <v>128005</v>
      </c>
      <c r="F744" s="30" t="s">
        <v>197</v>
      </c>
      <c r="G744" s="30" t="s">
        <v>18</v>
      </c>
      <c r="H744" s="30">
        <v>1</v>
      </c>
      <c r="I744" s="31">
        <v>37.9</v>
      </c>
    </row>
    <row r="745" spans="2:9" x14ac:dyDescent="0.25">
      <c r="B745" s="29">
        <v>42732</v>
      </c>
      <c r="C745" s="30" t="s">
        <v>308</v>
      </c>
      <c r="D745" s="30">
        <v>198485</v>
      </c>
      <c r="E745" s="30">
        <v>347116</v>
      </c>
      <c r="F745" s="30" t="s">
        <v>723</v>
      </c>
      <c r="G745" s="30" t="s">
        <v>18</v>
      </c>
      <c r="H745" s="30">
        <v>1</v>
      </c>
      <c r="I745" s="31">
        <v>11.4</v>
      </c>
    </row>
    <row r="746" spans="2:9" x14ac:dyDescent="0.25">
      <c r="B746" s="29">
        <v>42733</v>
      </c>
      <c r="C746" s="30" t="s">
        <v>308</v>
      </c>
      <c r="D746" s="30">
        <v>422968</v>
      </c>
      <c r="E746" s="30">
        <v>84148</v>
      </c>
      <c r="F746" s="30" t="s">
        <v>724</v>
      </c>
      <c r="G746" s="30" t="s">
        <v>10</v>
      </c>
      <c r="H746" s="30">
        <v>2</v>
      </c>
      <c r="I746" s="31">
        <v>74</v>
      </c>
    </row>
    <row r="747" spans="2:9" x14ac:dyDescent="0.25">
      <c r="B747" s="29">
        <v>42733</v>
      </c>
      <c r="C747" s="30" t="s">
        <v>308</v>
      </c>
      <c r="D747" s="30">
        <v>583164</v>
      </c>
      <c r="E747" s="30">
        <v>84148</v>
      </c>
      <c r="F747" s="30" t="s">
        <v>724</v>
      </c>
      <c r="G747" s="30" t="s">
        <v>10</v>
      </c>
      <c r="H747" s="30">
        <v>1</v>
      </c>
      <c r="I747" s="31">
        <v>39.5</v>
      </c>
    </row>
    <row r="748" spans="2:9" x14ac:dyDescent="0.25">
      <c r="B748" s="29">
        <v>42733</v>
      </c>
      <c r="C748" s="30" t="s">
        <v>308</v>
      </c>
      <c r="D748" s="30">
        <v>419762</v>
      </c>
      <c r="E748" s="30">
        <v>192332</v>
      </c>
      <c r="F748" s="30" t="s">
        <v>725</v>
      </c>
      <c r="G748" s="30" t="s">
        <v>18</v>
      </c>
      <c r="H748" s="30">
        <v>1</v>
      </c>
      <c r="I748" s="31">
        <v>33.700000000000003</v>
      </c>
    </row>
    <row r="749" spans="2:9" x14ac:dyDescent="0.25">
      <c r="B749" s="29">
        <v>42733</v>
      </c>
      <c r="C749" s="30" t="s">
        <v>306</v>
      </c>
      <c r="D749" s="30">
        <v>177017</v>
      </c>
      <c r="E749" s="30">
        <v>444862</v>
      </c>
      <c r="F749" s="30" t="s">
        <v>726</v>
      </c>
      <c r="G749" s="30" t="s">
        <v>18</v>
      </c>
      <c r="H749" s="30">
        <v>1</v>
      </c>
      <c r="I749" s="31">
        <v>30.9</v>
      </c>
    </row>
    <row r="750" spans="2:9" x14ac:dyDescent="0.25">
      <c r="B750" s="29">
        <v>42733</v>
      </c>
      <c r="C750" s="30" t="s">
        <v>308</v>
      </c>
      <c r="D750" s="30">
        <v>653241</v>
      </c>
      <c r="E750" s="30">
        <v>481459</v>
      </c>
      <c r="F750" s="30" t="s">
        <v>727</v>
      </c>
      <c r="G750" s="30" t="s">
        <v>10</v>
      </c>
      <c r="H750" s="30">
        <v>1</v>
      </c>
      <c r="I750" s="31">
        <v>34.6</v>
      </c>
    </row>
    <row r="751" spans="2:9" x14ac:dyDescent="0.25">
      <c r="B751" s="29">
        <v>42733</v>
      </c>
      <c r="C751" s="30" t="s">
        <v>308</v>
      </c>
      <c r="D751" s="30">
        <v>537012</v>
      </c>
      <c r="E751" s="30">
        <v>501548</v>
      </c>
      <c r="F751" s="30" t="s">
        <v>728</v>
      </c>
      <c r="G751" s="30" t="s">
        <v>18</v>
      </c>
      <c r="H751" s="30">
        <v>1</v>
      </c>
      <c r="I751" s="31">
        <v>44.8</v>
      </c>
    </row>
    <row r="752" spans="2:9" x14ac:dyDescent="0.25">
      <c r="B752" s="29">
        <v>42734</v>
      </c>
      <c r="C752" s="30" t="s">
        <v>8</v>
      </c>
      <c r="D752" s="30">
        <v>915953</v>
      </c>
      <c r="E752" s="30">
        <v>133064</v>
      </c>
      <c r="F752" s="30" t="s">
        <v>198</v>
      </c>
      <c r="G752" s="30" t="s">
        <v>18</v>
      </c>
      <c r="H752" s="30">
        <v>1</v>
      </c>
      <c r="I752" s="31">
        <v>46.7</v>
      </c>
    </row>
    <row r="753" spans="2:9" x14ac:dyDescent="0.25">
      <c r="B753" s="29">
        <v>42734</v>
      </c>
      <c r="C753" s="30" t="s">
        <v>8</v>
      </c>
      <c r="D753" s="30">
        <v>300035</v>
      </c>
      <c r="E753" s="30">
        <v>133064</v>
      </c>
      <c r="F753" s="30" t="s">
        <v>198</v>
      </c>
      <c r="G753" s="30" t="s">
        <v>18</v>
      </c>
      <c r="H753" s="30">
        <v>1</v>
      </c>
      <c r="I753" s="31">
        <v>46.7</v>
      </c>
    </row>
    <row r="754" spans="2:9" x14ac:dyDescent="0.25">
      <c r="B754" s="29">
        <v>42734</v>
      </c>
      <c r="C754" s="30" t="s">
        <v>308</v>
      </c>
      <c r="D754" s="30">
        <v>954518</v>
      </c>
      <c r="E754" s="30">
        <v>483959</v>
      </c>
      <c r="F754" s="30" t="s">
        <v>729</v>
      </c>
      <c r="G754" s="30" t="s">
        <v>10</v>
      </c>
      <c r="H754" s="30">
        <v>1</v>
      </c>
      <c r="I754" s="31">
        <v>37</v>
      </c>
    </row>
    <row r="755" spans="2:9" x14ac:dyDescent="0.25">
      <c r="B755" s="29">
        <v>42734</v>
      </c>
      <c r="C755" s="30" t="s">
        <v>308</v>
      </c>
      <c r="D755" s="30">
        <v>315236</v>
      </c>
      <c r="E755" s="30">
        <v>483959</v>
      </c>
      <c r="F755" s="30" t="s">
        <v>729</v>
      </c>
      <c r="G755" s="30" t="s">
        <v>10</v>
      </c>
      <c r="H755" s="30">
        <v>1</v>
      </c>
      <c r="I755" s="31">
        <v>37</v>
      </c>
    </row>
    <row r="756" spans="2:9" x14ac:dyDescent="0.25">
      <c r="B756" s="29">
        <v>42735</v>
      </c>
      <c r="C756" s="30" t="s">
        <v>308</v>
      </c>
      <c r="D756" s="30">
        <v>537012</v>
      </c>
      <c r="E756" s="30">
        <v>281673</v>
      </c>
      <c r="F756" s="30" t="s">
        <v>730</v>
      </c>
      <c r="G756" s="30" t="s">
        <v>18</v>
      </c>
      <c r="H756" s="30">
        <v>1</v>
      </c>
      <c r="I756" s="31">
        <v>44.8</v>
      </c>
    </row>
    <row r="757" spans="2:9" x14ac:dyDescent="0.25">
      <c r="B757" s="29">
        <v>42735</v>
      </c>
      <c r="C757" s="30" t="s">
        <v>306</v>
      </c>
      <c r="D757" s="30">
        <v>497641</v>
      </c>
      <c r="E757" s="30">
        <v>486770</v>
      </c>
      <c r="F757" s="30" t="s">
        <v>731</v>
      </c>
      <c r="G757" s="30" t="s">
        <v>18</v>
      </c>
      <c r="H757" s="30">
        <v>1</v>
      </c>
      <c r="I757" s="31">
        <v>7.1</v>
      </c>
    </row>
    <row r="758" spans="2:9" x14ac:dyDescent="0.25">
      <c r="B758" s="29">
        <v>42736</v>
      </c>
      <c r="C758" s="30" t="s">
        <v>306</v>
      </c>
      <c r="D758" s="30">
        <v>473581</v>
      </c>
      <c r="E758" s="30">
        <v>433777</v>
      </c>
      <c r="F758" s="30" t="s">
        <v>732</v>
      </c>
      <c r="G758" s="30" t="s">
        <v>18</v>
      </c>
      <c r="H758" s="30">
        <v>2</v>
      </c>
      <c r="I758" s="31">
        <v>24</v>
      </c>
    </row>
    <row r="759" spans="2:9" x14ac:dyDescent="0.25">
      <c r="B759" s="29">
        <v>42736</v>
      </c>
      <c r="C759" s="30" t="s">
        <v>308</v>
      </c>
      <c r="D759" s="30">
        <v>138108</v>
      </c>
      <c r="E759" s="30">
        <v>442057</v>
      </c>
      <c r="F759" s="30" t="s">
        <v>733</v>
      </c>
      <c r="G759" s="30" t="s">
        <v>18</v>
      </c>
      <c r="H759" s="30">
        <v>1</v>
      </c>
      <c r="I759" s="31">
        <v>65.3</v>
      </c>
    </row>
    <row r="760" spans="2:9" x14ac:dyDescent="0.25">
      <c r="B760" s="29">
        <v>42737</v>
      </c>
      <c r="C760" s="30" t="s">
        <v>306</v>
      </c>
      <c r="D760" s="30">
        <v>422570</v>
      </c>
      <c r="E760" s="30">
        <v>48663</v>
      </c>
      <c r="F760" s="30" t="s">
        <v>734</v>
      </c>
      <c r="G760" s="30" t="s">
        <v>10</v>
      </c>
      <c r="H760" s="30">
        <v>1</v>
      </c>
      <c r="I760" s="31">
        <v>40.4</v>
      </c>
    </row>
    <row r="761" spans="2:9" x14ac:dyDescent="0.25">
      <c r="B761" s="29">
        <v>42737</v>
      </c>
      <c r="C761" s="30" t="s">
        <v>308</v>
      </c>
      <c r="D761" s="30">
        <v>584710</v>
      </c>
      <c r="E761" s="30">
        <v>48663</v>
      </c>
      <c r="F761" s="30" t="s">
        <v>734</v>
      </c>
      <c r="G761" s="30" t="s">
        <v>10</v>
      </c>
      <c r="H761" s="30">
        <v>2</v>
      </c>
      <c r="I761" s="31">
        <v>81.2</v>
      </c>
    </row>
    <row r="762" spans="2:9" x14ac:dyDescent="0.25">
      <c r="B762" s="29">
        <v>42737</v>
      </c>
      <c r="C762" s="30" t="s">
        <v>308</v>
      </c>
      <c r="D762" s="30">
        <v>720906</v>
      </c>
      <c r="E762" s="30">
        <v>48663</v>
      </c>
      <c r="F762" s="30" t="s">
        <v>734</v>
      </c>
      <c r="G762" s="30" t="s">
        <v>10</v>
      </c>
      <c r="H762" s="30">
        <v>1</v>
      </c>
      <c r="I762" s="31">
        <v>44.6</v>
      </c>
    </row>
    <row r="763" spans="2:9" x14ac:dyDescent="0.25">
      <c r="B763" s="29">
        <v>42737</v>
      </c>
      <c r="C763" s="30" t="s">
        <v>8</v>
      </c>
      <c r="D763" s="30">
        <v>300035</v>
      </c>
      <c r="E763" s="30">
        <v>140833</v>
      </c>
      <c r="F763" s="30" t="s">
        <v>199</v>
      </c>
      <c r="G763" s="30" t="s">
        <v>18</v>
      </c>
      <c r="H763" s="30">
        <v>1</v>
      </c>
      <c r="I763" s="31">
        <v>46.7</v>
      </c>
    </row>
    <row r="764" spans="2:9" x14ac:dyDescent="0.25">
      <c r="B764" s="29">
        <v>42737</v>
      </c>
      <c r="C764" s="30" t="s">
        <v>306</v>
      </c>
      <c r="D764" s="30">
        <v>297015</v>
      </c>
      <c r="E764" s="30">
        <v>261297</v>
      </c>
      <c r="F764" s="30" t="s">
        <v>735</v>
      </c>
      <c r="G764" s="30" t="s">
        <v>18</v>
      </c>
      <c r="H764" s="30">
        <v>1</v>
      </c>
      <c r="I764" s="31">
        <v>30.9</v>
      </c>
    </row>
    <row r="765" spans="2:9" x14ac:dyDescent="0.25">
      <c r="B765" s="29">
        <v>42737</v>
      </c>
      <c r="C765" s="30" t="s">
        <v>308</v>
      </c>
      <c r="D765" s="30">
        <v>419762</v>
      </c>
      <c r="E765" s="30">
        <v>375485</v>
      </c>
      <c r="F765" s="30" t="s">
        <v>736</v>
      </c>
      <c r="G765" s="30" t="s">
        <v>18</v>
      </c>
      <c r="H765" s="30">
        <v>1</v>
      </c>
      <c r="I765" s="31">
        <v>33.700000000000003</v>
      </c>
    </row>
    <row r="766" spans="2:9" x14ac:dyDescent="0.25">
      <c r="B766" s="29">
        <v>42738</v>
      </c>
      <c r="C766" s="30" t="s">
        <v>8</v>
      </c>
      <c r="D766" s="30">
        <v>905356</v>
      </c>
      <c r="E766" s="30">
        <v>11463</v>
      </c>
      <c r="F766" s="30" t="s">
        <v>200</v>
      </c>
      <c r="G766" s="30" t="s">
        <v>10</v>
      </c>
      <c r="H766" s="30">
        <v>1</v>
      </c>
      <c r="I766" s="31">
        <v>32.9</v>
      </c>
    </row>
    <row r="767" spans="2:9" x14ac:dyDescent="0.25">
      <c r="B767" s="29">
        <v>42738</v>
      </c>
      <c r="C767" s="30" t="s">
        <v>308</v>
      </c>
      <c r="D767" s="30">
        <v>855059</v>
      </c>
      <c r="E767" s="30">
        <v>93733</v>
      </c>
      <c r="F767" s="30" t="s">
        <v>737</v>
      </c>
      <c r="G767" s="30" t="s">
        <v>18</v>
      </c>
      <c r="H767" s="30">
        <v>1</v>
      </c>
      <c r="I767" s="31">
        <v>61.3</v>
      </c>
    </row>
    <row r="768" spans="2:9" x14ac:dyDescent="0.25">
      <c r="B768" s="29">
        <v>42738</v>
      </c>
      <c r="C768" s="30" t="s">
        <v>308</v>
      </c>
      <c r="D768" s="30">
        <v>198485</v>
      </c>
      <c r="E768" s="30">
        <v>93733</v>
      </c>
      <c r="F768" s="30" t="s">
        <v>737</v>
      </c>
      <c r="G768" s="30" t="s">
        <v>18</v>
      </c>
      <c r="H768" s="30">
        <v>2</v>
      </c>
      <c r="I768" s="31">
        <v>22.8</v>
      </c>
    </row>
    <row r="769" spans="2:9" x14ac:dyDescent="0.25">
      <c r="B769" s="29">
        <v>42738</v>
      </c>
      <c r="C769" s="30" t="s">
        <v>308</v>
      </c>
      <c r="D769" s="30">
        <v>796801</v>
      </c>
      <c r="E769" s="30">
        <v>346263</v>
      </c>
      <c r="F769" s="30" t="s">
        <v>738</v>
      </c>
      <c r="G769" s="30" t="s">
        <v>18</v>
      </c>
      <c r="H769" s="30">
        <v>1</v>
      </c>
      <c r="I769" s="31">
        <v>39.799999999999997</v>
      </c>
    </row>
    <row r="770" spans="2:9" x14ac:dyDescent="0.25">
      <c r="B770" s="29">
        <v>42738</v>
      </c>
      <c r="C770" s="30" t="s">
        <v>308</v>
      </c>
      <c r="D770" s="30">
        <v>419762</v>
      </c>
      <c r="E770" s="30">
        <v>424033</v>
      </c>
      <c r="F770" s="30" t="s">
        <v>739</v>
      </c>
      <c r="G770" s="30" t="s">
        <v>18</v>
      </c>
      <c r="H770" s="30">
        <v>2</v>
      </c>
      <c r="I770" s="31">
        <v>67.400000000000006</v>
      </c>
    </row>
    <row r="771" spans="2:9" x14ac:dyDescent="0.25">
      <c r="B771" s="29">
        <v>42738</v>
      </c>
      <c r="C771" s="30" t="s">
        <v>308</v>
      </c>
      <c r="D771" s="30">
        <v>315236</v>
      </c>
      <c r="E771" s="30">
        <v>494778</v>
      </c>
      <c r="F771" s="30" t="s">
        <v>740</v>
      </c>
      <c r="G771" s="30" t="s">
        <v>10</v>
      </c>
      <c r="H771" s="30">
        <v>1</v>
      </c>
      <c r="I771" s="31">
        <v>37</v>
      </c>
    </row>
    <row r="772" spans="2:9" x14ac:dyDescent="0.25">
      <c r="B772" s="29">
        <v>42739</v>
      </c>
      <c r="C772" s="30" t="s">
        <v>308</v>
      </c>
      <c r="D772" s="30">
        <v>315236</v>
      </c>
      <c r="E772" s="30">
        <v>658</v>
      </c>
      <c r="F772" s="30" t="s">
        <v>741</v>
      </c>
      <c r="G772" s="30" t="s">
        <v>15</v>
      </c>
      <c r="H772" s="30">
        <v>1</v>
      </c>
      <c r="I772" s="31">
        <v>31.9</v>
      </c>
    </row>
    <row r="773" spans="2:9" x14ac:dyDescent="0.25">
      <c r="B773" s="29">
        <v>42739</v>
      </c>
      <c r="C773" s="30" t="s">
        <v>306</v>
      </c>
      <c r="D773" s="30">
        <v>497641</v>
      </c>
      <c r="E773" s="30">
        <v>141679</v>
      </c>
      <c r="F773" s="30" t="s">
        <v>742</v>
      </c>
      <c r="G773" s="30" t="s">
        <v>18</v>
      </c>
      <c r="H773" s="30">
        <v>1</v>
      </c>
      <c r="I773" s="31">
        <v>7.1</v>
      </c>
    </row>
    <row r="774" spans="2:9" x14ac:dyDescent="0.25">
      <c r="B774" s="29">
        <v>42739</v>
      </c>
      <c r="C774" s="30" t="s">
        <v>306</v>
      </c>
      <c r="D774" s="30">
        <v>812610</v>
      </c>
      <c r="E774" s="30">
        <v>141679</v>
      </c>
      <c r="F774" s="30" t="s">
        <v>742</v>
      </c>
      <c r="G774" s="30" t="s">
        <v>18</v>
      </c>
      <c r="H774" s="30">
        <v>1</v>
      </c>
      <c r="I774" s="31">
        <v>16</v>
      </c>
    </row>
    <row r="775" spans="2:9" x14ac:dyDescent="0.25">
      <c r="B775" s="29">
        <v>42739</v>
      </c>
      <c r="C775" s="30" t="s">
        <v>306</v>
      </c>
      <c r="D775" s="30">
        <v>249666</v>
      </c>
      <c r="E775" s="30">
        <v>141679</v>
      </c>
      <c r="F775" s="30" t="s">
        <v>742</v>
      </c>
      <c r="G775" s="30" t="s">
        <v>18</v>
      </c>
      <c r="H775" s="30">
        <v>1</v>
      </c>
      <c r="I775" s="31">
        <v>37</v>
      </c>
    </row>
    <row r="776" spans="2:9" x14ac:dyDescent="0.25">
      <c r="B776" s="29">
        <v>42739</v>
      </c>
      <c r="C776" s="30" t="s">
        <v>306</v>
      </c>
      <c r="D776" s="30">
        <v>909225</v>
      </c>
      <c r="E776" s="30">
        <v>233267</v>
      </c>
      <c r="F776" s="30" t="s">
        <v>743</v>
      </c>
      <c r="G776" s="30" t="s">
        <v>18</v>
      </c>
      <c r="H776" s="30">
        <v>1</v>
      </c>
      <c r="I776" s="31">
        <v>36.9</v>
      </c>
    </row>
    <row r="777" spans="2:9" x14ac:dyDescent="0.25">
      <c r="B777" s="29">
        <v>42739</v>
      </c>
      <c r="C777" s="30" t="s">
        <v>308</v>
      </c>
      <c r="D777" s="30">
        <v>653241</v>
      </c>
      <c r="E777" s="30">
        <v>334754</v>
      </c>
      <c r="F777" s="30" t="s">
        <v>744</v>
      </c>
      <c r="G777" s="30" t="s">
        <v>18</v>
      </c>
      <c r="H777" s="30">
        <v>1</v>
      </c>
      <c r="I777" s="31">
        <v>29.9</v>
      </c>
    </row>
    <row r="778" spans="2:9" x14ac:dyDescent="0.25">
      <c r="B778" s="29">
        <v>42739</v>
      </c>
      <c r="C778" s="30" t="s">
        <v>308</v>
      </c>
      <c r="D778" s="30">
        <v>903052</v>
      </c>
      <c r="E778" s="30">
        <v>334754</v>
      </c>
      <c r="F778" s="30" t="s">
        <v>744</v>
      </c>
      <c r="G778" s="30" t="s">
        <v>18</v>
      </c>
      <c r="H778" s="30">
        <v>1</v>
      </c>
      <c r="I778" s="31">
        <v>29.9</v>
      </c>
    </row>
    <row r="779" spans="2:9" x14ac:dyDescent="0.25">
      <c r="B779" s="29">
        <v>42739</v>
      </c>
      <c r="C779" s="30" t="s">
        <v>308</v>
      </c>
      <c r="D779" s="30">
        <v>855059</v>
      </c>
      <c r="E779" s="30">
        <v>351372</v>
      </c>
      <c r="F779" s="30" t="s">
        <v>745</v>
      </c>
      <c r="G779" s="30" t="s">
        <v>18</v>
      </c>
      <c r="H779" s="30">
        <v>1</v>
      </c>
      <c r="I779" s="31">
        <v>61.3</v>
      </c>
    </row>
    <row r="780" spans="2:9" x14ac:dyDescent="0.25">
      <c r="B780" s="29">
        <v>42739</v>
      </c>
      <c r="C780" s="30" t="s">
        <v>8</v>
      </c>
      <c r="D780" s="30">
        <v>905356</v>
      </c>
      <c r="E780" s="30">
        <v>441080</v>
      </c>
      <c r="F780" s="30" t="s">
        <v>201</v>
      </c>
      <c r="G780" s="30" t="s">
        <v>18</v>
      </c>
      <c r="H780" s="30">
        <v>1</v>
      </c>
      <c r="I780" s="31">
        <v>33.9</v>
      </c>
    </row>
    <row r="781" spans="2:9" x14ac:dyDescent="0.25">
      <c r="B781" s="29">
        <v>42740</v>
      </c>
      <c r="C781" s="30" t="s">
        <v>306</v>
      </c>
      <c r="D781" s="30">
        <v>226997</v>
      </c>
      <c r="E781" s="30">
        <v>89736</v>
      </c>
      <c r="F781" s="30" t="s">
        <v>746</v>
      </c>
      <c r="G781" s="30" t="s">
        <v>18</v>
      </c>
      <c r="H781" s="30">
        <v>2</v>
      </c>
      <c r="I781" s="31">
        <v>30.9</v>
      </c>
    </row>
    <row r="782" spans="2:9" x14ac:dyDescent="0.25">
      <c r="B782" s="29">
        <v>42740</v>
      </c>
      <c r="C782" s="30" t="s">
        <v>8</v>
      </c>
      <c r="D782" s="30">
        <v>863562</v>
      </c>
      <c r="E782" s="30">
        <v>128246</v>
      </c>
      <c r="F782" s="30" t="s">
        <v>202</v>
      </c>
      <c r="G782" s="30" t="s">
        <v>18</v>
      </c>
      <c r="H782" s="30">
        <v>1</v>
      </c>
      <c r="I782" s="31">
        <v>39.9</v>
      </c>
    </row>
    <row r="783" spans="2:9" x14ac:dyDescent="0.25">
      <c r="B783" s="29">
        <v>42740</v>
      </c>
      <c r="C783" s="30" t="s">
        <v>308</v>
      </c>
      <c r="D783" s="30">
        <v>903052</v>
      </c>
      <c r="E783" s="30">
        <v>453084</v>
      </c>
      <c r="F783" s="30" t="s">
        <v>747</v>
      </c>
      <c r="G783" s="30" t="s">
        <v>10</v>
      </c>
      <c r="H783" s="30">
        <v>1</v>
      </c>
      <c r="I783" s="31">
        <v>34.6</v>
      </c>
    </row>
    <row r="784" spans="2:9" x14ac:dyDescent="0.25">
      <c r="B784" s="29">
        <v>42740</v>
      </c>
      <c r="C784" s="30" t="s">
        <v>8</v>
      </c>
      <c r="D784" s="30">
        <v>597365</v>
      </c>
      <c r="E784" s="30">
        <v>462074</v>
      </c>
      <c r="F784" s="30" t="s">
        <v>203</v>
      </c>
      <c r="G784" s="30" t="s">
        <v>10</v>
      </c>
      <c r="H784" s="30">
        <v>1</v>
      </c>
      <c r="I784" s="31">
        <v>55</v>
      </c>
    </row>
    <row r="785" spans="2:9" x14ac:dyDescent="0.25">
      <c r="B785" s="29">
        <v>42740</v>
      </c>
      <c r="C785" s="30" t="s">
        <v>8</v>
      </c>
      <c r="D785" s="30">
        <v>330691</v>
      </c>
      <c r="E785" s="30">
        <v>499658</v>
      </c>
      <c r="F785" s="30" t="s">
        <v>204</v>
      </c>
      <c r="G785" s="30" t="s">
        <v>10</v>
      </c>
      <c r="H785" s="30">
        <v>1</v>
      </c>
      <c r="I785" s="31">
        <v>37.200000000000003</v>
      </c>
    </row>
    <row r="786" spans="2:9" x14ac:dyDescent="0.25">
      <c r="B786" s="29">
        <v>42740</v>
      </c>
      <c r="C786" s="30" t="s">
        <v>306</v>
      </c>
      <c r="D786" s="30">
        <v>582553</v>
      </c>
      <c r="E786" s="30">
        <v>502753</v>
      </c>
      <c r="F786" s="30" t="s">
        <v>748</v>
      </c>
      <c r="G786" s="30" t="s">
        <v>18</v>
      </c>
      <c r="H786" s="30">
        <v>1</v>
      </c>
      <c r="I786" s="31">
        <v>27.9</v>
      </c>
    </row>
    <row r="787" spans="2:9" x14ac:dyDescent="0.25">
      <c r="B787" s="29">
        <v>42741</v>
      </c>
      <c r="C787" s="30" t="s">
        <v>8</v>
      </c>
      <c r="D787" s="30">
        <v>786865</v>
      </c>
      <c r="E787" s="30">
        <v>8416</v>
      </c>
      <c r="F787" s="30" t="s">
        <v>205</v>
      </c>
      <c r="G787" s="30" t="s">
        <v>10</v>
      </c>
      <c r="H787" s="30">
        <v>1</v>
      </c>
      <c r="I787" s="31">
        <v>51.7</v>
      </c>
    </row>
    <row r="788" spans="2:9" x14ac:dyDescent="0.25">
      <c r="B788" s="29">
        <v>42741</v>
      </c>
      <c r="C788" s="30" t="s">
        <v>306</v>
      </c>
      <c r="D788" s="30">
        <v>701139</v>
      </c>
      <c r="E788" s="30">
        <v>353629</v>
      </c>
      <c r="F788" s="30" t="s">
        <v>749</v>
      </c>
      <c r="G788" s="30" t="s">
        <v>12</v>
      </c>
      <c r="H788" s="30">
        <v>1</v>
      </c>
      <c r="I788" s="31">
        <v>34.5</v>
      </c>
    </row>
    <row r="789" spans="2:9" x14ac:dyDescent="0.25">
      <c r="B789" s="29">
        <v>42741</v>
      </c>
      <c r="C789" s="30" t="s">
        <v>8</v>
      </c>
      <c r="D789" s="30">
        <v>597365</v>
      </c>
      <c r="E789" s="30">
        <v>460465</v>
      </c>
      <c r="F789" s="30" t="s">
        <v>206</v>
      </c>
      <c r="G789" s="30" t="s">
        <v>10</v>
      </c>
      <c r="H789" s="30">
        <v>1</v>
      </c>
      <c r="I789" s="31">
        <v>55</v>
      </c>
    </row>
    <row r="790" spans="2:9" x14ac:dyDescent="0.25">
      <c r="B790" s="29">
        <v>42741</v>
      </c>
      <c r="C790" s="30" t="s">
        <v>308</v>
      </c>
      <c r="D790" s="30">
        <v>620967</v>
      </c>
      <c r="E790" s="30">
        <v>499930</v>
      </c>
      <c r="F790" s="30" t="s">
        <v>750</v>
      </c>
      <c r="G790" s="30" t="s">
        <v>18</v>
      </c>
      <c r="H790" s="30">
        <v>2</v>
      </c>
      <c r="I790" s="31">
        <v>122.6</v>
      </c>
    </row>
    <row r="791" spans="2:9" x14ac:dyDescent="0.25">
      <c r="B791" s="29">
        <v>42742</v>
      </c>
      <c r="C791" s="30" t="s">
        <v>308</v>
      </c>
      <c r="D791" s="30">
        <v>695661</v>
      </c>
      <c r="E791" s="30">
        <v>435383</v>
      </c>
      <c r="F791" s="30" t="s">
        <v>751</v>
      </c>
      <c r="G791" s="30" t="s">
        <v>18</v>
      </c>
      <c r="H791" s="30">
        <v>1</v>
      </c>
      <c r="I791" s="31">
        <v>65.3</v>
      </c>
    </row>
    <row r="792" spans="2:9" x14ac:dyDescent="0.25">
      <c r="B792" s="29">
        <v>42742</v>
      </c>
      <c r="C792" s="30" t="s">
        <v>308</v>
      </c>
      <c r="D792" s="30">
        <v>419762</v>
      </c>
      <c r="E792" s="30">
        <v>455859</v>
      </c>
      <c r="F792" s="30" t="s">
        <v>752</v>
      </c>
      <c r="G792" s="30" t="s">
        <v>18</v>
      </c>
      <c r="H792" s="30">
        <v>1</v>
      </c>
      <c r="I792" s="31">
        <v>33.799999999999997</v>
      </c>
    </row>
    <row r="793" spans="2:9" x14ac:dyDescent="0.25">
      <c r="B793" s="29">
        <v>42742</v>
      </c>
      <c r="C793" s="30" t="s">
        <v>308</v>
      </c>
      <c r="D793" s="30">
        <v>537012</v>
      </c>
      <c r="E793" s="30">
        <v>455859</v>
      </c>
      <c r="F793" s="30" t="s">
        <v>752</v>
      </c>
      <c r="G793" s="30" t="s">
        <v>18</v>
      </c>
      <c r="H793" s="30">
        <v>2</v>
      </c>
      <c r="I793" s="31">
        <v>85.8</v>
      </c>
    </row>
    <row r="794" spans="2:9" x14ac:dyDescent="0.25">
      <c r="B794" s="29">
        <v>42742</v>
      </c>
      <c r="C794" s="30" t="s">
        <v>308</v>
      </c>
      <c r="D794" s="30">
        <v>954518</v>
      </c>
      <c r="E794" s="30">
        <v>458247</v>
      </c>
      <c r="F794" s="30" t="s">
        <v>753</v>
      </c>
      <c r="G794" s="30" t="s">
        <v>18</v>
      </c>
      <c r="H794" s="30">
        <v>1</v>
      </c>
      <c r="I794" s="31">
        <v>33.700000000000003</v>
      </c>
    </row>
    <row r="795" spans="2:9" x14ac:dyDescent="0.25">
      <c r="B795" s="29">
        <v>42742</v>
      </c>
      <c r="C795" s="30" t="s">
        <v>8</v>
      </c>
      <c r="D795" s="30">
        <v>645430</v>
      </c>
      <c r="E795" s="30">
        <v>477201</v>
      </c>
      <c r="F795" s="30" t="s">
        <v>207</v>
      </c>
      <c r="G795" s="30" t="s">
        <v>18</v>
      </c>
      <c r="H795" s="30">
        <v>1</v>
      </c>
      <c r="I795" s="31">
        <v>64.2</v>
      </c>
    </row>
    <row r="796" spans="2:9" x14ac:dyDescent="0.25">
      <c r="B796" s="29">
        <v>42742</v>
      </c>
      <c r="C796" s="30" t="s">
        <v>308</v>
      </c>
      <c r="D796" s="30">
        <v>583164</v>
      </c>
      <c r="E796" s="30">
        <v>477201</v>
      </c>
      <c r="F796" s="30" t="s">
        <v>207</v>
      </c>
      <c r="G796" s="30" t="s">
        <v>18</v>
      </c>
      <c r="H796" s="30">
        <v>1</v>
      </c>
      <c r="I796" s="31">
        <v>33.700000000000003</v>
      </c>
    </row>
    <row r="797" spans="2:9" x14ac:dyDescent="0.25">
      <c r="B797" s="29">
        <v>42743</v>
      </c>
      <c r="C797" s="30" t="s">
        <v>308</v>
      </c>
      <c r="D797" s="30">
        <v>768644</v>
      </c>
      <c r="E797" s="30">
        <v>19545</v>
      </c>
      <c r="F797" s="30" t="s">
        <v>754</v>
      </c>
      <c r="G797" s="30" t="s">
        <v>18</v>
      </c>
      <c r="H797" s="30">
        <v>1</v>
      </c>
      <c r="I797" s="31">
        <v>61.3</v>
      </c>
    </row>
    <row r="798" spans="2:9" x14ac:dyDescent="0.25">
      <c r="B798" s="29">
        <v>42743</v>
      </c>
      <c r="C798" s="30" t="s">
        <v>8</v>
      </c>
      <c r="D798" s="30">
        <v>863562</v>
      </c>
      <c r="E798" s="30">
        <v>428999</v>
      </c>
      <c r="F798" s="30" t="s">
        <v>208</v>
      </c>
      <c r="G798" s="30" t="s">
        <v>18</v>
      </c>
      <c r="H798" s="30">
        <v>2</v>
      </c>
      <c r="I798" s="31">
        <v>67.8</v>
      </c>
    </row>
    <row r="799" spans="2:9" x14ac:dyDescent="0.25">
      <c r="B799" s="29">
        <v>42743</v>
      </c>
      <c r="C799" s="30" t="s">
        <v>306</v>
      </c>
      <c r="D799" s="30">
        <v>701139</v>
      </c>
      <c r="E799" s="30">
        <v>489670</v>
      </c>
      <c r="F799" s="30" t="s">
        <v>755</v>
      </c>
      <c r="G799" s="30" t="s">
        <v>12</v>
      </c>
      <c r="H799" s="30">
        <v>1</v>
      </c>
      <c r="I799" s="31">
        <v>34.5</v>
      </c>
    </row>
    <row r="800" spans="2:9" x14ac:dyDescent="0.25">
      <c r="B800" s="29">
        <v>42743</v>
      </c>
      <c r="C800" s="30" t="s">
        <v>308</v>
      </c>
      <c r="D800" s="30">
        <v>709381</v>
      </c>
      <c r="E800" s="30">
        <v>491486</v>
      </c>
      <c r="F800" s="30" t="s">
        <v>756</v>
      </c>
      <c r="G800" s="30" t="s">
        <v>18</v>
      </c>
      <c r="H800" s="30">
        <v>2</v>
      </c>
      <c r="I800" s="31">
        <v>85.8</v>
      </c>
    </row>
    <row r="801" spans="2:9" x14ac:dyDescent="0.25">
      <c r="B801" s="29">
        <v>42744</v>
      </c>
      <c r="C801" s="30" t="s">
        <v>308</v>
      </c>
      <c r="D801" s="30">
        <v>198485</v>
      </c>
      <c r="E801" s="30">
        <v>25019</v>
      </c>
      <c r="F801" s="30" t="s">
        <v>757</v>
      </c>
      <c r="G801" s="30" t="s">
        <v>12</v>
      </c>
      <c r="H801" s="30">
        <v>6</v>
      </c>
      <c r="I801" s="31">
        <v>28</v>
      </c>
    </row>
    <row r="802" spans="2:9" x14ac:dyDescent="0.25">
      <c r="B802" s="29">
        <v>42744</v>
      </c>
      <c r="C802" s="30" t="s">
        <v>306</v>
      </c>
      <c r="D802" s="30">
        <v>249666</v>
      </c>
      <c r="E802" s="30">
        <v>175595</v>
      </c>
      <c r="F802" s="30" t="s">
        <v>758</v>
      </c>
      <c r="G802" s="30" t="s">
        <v>18</v>
      </c>
      <c r="H802" s="30">
        <v>1</v>
      </c>
      <c r="I802" s="31">
        <v>37</v>
      </c>
    </row>
    <row r="803" spans="2:9" x14ac:dyDescent="0.25">
      <c r="B803" s="29">
        <v>42744</v>
      </c>
      <c r="C803" s="30" t="s">
        <v>308</v>
      </c>
      <c r="D803" s="30">
        <v>359784</v>
      </c>
      <c r="E803" s="30">
        <v>175595</v>
      </c>
      <c r="F803" s="30" t="s">
        <v>758</v>
      </c>
      <c r="G803" s="30" t="s">
        <v>18</v>
      </c>
      <c r="H803" s="30">
        <v>1</v>
      </c>
      <c r="I803" s="31">
        <v>39.799999999999997</v>
      </c>
    </row>
    <row r="804" spans="2:9" x14ac:dyDescent="0.25">
      <c r="B804" s="29">
        <v>42744</v>
      </c>
      <c r="C804" s="30" t="s">
        <v>308</v>
      </c>
      <c r="D804" s="30">
        <v>537012</v>
      </c>
      <c r="E804" s="30">
        <v>420381</v>
      </c>
      <c r="F804" s="30" t="s">
        <v>759</v>
      </c>
      <c r="G804" s="30" t="s">
        <v>18</v>
      </c>
      <c r="H804" s="30">
        <v>2</v>
      </c>
      <c r="I804" s="31">
        <v>85.8</v>
      </c>
    </row>
    <row r="805" spans="2:9" x14ac:dyDescent="0.25">
      <c r="B805" s="29">
        <v>42744</v>
      </c>
      <c r="C805" s="30" t="s">
        <v>8</v>
      </c>
      <c r="D805" s="30">
        <v>915953</v>
      </c>
      <c r="E805" s="30">
        <v>487208</v>
      </c>
      <c r="F805" s="30" t="s">
        <v>209</v>
      </c>
      <c r="G805" s="30" t="s">
        <v>10</v>
      </c>
      <c r="H805" s="30">
        <v>1</v>
      </c>
      <c r="I805" s="31">
        <v>51.7</v>
      </c>
    </row>
    <row r="806" spans="2:9" x14ac:dyDescent="0.25">
      <c r="B806" s="29">
        <v>42744</v>
      </c>
      <c r="C806" s="30" t="s">
        <v>308</v>
      </c>
      <c r="D806" s="30">
        <v>555673</v>
      </c>
      <c r="E806" s="30">
        <v>490838</v>
      </c>
      <c r="F806" s="30" t="s">
        <v>760</v>
      </c>
      <c r="G806" s="30" t="s">
        <v>18</v>
      </c>
      <c r="H806" s="30">
        <v>2</v>
      </c>
      <c r="I806" s="31">
        <v>85.8</v>
      </c>
    </row>
    <row r="807" spans="2:9" x14ac:dyDescent="0.25">
      <c r="B807" s="29">
        <v>42744</v>
      </c>
      <c r="C807" s="30" t="s">
        <v>8</v>
      </c>
      <c r="D807" s="30">
        <v>227633</v>
      </c>
      <c r="E807" s="30">
        <v>495069</v>
      </c>
      <c r="F807" s="30" t="s">
        <v>210</v>
      </c>
      <c r="G807" s="30" t="s">
        <v>12</v>
      </c>
      <c r="H807" s="30">
        <v>1</v>
      </c>
      <c r="I807" s="31">
        <v>55</v>
      </c>
    </row>
    <row r="808" spans="2:9" x14ac:dyDescent="0.25">
      <c r="B808" s="29">
        <v>42744</v>
      </c>
      <c r="C808" s="30" t="s">
        <v>306</v>
      </c>
      <c r="D808" s="30">
        <v>789157</v>
      </c>
      <c r="E808" s="30">
        <v>503430</v>
      </c>
      <c r="F808" s="30" t="s">
        <v>761</v>
      </c>
      <c r="G808" s="30" t="s">
        <v>18</v>
      </c>
      <c r="H808" s="30">
        <v>1</v>
      </c>
      <c r="I808" s="31">
        <v>28.5</v>
      </c>
    </row>
    <row r="809" spans="2:9" x14ac:dyDescent="0.25">
      <c r="B809" s="29">
        <v>42744</v>
      </c>
      <c r="C809" s="30" t="s">
        <v>306</v>
      </c>
      <c r="D809" s="30">
        <v>422570</v>
      </c>
      <c r="E809" s="30">
        <v>503430</v>
      </c>
      <c r="F809" s="30" t="s">
        <v>761</v>
      </c>
      <c r="G809" s="30" t="s">
        <v>18</v>
      </c>
      <c r="H809" s="30">
        <v>1</v>
      </c>
      <c r="I809" s="31">
        <v>37</v>
      </c>
    </row>
    <row r="810" spans="2:9" x14ac:dyDescent="0.25">
      <c r="B810" s="29">
        <v>42745</v>
      </c>
      <c r="C810" s="30" t="s">
        <v>306</v>
      </c>
      <c r="D810" s="30">
        <v>628858</v>
      </c>
      <c r="E810" s="30">
        <v>5160</v>
      </c>
      <c r="F810" s="30" t="s">
        <v>762</v>
      </c>
      <c r="G810" s="30" t="s">
        <v>18</v>
      </c>
      <c r="H810" s="30">
        <v>1</v>
      </c>
      <c r="I810" s="31">
        <v>31</v>
      </c>
    </row>
    <row r="811" spans="2:9" x14ac:dyDescent="0.25">
      <c r="B811" s="29">
        <v>42745</v>
      </c>
      <c r="C811" s="30" t="s">
        <v>306</v>
      </c>
      <c r="D811" s="30">
        <v>166761</v>
      </c>
      <c r="E811" s="30">
        <v>116363</v>
      </c>
      <c r="F811" s="30" t="s">
        <v>763</v>
      </c>
      <c r="G811" s="30" t="s">
        <v>18</v>
      </c>
      <c r="H811" s="30">
        <v>1</v>
      </c>
      <c r="I811" s="31">
        <v>27.8</v>
      </c>
    </row>
    <row r="812" spans="2:9" x14ac:dyDescent="0.25">
      <c r="B812" s="29">
        <v>42745</v>
      </c>
      <c r="C812" s="30" t="s">
        <v>308</v>
      </c>
      <c r="D812" s="30">
        <v>653241</v>
      </c>
      <c r="E812" s="30">
        <v>334754</v>
      </c>
      <c r="F812" s="30" t="s">
        <v>764</v>
      </c>
      <c r="G812" s="30" t="s">
        <v>10</v>
      </c>
      <c r="H812" s="30">
        <v>1</v>
      </c>
      <c r="I812" s="31">
        <v>34.6</v>
      </c>
    </row>
    <row r="813" spans="2:9" x14ac:dyDescent="0.25">
      <c r="B813" s="29">
        <v>42745</v>
      </c>
      <c r="C813" s="30" t="s">
        <v>8</v>
      </c>
      <c r="D813" s="30">
        <v>915953</v>
      </c>
      <c r="E813" s="30">
        <v>436689</v>
      </c>
      <c r="F813" s="30" t="s">
        <v>211</v>
      </c>
      <c r="G813" s="30" t="s">
        <v>10</v>
      </c>
      <c r="H813" s="30">
        <v>1</v>
      </c>
      <c r="I813" s="31">
        <v>51.7</v>
      </c>
    </row>
    <row r="814" spans="2:9" x14ac:dyDescent="0.25">
      <c r="B814" s="29">
        <v>42745</v>
      </c>
      <c r="C814" s="30" t="s">
        <v>8</v>
      </c>
      <c r="D814" s="30">
        <v>905356</v>
      </c>
      <c r="E814" s="30">
        <v>466652</v>
      </c>
      <c r="F814" s="30" t="s">
        <v>212</v>
      </c>
      <c r="G814" s="30" t="s">
        <v>10</v>
      </c>
      <c r="H814" s="30">
        <v>1</v>
      </c>
      <c r="I814" s="31">
        <v>34.1</v>
      </c>
    </row>
    <row r="815" spans="2:9" x14ac:dyDescent="0.25">
      <c r="B815" s="29">
        <v>42746</v>
      </c>
      <c r="C815" s="30" t="s">
        <v>8</v>
      </c>
      <c r="D815" s="30">
        <v>669118</v>
      </c>
      <c r="E815" s="30">
        <v>261307</v>
      </c>
      <c r="F815" s="30" t="s">
        <v>213</v>
      </c>
      <c r="G815" s="30" t="s">
        <v>18</v>
      </c>
      <c r="H815" s="30">
        <v>2</v>
      </c>
      <c r="I815" s="31">
        <v>105.4</v>
      </c>
    </row>
    <row r="816" spans="2:9" x14ac:dyDescent="0.25">
      <c r="B816" s="29">
        <v>42747</v>
      </c>
      <c r="C816" s="30" t="s">
        <v>308</v>
      </c>
      <c r="D816" s="30">
        <v>403498</v>
      </c>
      <c r="E816" s="30">
        <v>487131</v>
      </c>
      <c r="F816" s="30" t="s">
        <v>765</v>
      </c>
      <c r="G816" s="30" t="s">
        <v>49</v>
      </c>
      <c r="H816" s="30">
        <v>2</v>
      </c>
      <c r="I816" s="31">
        <v>125.8</v>
      </c>
    </row>
    <row r="817" spans="2:9" x14ac:dyDescent="0.25">
      <c r="B817" s="29">
        <v>42747</v>
      </c>
      <c r="C817" s="30" t="s">
        <v>308</v>
      </c>
      <c r="D817" s="30">
        <v>385150</v>
      </c>
      <c r="E817" s="30">
        <v>493328</v>
      </c>
      <c r="F817" s="30" t="s">
        <v>766</v>
      </c>
      <c r="G817" s="30" t="s">
        <v>18</v>
      </c>
      <c r="H817" s="30">
        <v>4</v>
      </c>
      <c r="I817" s="31">
        <v>134.80000000000001</v>
      </c>
    </row>
    <row r="818" spans="2:9" x14ac:dyDescent="0.25">
      <c r="B818" s="29">
        <v>42748</v>
      </c>
      <c r="C818" s="30" t="s">
        <v>308</v>
      </c>
      <c r="D818" s="30">
        <v>720906</v>
      </c>
      <c r="E818" s="30">
        <v>46356</v>
      </c>
      <c r="F818" s="30" t="s">
        <v>767</v>
      </c>
      <c r="G818" s="30" t="s">
        <v>18</v>
      </c>
      <c r="H818" s="30">
        <v>4</v>
      </c>
      <c r="I818" s="31">
        <v>159.19999999999999</v>
      </c>
    </row>
    <row r="819" spans="2:9" x14ac:dyDescent="0.25">
      <c r="B819" s="29">
        <v>42749</v>
      </c>
      <c r="C819" s="30" t="s">
        <v>308</v>
      </c>
      <c r="D819" s="30">
        <v>198485</v>
      </c>
      <c r="E819" s="30">
        <v>504083</v>
      </c>
      <c r="F819" s="30" t="s">
        <v>768</v>
      </c>
      <c r="G819" s="30" t="s">
        <v>18</v>
      </c>
      <c r="H819" s="30">
        <v>1</v>
      </c>
      <c r="I819" s="31">
        <v>11.4</v>
      </c>
    </row>
    <row r="820" spans="2:9" x14ac:dyDescent="0.25">
      <c r="B820" s="29">
        <v>42750</v>
      </c>
      <c r="C820" s="30" t="s">
        <v>306</v>
      </c>
      <c r="D820" s="30">
        <v>477783</v>
      </c>
      <c r="E820" s="30">
        <v>38039</v>
      </c>
      <c r="F820" s="30" t="s">
        <v>769</v>
      </c>
      <c r="G820" s="30" t="s">
        <v>15</v>
      </c>
      <c r="H820" s="30">
        <v>1</v>
      </c>
      <c r="I820" s="31">
        <v>34.9</v>
      </c>
    </row>
    <row r="821" spans="2:9" x14ac:dyDescent="0.25">
      <c r="B821" s="29">
        <v>42750</v>
      </c>
      <c r="C821" s="30" t="s">
        <v>306</v>
      </c>
      <c r="D821" s="30">
        <v>812610</v>
      </c>
      <c r="E821" s="30">
        <v>45678</v>
      </c>
      <c r="F821" s="30" t="s">
        <v>770</v>
      </c>
      <c r="G821" s="30" t="s">
        <v>18</v>
      </c>
      <c r="H821" s="30">
        <v>1</v>
      </c>
      <c r="I821" s="31">
        <v>16</v>
      </c>
    </row>
    <row r="822" spans="2:9" x14ac:dyDescent="0.25">
      <c r="B822" s="29">
        <v>42750</v>
      </c>
      <c r="C822" s="30" t="s">
        <v>308</v>
      </c>
      <c r="D822" s="30">
        <v>315236</v>
      </c>
      <c r="E822" s="30">
        <v>445921</v>
      </c>
      <c r="F822" s="30" t="s">
        <v>771</v>
      </c>
      <c r="G822" s="30" t="s">
        <v>12</v>
      </c>
      <c r="H822" s="30">
        <v>1</v>
      </c>
      <c r="I822" s="31">
        <v>38.200000000000003</v>
      </c>
    </row>
    <row r="823" spans="2:9" x14ac:dyDescent="0.25">
      <c r="B823" s="29">
        <v>42750</v>
      </c>
      <c r="C823" s="30" t="s">
        <v>306</v>
      </c>
      <c r="D823" s="30">
        <v>164377</v>
      </c>
      <c r="E823" s="30">
        <v>474406</v>
      </c>
      <c r="F823" s="30" t="s">
        <v>772</v>
      </c>
      <c r="G823" s="30" t="s">
        <v>18</v>
      </c>
      <c r="H823" s="30">
        <v>1</v>
      </c>
      <c r="I823" s="31">
        <v>11.8</v>
      </c>
    </row>
    <row r="824" spans="2:9" x14ac:dyDescent="0.25">
      <c r="B824" s="29">
        <v>42750</v>
      </c>
      <c r="C824" s="30" t="s">
        <v>8</v>
      </c>
      <c r="D824" s="30">
        <v>301348</v>
      </c>
      <c r="E824" s="30">
        <v>477201</v>
      </c>
      <c r="F824" s="30" t="s">
        <v>214</v>
      </c>
      <c r="G824" s="30" t="s">
        <v>12</v>
      </c>
      <c r="H824" s="30">
        <v>1</v>
      </c>
      <c r="I824" s="31">
        <v>42</v>
      </c>
    </row>
    <row r="825" spans="2:9" x14ac:dyDescent="0.25">
      <c r="B825" s="29">
        <v>42750</v>
      </c>
      <c r="C825" s="30" t="s">
        <v>308</v>
      </c>
      <c r="D825" s="30">
        <v>359784</v>
      </c>
      <c r="E825" s="30">
        <v>495318</v>
      </c>
      <c r="F825" s="30" t="s">
        <v>773</v>
      </c>
      <c r="G825" s="30" t="s">
        <v>18</v>
      </c>
      <c r="H825" s="30">
        <v>1</v>
      </c>
      <c r="I825" s="31">
        <v>39.799999999999997</v>
      </c>
    </row>
    <row r="826" spans="2:9" x14ac:dyDescent="0.25">
      <c r="B826" s="29">
        <v>42750</v>
      </c>
      <c r="C826" s="30" t="s">
        <v>308</v>
      </c>
      <c r="D826" s="30">
        <v>620967</v>
      </c>
      <c r="E826" s="30">
        <v>497472</v>
      </c>
      <c r="F826" s="30" t="s">
        <v>774</v>
      </c>
      <c r="G826" s="30" t="s">
        <v>18</v>
      </c>
      <c r="H826" s="30">
        <v>1</v>
      </c>
      <c r="I826" s="31">
        <v>59.9</v>
      </c>
    </row>
    <row r="827" spans="2:9" x14ac:dyDescent="0.25">
      <c r="B827" s="29">
        <v>42750</v>
      </c>
      <c r="C827" s="30" t="s">
        <v>306</v>
      </c>
      <c r="D827" s="30">
        <v>812610</v>
      </c>
      <c r="E827" s="30">
        <v>504202</v>
      </c>
      <c r="F827" s="30" t="s">
        <v>775</v>
      </c>
      <c r="G827" s="30" t="s">
        <v>18</v>
      </c>
      <c r="H827" s="30">
        <v>2</v>
      </c>
      <c r="I827" s="31">
        <v>32</v>
      </c>
    </row>
    <row r="828" spans="2:9" x14ac:dyDescent="0.25">
      <c r="B828" s="29">
        <v>42750</v>
      </c>
      <c r="C828" s="30" t="s">
        <v>306</v>
      </c>
      <c r="D828" s="30">
        <v>297015</v>
      </c>
      <c r="E828" s="30">
        <v>504202</v>
      </c>
      <c r="F828" s="30" t="s">
        <v>775</v>
      </c>
      <c r="G828" s="30" t="s">
        <v>18</v>
      </c>
      <c r="H828" s="30">
        <v>2</v>
      </c>
      <c r="I828" s="31">
        <v>72</v>
      </c>
    </row>
    <row r="829" spans="2:9" x14ac:dyDescent="0.25">
      <c r="B829" s="29">
        <v>42750</v>
      </c>
      <c r="C829" s="30" t="s">
        <v>308</v>
      </c>
      <c r="D829" s="30">
        <v>714468</v>
      </c>
      <c r="E829" s="30">
        <v>504202</v>
      </c>
      <c r="F829" s="30" t="s">
        <v>775</v>
      </c>
      <c r="G829" s="30" t="s">
        <v>18</v>
      </c>
      <c r="H829" s="30">
        <v>1</v>
      </c>
      <c r="I829" s="31">
        <v>11.4</v>
      </c>
    </row>
    <row r="830" spans="2:9" x14ac:dyDescent="0.25">
      <c r="B830" s="29">
        <v>42751</v>
      </c>
      <c r="C830" s="30" t="s">
        <v>306</v>
      </c>
      <c r="D830" s="30">
        <v>770544</v>
      </c>
      <c r="E830" s="30">
        <v>2949</v>
      </c>
      <c r="F830" s="30" t="s">
        <v>776</v>
      </c>
      <c r="G830" s="30" t="s">
        <v>18</v>
      </c>
      <c r="H830" s="30">
        <v>2</v>
      </c>
      <c r="I830" s="31">
        <v>57</v>
      </c>
    </row>
    <row r="831" spans="2:9" x14ac:dyDescent="0.25">
      <c r="B831" s="29">
        <v>42751</v>
      </c>
      <c r="C831" s="30" t="s">
        <v>8</v>
      </c>
      <c r="D831" s="30">
        <v>798288</v>
      </c>
      <c r="E831" s="30">
        <v>42755</v>
      </c>
      <c r="F831" s="30" t="s">
        <v>215</v>
      </c>
      <c r="G831" s="30" t="s">
        <v>18</v>
      </c>
      <c r="H831" s="30">
        <v>1</v>
      </c>
      <c r="I831" s="31">
        <v>37.9</v>
      </c>
    </row>
    <row r="832" spans="2:9" x14ac:dyDescent="0.25">
      <c r="B832" s="29">
        <v>42751</v>
      </c>
      <c r="C832" s="30" t="s">
        <v>308</v>
      </c>
      <c r="D832" s="30">
        <v>537012</v>
      </c>
      <c r="E832" s="30">
        <v>205412</v>
      </c>
      <c r="F832" s="30" t="s">
        <v>777</v>
      </c>
      <c r="G832" s="30" t="s">
        <v>12</v>
      </c>
      <c r="H832" s="30">
        <v>1</v>
      </c>
      <c r="I832" s="31">
        <v>62.6</v>
      </c>
    </row>
    <row r="833" spans="2:9" x14ac:dyDescent="0.25">
      <c r="B833" s="29">
        <v>42751</v>
      </c>
      <c r="C833" s="30" t="s">
        <v>308</v>
      </c>
      <c r="D833" s="30">
        <v>714468</v>
      </c>
      <c r="E833" s="30">
        <v>265324</v>
      </c>
      <c r="F833" s="30" t="s">
        <v>778</v>
      </c>
      <c r="G833" s="30" t="s">
        <v>12</v>
      </c>
      <c r="H833" s="30">
        <v>1</v>
      </c>
      <c r="I833" s="31">
        <v>14</v>
      </c>
    </row>
    <row r="834" spans="2:9" x14ac:dyDescent="0.25">
      <c r="B834" s="29">
        <v>42751</v>
      </c>
      <c r="C834" s="30" t="s">
        <v>8</v>
      </c>
      <c r="D834" s="30">
        <v>762610</v>
      </c>
      <c r="E834" s="30">
        <v>265820</v>
      </c>
      <c r="F834" s="30" t="s">
        <v>216</v>
      </c>
      <c r="G834" s="30" t="s">
        <v>18</v>
      </c>
      <c r="H834" s="30">
        <v>1</v>
      </c>
      <c r="I834" s="31">
        <v>43.6</v>
      </c>
    </row>
    <row r="835" spans="2:9" x14ac:dyDescent="0.25">
      <c r="B835" s="29">
        <v>42751</v>
      </c>
      <c r="C835" s="30" t="s">
        <v>306</v>
      </c>
      <c r="D835" s="30">
        <v>166761</v>
      </c>
      <c r="E835" s="30">
        <v>453694</v>
      </c>
      <c r="F835" s="30" t="s">
        <v>779</v>
      </c>
      <c r="G835" s="30" t="s">
        <v>12</v>
      </c>
      <c r="H835" s="30">
        <v>3</v>
      </c>
      <c r="I835" s="31">
        <v>102.6</v>
      </c>
    </row>
    <row r="836" spans="2:9" x14ac:dyDescent="0.25">
      <c r="B836" s="29">
        <v>42751</v>
      </c>
      <c r="C836" s="30" t="s">
        <v>306</v>
      </c>
      <c r="D836" s="30">
        <v>422570</v>
      </c>
      <c r="E836" s="30">
        <v>489670</v>
      </c>
      <c r="F836" s="30" t="s">
        <v>780</v>
      </c>
      <c r="G836" s="30" t="s">
        <v>21</v>
      </c>
      <c r="H836" s="30">
        <v>1</v>
      </c>
      <c r="I836" s="31">
        <v>31</v>
      </c>
    </row>
    <row r="837" spans="2:9" x14ac:dyDescent="0.25">
      <c r="B837" s="29">
        <v>42751</v>
      </c>
      <c r="C837" s="30" t="s">
        <v>308</v>
      </c>
      <c r="D837" s="30">
        <v>903052</v>
      </c>
      <c r="E837" s="30">
        <v>490595</v>
      </c>
      <c r="F837" s="30" t="s">
        <v>781</v>
      </c>
      <c r="G837" s="30" t="s">
        <v>10</v>
      </c>
      <c r="H837" s="30">
        <v>1</v>
      </c>
      <c r="I837" s="31">
        <v>34.1</v>
      </c>
    </row>
    <row r="838" spans="2:9" x14ac:dyDescent="0.25">
      <c r="B838" s="29">
        <v>42751</v>
      </c>
      <c r="C838" s="30" t="s">
        <v>306</v>
      </c>
      <c r="D838" s="30">
        <v>226997</v>
      </c>
      <c r="E838" s="30">
        <v>497312</v>
      </c>
      <c r="F838" s="30" t="s">
        <v>782</v>
      </c>
      <c r="G838" s="30" t="s">
        <v>15</v>
      </c>
      <c r="H838" s="30">
        <v>2</v>
      </c>
      <c r="I838" s="31">
        <v>69.8</v>
      </c>
    </row>
    <row r="839" spans="2:9" x14ac:dyDescent="0.25">
      <c r="B839" s="29">
        <v>42751</v>
      </c>
      <c r="C839" s="30" t="s">
        <v>306</v>
      </c>
      <c r="D839" s="30">
        <v>388827</v>
      </c>
      <c r="E839" s="30">
        <v>500242</v>
      </c>
      <c r="F839" s="30" t="s">
        <v>783</v>
      </c>
      <c r="G839" s="30" t="s">
        <v>18</v>
      </c>
      <c r="H839" s="30">
        <v>2</v>
      </c>
      <c r="I839" s="31">
        <v>55.8</v>
      </c>
    </row>
    <row r="840" spans="2:9" x14ac:dyDescent="0.25">
      <c r="B840" s="29">
        <v>42752</v>
      </c>
      <c r="C840" s="30" t="s">
        <v>308</v>
      </c>
      <c r="D840" s="30">
        <v>620967</v>
      </c>
      <c r="E840" s="30">
        <v>418</v>
      </c>
      <c r="F840" s="30" t="s">
        <v>784</v>
      </c>
      <c r="G840" s="30" t="s">
        <v>18</v>
      </c>
      <c r="H840" s="30">
        <v>1</v>
      </c>
      <c r="I840" s="31">
        <v>59.9</v>
      </c>
    </row>
    <row r="841" spans="2:9" x14ac:dyDescent="0.25">
      <c r="B841" s="29">
        <v>42752</v>
      </c>
      <c r="C841" s="30" t="s">
        <v>306</v>
      </c>
      <c r="D841" s="30">
        <v>789157</v>
      </c>
      <c r="E841" s="30">
        <v>8416</v>
      </c>
      <c r="F841" s="30" t="s">
        <v>785</v>
      </c>
      <c r="G841" s="30" t="s">
        <v>18</v>
      </c>
      <c r="H841" s="30">
        <v>1</v>
      </c>
      <c r="I841" s="31">
        <v>28.5</v>
      </c>
    </row>
    <row r="842" spans="2:9" x14ac:dyDescent="0.25">
      <c r="B842" s="29">
        <v>42752</v>
      </c>
      <c r="C842" s="30" t="s">
        <v>308</v>
      </c>
      <c r="D842" s="30">
        <v>419762</v>
      </c>
      <c r="E842" s="30">
        <v>17379</v>
      </c>
      <c r="F842" s="30" t="s">
        <v>786</v>
      </c>
      <c r="G842" s="30" t="s">
        <v>18</v>
      </c>
      <c r="H842" s="30">
        <v>2</v>
      </c>
      <c r="I842" s="31">
        <v>67.599999999999994</v>
      </c>
    </row>
    <row r="843" spans="2:9" x14ac:dyDescent="0.25">
      <c r="B843" s="29">
        <v>42752</v>
      </c>
      <c r="C843" s="30" t="s">
        <v>308</v>
      </c>
      <c r="D843" s="30">
        <v>110582</v>
      </c>
      <c r="E843" s="30">
        <v>17379</v>
      </c>
      <c r="F843" s="30" t="s">
        <v>786</v>
      </c>
      <c r="G843" s="30" t="s">
        <v>18</v>
      </c>
      <c r="H843" s="30">
        <v>1</v>
      </c>
      <c r="I843" s="31">
        <v>65.3</v>
      </c>
    </row>
    <row r="844" spans="2:9" x14ac:dyDescent="0.25">
      <c r="B844" s="29">
        <v>42752</v>
      </c>
      <c r="C844" s="30" t="s">
        <v>308</v>
      </c>
      <c r="D844" s="30">
        <v>198485</v>
      </c>
      <c r="E844" s="30">
        <v>22104</v>
      </c>
      <c r="F844" s="30" t="s">
        <v>787</v>
      </c>
      <c r="G844" s="30" t="s">
        <v>10</v>
      </c>
      <c r="H844" s="30">
        <v>1</v>
      </c>
      <c r="I844" s="31">
        <v>14.5</v>
      </c>
    </row>
    <row r="845" spans="2:9" x14ac:dyDescent="0.25">
      <c r="B845" s="29">
        <v>42752</v>
      </c>
      <c r="C845" s="30" t="s">
        <v>308</v>
      </c>
      <c r="D845" s="30">
        <v>583164</v>
      </c>
      <c r="E845" s="30">
        <v>315375</v>
      </c>
      <c r="F845" s="30" t="s">
        <v>788</v>
      </c>
      <c r="G845" s="30" t="s">
        <v>10</v>
      </c>
      <c r="H845" s="30">
        <v>2</v>
      </c>
      <c r="I845" s="31">
        <v>85.8</v>
      </c>
    </row>
    <row r="846" spans="2:9" x14ac:dyDescent="0.25">
      <c r="B846" s="29">
        <v>42752</v>
      </c>
      <c r="C846" s="30" t="s">
        <v>308</v>
      </c>
      <c r="D846" s="30">
        <v>584710</v>
      </c>
      <c r="E846" s="30">
        <v>334754</v>
      </c>
      <c r="F846" s="30" t="s">
        <v>789</v>
      </c>
      <c r="G846" s="30" t="s">
        <v>21</v>
      </c>
      <c r="H846" s="30">
        <v>1</v>
      </c>
      <c r="I846" s="31">
        <v>37.9</v>
      </c>
    </row>
    <row r="847" spans="2:9" x14ac:dyDescent="0.25">
      <c r="B847" s="29">
        <v>42752</v>
      </c>
      <c r="C847" s="30" t="s">
        <v>308</v>
      </c>
      <c r="D847" s="30">
        <v>419762</v>
      </c>
      <c r="E847" s="30">
        <v>334754</v>
      </c>
      <c r="F847" s="30" t="s">
        <v>789</v>
      </c>
      <c r="G847" s="30" t="s">
        <v>21</v>
      </c>
      <c r="H847" s="30">
        <v>1</v>
      </c>
      <c r="I847" s="31">
        <v>32</v>
      </c>
    </row>
    <row r="848" spans="2:9" x14ac:dyDescent="0.25">
      <c r="B848" s="29">
        <v>42752</v>
      </c>
      <c r="C848" s="30" t="s">
        <v>308</v>
      </c>
      <c r="D848" s="30">
        <v>714468</v>
      </c>
      <c r="E848" s="30">
        <v>334754</v>
      </c>
      <c r="F848" s="30" t="s">
        <v>789</v>
      </c>
      <c r="G848" s="30" t="s">
        <v>21</v>
      </c>
      <c r="H848" s="30">
        <v>1</v>
      </c>
      <c r="I848" s="31">
        <v>14</v>
      </c>
    </row>
    <row r="849" spans="2:9" x14ac:dyDescent="0.25">
      <c r="B849" s="29">
        <v>42752</v>
      </c>
      <c r="C849" s="30" t="s">
        <v>308</v>
      </c>
      <c r="D849" s="30">
        <v>419762</v>
      </c>
      <c r="E849" s="30">
        <v>441590</v>
      </c>
      <c r="F849" s="30" t="s">
        <v>790</v>
      </c>
      <c r="G849" s="30" t="s">
        <v>15</v>
      </c>
      <c r="H849" s="30">
        <v>2</v>
      </c>
      <c r="I849" s="31">
        <v>61.8</v>
      </c>
    </row>
    <row r="850" spans="2:9" x14ac:dyDescent="0.25">
      <c r="B850" s="29">
        <v>42752</v>
      </c>
      <c r="C850" s="30" t="s">
        <v>306</v>
      </c>
      <c r="D850" s="30">
        <v>429081</v>
      </c>
      <c r="E850" s="30">
        <v>460465</v>
      </c>
      <c r="F850" s="30" t="s">
        <v>791</v>
      </c>
      <c r="G850" s="30" t="s">
        <v>18</v>
      </c>
      <c r="H850" s="30">
        <v>1</v>
      </c>
      <c r="I850" s="31">
        <v>5.5</v>
      </c>
    </row>
    <row r="851" spans="2:9" x14ac:dyDescent="0.25">
      <c r="B851" s="29">
        <v>42752</v>
      </c>
      <c r="C851" s="30" t="s">
        <v>308</v>
      </c>
      <c r="D851" s="30">
        <v>138108</v>
      </c>
      <c r="E851" s="30">
        <v>462993</v>
      </c>
      <c r="F851" s="30" t="s">
        <v>792</v>
      </c>
      <c r="G851" s="30" t="s">
        <v>18</v>
      </c>
      <c r="H851" s="30">
        <v>1</v>
      </c>
      <c r="I851" s="31">
        <v>65.3</v>
      </c>
    </row>
    <row r="852" spans="2:9" x14ac:dyDescent="0.25">
      <c r="B852" s="29">
        <v>42752</v>
      </c>
      <c r="C852" s="30" t="s">
        <v>306</v>
      </c>
      <c r="D852" s="30">
        <v>936450</v>
      </c>
      <c r="E852" s="30">
        <v>490030</v>
      </c>
      <c r="F852" s="30" t="s">
        <v>793</v>
      </c>
      <c r="G852" s="30" t="s">
        <v>18</v>
      </c>
      <c r="H852" s="30">
        <v>1</v>
      </c>
      <c r="I852" s="31">
        <v>27.9</v>
      </c>
    </row>
    <row r="853" spans="2:9" x14ac:dyDescent="0.25">
      <c r="B853" s="29">
        <v>42752</v>
      </c>
      <c r="C853" s="30" t="s">
        <v>308</v>
      </c>
      <c r="D853" s="30">
        <v>537012</v>
      </c>
      <c r="E853" s="30">
        <v>504649</v>
      </c>
      <c r="F853" s="30" t="s">
        <v>794</v>
      </c>
      <c r="G853" s="30" t="s">
        <v>18</v>
      </c>
      <c r="H853" s="30">
        <v>1</v>
      </c>
      <c r="I853" s="31">
        <v>42.9</v>
      </c>
    </row>
    <row r="854" spans="2:9" x14ac:dyDescent="0.25">
      <c r="B854" s="29">
        <v>42753</v>
      </c>
      <c r="C854" s="30" t="s">
        <v>308</v>
      </c>
      <c r="D854" s="30">
        <v>456255</v>
      </c>
      <c r="E854" s="30">
        <v>32908</v>
      </c>
      <c r="F854" s="30" t="s">
        <v>795</v>
      </c>
      <c r="G854" s="30" t="s">
        <v>15</v>
      </c>
      <c r="H854" s="30">
        <v>1</v>
      </c>
      <c r="I854" s="31">
        <v>55.9</v>
      </c>
    </row>
    <row r="855" spans="2:9" x14ac:dyDescent="0.25">
      <c r="B855" s="29">
        <v>42753</v>
      </c>
      <c r="C855" s="30" t="s">
        <v>308</v>
      </c>
      <c r="D855" s="30">
        <v>796801</v>
      </c>
      <c r="E855" s="30">
        <v>61197</v>
      </c>
      <c r="F855" s="30" t="s">
        <v>796</v>
      </c>
      <c r="G855" s="30" t="s">
        <v>10</v>
      </c>
      <c r="H855" s="30">
        <v>1</v>
      </c>
      <c r="I855" s="31">
        <v>44</v>
      </c>
    </row>
    <row r="856" spans="2:9" x14ac:dyDescent="0.25">
      <c r="B856" s="29">
        <v>42753</v>
      </c>
      <c r="C856" s="30" t="s">
        <v>8</v>
      </c>
      <c r="D856" s="30">
        <v>915953</v>
      </c>
      <c r="E856" s="30">
        <v>272240</v>
      </c>
      <c r="F856" s="30" t="s">
        <v>217</v>
      </c>
      <c r="G856" s="30" t="s">
        <v>18</v>
      </c>
      <c r="H856" s="30">
        <v>3</v>
      </c>
      <c r="I856" s="31">
        <v>203.4</v>
      </c>
    </row>
    <row r="857" spans="2:9" x14ac:dyDescent="0.25">
      <c r="B857" s="29">
        <v>42753</v>
      </c>
      <c r="C857" s="30" t="s">
        <v>308</v>
      </c>
      <c r="D857" s="30">
        <v>419762</v>
      </c>
      <c r="E857" s="30">
        <v>424033</v>
      </c>
      <c r="F857" s="30" t="s">
        <v>797</v>
      </c>
      <c r="G857" s="30" t="s">
        <v>18</v>
      </c>
      <c r="H857" s="30">
        <v>2</v>
      </c>
      <c r="I857" s="31">
        <v>67.400000000000006</v>
      </c>
    </row>
    <row r="858" spans="2:9" x14ac:dyDescent="0.25">
      <c r="B858" s="29">
        <v>42753</v>
      </c>
      <c r="C858" s="30" t="s">
        <v>306</v>
      </c>
      <c r="D858" s="30">
        <v>665803</v>
      </c>
      <c r="E858" s="30">
        <v>504395</v>
      </c>
      <c r="F858" s="30" t="s">
        <v>798</v>
      </c>
      <c r="G858" s="30" t="s">
        <v>18</v>
      </c>
      <c r="H858" s="30">
        <v>1</v>
      </c>
      <c r="I858" s="31">
        <v>36</v>
      </c>
    </row>
    <row r="859" spans="2:9" x14ac:dyDescent="0.25">
      <c r="B859" s="29">
        <v>42754</v>
      </c>
      <c r="C859" s="30" t="s">
        <v>308</v>
      </c>
      <c r="D859" s="30">
        <v>403498</v>
      </c>
      <c r="E859" s="30">
        <v>76399</v>
      </c>
      <c r="F859" s="30" t="s">
        <v>799</v>
      </c>
      <c r="G859" s="30" t="s">
        <v>15</v>
      </c>
      <c r="H859" s="30">
        <v>3</v>
      </c>
      <c r="I859" s="31">
        <v>167.7</v>
      </c>
    </row>
    <row r="860" spans="2:9" x14ac:dyDescent="0.25">
      <c r="B860" s="29">
        <v>42754</v>
      </c>
      <c r="C860" s="30" t="s">
        <v>308</v>
      </c>
      <c r="D860" s="30">
        <v>390602</v>
      </c>
      <c r="E860" s="30">
        <v>494778</v>
      </c>
      <c r="F860" s="30" t="s">
        <v>800</v>
      </c>
      <c r="G860" s="30" t="s">
        <v>21</v>
      </c>
      <c r="H860" s="30">
        <v>1</v>
      </c>
      <c r="I860" s="31">
        <v>32</v>
      </c>
    </row>
    <row r="861" spans="2:9" x14ac:dyDescent="0.25">
      <c r="B861" s="29">
        <v>42754</v>
      </c>
      <c r="C861" s="30" t="s">
        <v>308</v>
      </c>
      <c r="D861" s="30">
        <v>269713</v>
      </c>
      <c r="E861" s="30">
        <v>494853</v>
      </c>
      <c r="F861" s="30" t="s">
        <v>801</v>
      </c>
      <c r="G861" s="30" t="s">
        <v>18</v>
      </c>
      <c r="H861" s="30">
        <v>1</v>
      </c>
      <c r="I861" s="31">
        <v>33.700000000000003</v>
      </c>
    </row>
    <row r="862" spans="2:9" x14ac:dyDescent="0.25">
      <c r="B862" s="29">
        <v>42754</v>
      </c>
      <c r="C862" s="30" t="s">
        <v>308</v>
      </c>
      <c r="D862" s="30">
        <v>532182</v>
      </c>
      <c r="E862" s="30">
        <v>494853</v>
      </c>
      <c r="F862" s="30" t="s">
        <v>801</v>
      </c>
      <c r="G862" s="30" t="s">
        <v>18</v>
      </c>
      <c r="H862" s="30">
        <v>1</v>
      </c>
      <c r="I862" s="31">
        <v>33.700000000000003</v>
      </c>
    </row>
    <row r="863" spans="2:9" x14ac:dyDescent="0.25">
      <c r="B863" s="29">
        <v>42754</v>
      </c>
      <c r="C863" s="30" t="s">
        <v>306</v>
      </c>
      <c r="D863" s="30">
        <v>948610</v>
      </c>
      <c r="E863" s="30">
        <v>498593</v>
      </c>
      <c r="F863" s="30" t="s">
        <v>802</v>
      </c>
      <c r="G863" s="30" t="s">
        <v>18</v>
      </c>
      <c r="H863" s="30">
        <v>1</v>
      </c>
      <c r="I863" s="31">
        <v>42.9</v>
      </c>
    </row>
    <row r="864" spans="2:9" x14ac:dyDescent="0.25">
      <c r="B864" s="29">
        <v>42754</v>
      </c>
      <c r="C864" s="30" t="s">
        <v>308</v>
      </c>
      <c r="D864" s="30">
        <v>390602</v>
      </c>
      <c r="E864" s="30">
        <v>504800</v>
      </c>
      <c r="F864" s="30" t="s">
        <v>803</v>
      </c>
      <c r="G864" s="30" t="s">
        <v>49</v>
      </c>
      <c r="H864" s="30">
        <v>1</v>
      </c>
      <c r="I864" s="31">
        <v>35.5</v>
      </c>
    </row>
    <row r="865" spans="2:9" x14ac:dyDescent="0.25">
      <c r="B865" s="29">
        <v>42754</v>
      </c>
      <c r="C865" s="30" t="s">
        <v>308</v>
      </c>
      <c r="D865" s="30">
        <v>588080</v>
      </c>
      <c r="E865" s="30">
        <v>504889</v>
      </c>
      <c r="F865" s="30" t="s">
        <v>804</v>
      </c>
      <c r="G865" s="30" t="s">
        <v>18</v>
      </c>
      <c r="H865" s="30">
        <v>1</v>
      </c>
      <c r="I865" s="31">
        <v>21.1</v>
      </c>
    </row>
    <row r="866" spans="2:9" x14ac:dyDescent="0.25">
      <c r="B866" s="29">
        <v>42755</v>
      </c>
      <c r="C866" s="30" t="s">
        <v>306</v>
      </c>
      <c r="D866" s="30">
        <v>161747</v>
      </c>
      <c r="E866" s="30">
        <v>44212</v>
      </c>
      <c r="F866" s="30" t="s">
        <v>805</v>
      </c>
      <c r="G866" s="30" t="s">
        <v>18</v>
      </c>
      <c r="H866" s="30">
        <v>1</v>
      </c>
      <c r="I866" s="31">
        <v>5.5</v>
      </c>
    </row>
    <row r="867" spans="2:9" x14ac:dyDescent="0.25">
      <c r="B867" s="29">
        <v>42755</v>
      </c>
      <c r="C867" s="30" t="s">
        <v>8</v>
      </c>
      <c r="D867" s="30">
        <v>298313</v>
      </c>
      <c r="E867" s="30">
        <v>206158</v>
      </c>
      <c r="F867" s="30" t="s">
        <v>218</v>
      </c>
      <c r="G867" s="30" t="s">
        <v>18</v>
      </c>
      <c r="H867" s="30">
        <v>1</v>
      </c>
      <c r="I867" s="31">
        <v>37.9</v>
      </c>
    </row>
    <row r="868" spans="2:9" x14ac:dyDescent="0.25">
      <c r="B868" s="29">
        <v>42755</v>
      </c>
      <c r="C868" s="30" t="s">
        <v>8</v>
      </c>
      <c r="D868" s="30">
        <v>506459</v>
      </c>
      <c r="E868" s="30">
        <v>416668</v>
      </c>
      <c r="F868" s="30" t="s">
        <v>219</v>
      </c>
      <c r="G868" s="30" t="s">
        <v>12</v>
      </c>
      <c r="H868" s="30">
        <v>1</v>
      </c>
      <c r="I868" s="31">
        <v>42</v>
      </c>
    </row>
    <row r="869" spans="2:9" x14ac:dyDescent="0.25">
      <c r="B869" s="29">
        <v>42755</v>
      </c>
      <c r="C869" s="30" t="s">
        <v>8</v>
      </c>
      <c r="D869" s="30">
        <v>863562</v>
      </c>
      <c r="E869" s="30">
        <v>428999</v>
      </c>
      <c r="F869" s="30" t="s">
        <v>220</v>
      </c>
      <c r="G869" s="30" t="s">
        <v>18</v>
      </c>
      <c r="H869" s="30">
        <v>2</v>
      </c>
      <c r="I869" s="31">
        <v>33.9</v>
      </c>
    </row>
    <row r="870" spans="2:9" x14ac:dyDescent="0.25">
      <c r="B870" s="29">
        <v>42755</v>
      </c>
      <c r="C870" s="30" t="s">
        <v>8</v>
      </c>
      <c r="D870" s="30">
        <v>915953</v>
      </c>
      <c r="E870" s="30">
        <v>487208</v>
      </c>
      <c r="F870" s="30" t="s">
        <v>221</v>
      </c>
      <c r="G870" s="30" t="s">
        <v>10</v>
      </c>
      <c r="H870" s="30">
        <v>2</v>
      </c>
      <c r="I870" s="31">
        <v>103.4</v>
      </c>
    </row>
    <row r="871" spans="2:9" x14ac:dyDescent="0.25">
      <c r="B871" s="29">
        <v>42755</v>
      </c>
      <c r="C871" s="30" t="s">
        <v>308</v>
      </c>
      <c r="D871" s="30">
        <v>537012</v>
      </c>
      <c r="E871" s="30">
        <v>492215</v>
      </c>
      <c r="F871" s="30" t="s">
        <v>806</v>
      </c>
      <c r="G871" s="30" t="s">
        <v>18</v>
      </c>
      <c r="H871" s="30">
        <v>1</v>
      </c>
      <c r="I871" s="31">
        <v>44.8</v>
      </c>
    </row>
    <row r="872" spans="2:9" x14ac:dyDescent="0.25">
      <c r="B872" s="29">
        <v>42756</v>
      </c>
      <c r="C872" s="30" t="s">
        <v>308</v>
      </c>
      <c r="D872" s="30">
        <v>315236</v>
      </c>
      <c r="E872" s="30">
        <v>93600</v>
      </c>
      <c r="F872" s="30" t="s">
        <v>807</v>
      </c>
      <c r="G872" s="30" t="s">
        <v>18</v>
      </c>
      <c r="H872" s="30">
        <v>1</v>
      </c>
      <c r="I872" s="31">
        <v>33.799999999999997</v>
      </c>
    </row>
    <row r="873" spans="2:9" x14ac:dyDescent="0.25">
      <c r="B873" s="29">
        <v>42756</v>
      </c>
      <c r="C873" s="30" t="s">
        <v>308</v>
      </c>
      <c r="D873" s="30">
        <v>714468</v>
      </c>
      <c r="E873" s="30">
        <v>379399</v>
      </c>
      <c r="F873" s="30" t="s">
        <v>808</v>
      </c>
      <c r="G873" s="30" t="s">
        <v>12</v>
      </c>
      <c r="H873" s="30">
        <v>2</v>
      </c>
      <c r="I873" s="31">
        <v>28</v>
      </c>
    </row>
    <row r="874" spans="2:9" x14ac:dyDescent="0.25">
      <c r="B874" s="29">
        <v>42756</v>
      </c>
      <c r="C874" s="30" t="s">
        <v>306</v>
      </c>
      <c r="D874" s="30">
        <v>468800</v>
      </c>
      <c r="E874" s="30">
        <v>471347</v>
      </c>
      <c r="F874" s="30" t="s">
        <v>809</v>
      </c>
      <c r="G874" s="30" t="s">
        <v>18</v>
      </c>
      <c r="H874" s="30">
        <v>1</v>
      </c>
      <c r="I874" s="31">
        <v>42.9</v>
      </c>
    </row>
    <row r="875" spans="2:9" x14ac:dyDescent="0.25">
      <c r="B875" s="29">
        <v>42756</v>
      </c>
      <c r="C875" s="30" t="s">
        <v>8</v>
      </c>
      <c r="D875" s="30">
        <v>771567</v>
      </c>
      <c r="E875" s="30">
        <v>501105</v>
      </c>
      <c r="F875" s="30" t="s">
        <v>222</v>
      </c>
      <c r="G875" s="30" t="s">
        <v>18</v>
      </c>
      <c r="H875" s="30">
        <v>1</v>
      </c>
      <c r="I875" s="31">
        <v>37.9</v>
      </c>
    </row>
    <row r="876" spans="2:9" x14ac:dyDescent="0.25">
      <c r="B876" s="29">
        <v>42756</v>
      </c>
      <c r="C876" s="30" t="s">
        <v>8</v>
      </c>
      <c r="D876" s="30">
        <v>905356</v>
      </c>
      <c r="E876" s="30">
        <v>505127</v>
      </c>
      <c r="F876" s="30" t="s">
        <v>223</v>
      </c>
      <c r="G876" s="30" t="s">
        <v>18</v>
      </c>
      <c r="H876" s="30">
        <v>2</v>
      </c>
      <c r="I876" s="31">
        <v>67.8</v>
      </c>
    </row>
    <row r="877" spans="2:9" x14ac:dyDescent="0.25">
      <c r="B877" s="29">
        <v>42757</v>
      </c>
      <c r="C877" s="30" t="s">
        <v>308</v>
      </c>
      <c r="D877" s="30">
        <v>456255</v>
      </c>
      <c r="E877" s="30">
        <v>32908</v>
      </c>
      <c r="F877" s="30" t="s">
        <v>810</v>
      </c>
      <c r="G877" s="30" t="s">
        <v>15</v>
      </c>
      <c r="H877" s="30">
        <v>1</v>
      </c>
      <c r="I877" s="31">
        <v>55.9</v>
      </c>
    </row>
    <row r="878" spans="2:9" x14ac:dyDescent="0.25">
      <c r="B878" s="29">
        <v>42757</v>
      </c>
      <c r="C878" s="30" t="s">
        <v>8</v>
      </c>
      <c r="D878" s="30">
        <v>905356</v>
      </c>
      <c r="E878" s="30">
        <v>93487</v>
      </c>
      <c r="F878" s="30" t="s">
        <v>224</v>
      </c>
      <c r="G878" s="30" t="s">
        <v>18</v>
      </c>
      <c r="H878" s="30">
        <v>1</v>
      </c>
      <c r="I878" s="31">
        <v>33.9</v>
      </c>
    </row>
    <row r="879" spans="2:9" x14ac:dyDescent="0.25">
      <c r="B879" s="29">
        <v>42757</v>
      </c>
      <c r="C879" s="30" t="s">
        <v>308</v>
      </c>
      <c r="D879" s="30">
        <v>584710</v>
      </c>
      <c r="E879" s="30">
        <v>93487</v>
      </c>
      <c r="F879" s="30" t="s">
        <v>224</v>
      </c>
      <c r="G879" s="30" t="s">
        <v>18</v>
      </c>
      <c r="H879" s="30">
        <v>1</v>
      </c>
      <c r="I879" s="31">
        <v>39.799999999999997</v>
      </c>
    </row>
    <row r="880" spans="2:9" x14ac:dyDescent="0.25">
      <c r="B880" s="29">
        <v>42757</v>
      </c>
      <c r="C880" s="30" t="s">
        <v>306</v>
      </c>
      <c r="D880" s="30">
        <v>226997</v>
      </c>
      <c r="E880" s="30">
        <v>504101</v>
      </c>
      <c r="F880" s="30" t="s">
        <v>811</v>
      </c>
      <c r="G880" s="30" t="s">
        <v>18</v>
      </c>
      <c r="H880" s="30">
        <v>1</v>
      </c>
      <c r="I880" s="31">
        <v>36</v>
      </c>
    </row>
    <row r="881" spans="2:9" x14ac:dyDescent="0.25">
      <c r="B881" s="29">
        <v>42757</v>
      </c>
      <c r="C881" s="30" t="s">
        <v>306</v>
      </c>
      <c r="D881" s="30">
        <v>297015</v>
      </c>
      <c r="E881" s="30">
        <v>504101</v>
      </c>
      <c r="F881" s="30" t="s">
        <v>811</v>
      </c>
      <c r="G881" s="30" t="s">
        <v>18</v>
      </c>
      <c r="H881" s="30">
        <v>1</v>
      </c>
      <c r="I881" s="31">
        <v>36</v>
      </c>
    </row>
    <row r="882" spans="2:9" x14ac:dyDescent="0.25">
      <c r="B882" s="29">
        <v>42758</v>
      </c>
      <c r="C882" s="30" t="s">
        <v>306</v>
      </c>
      <c r="D882" s="30">
        <v>428061</v>
      </c>
      <c r="E882" s="30">
        <v>48118</v>
      </c>
      <c r="F882" s="30" t="s">
        <v>812</v>
      </c>
      <c r="G882" s="30" t="s">
        <v>18</v>
      </c>
      <c r="H882" s="30">
        <v>1</v>
      </c>
      <c r="I882" s="31">
        <v>14.5</v>
      </c>
    </row>
    <row r="883" spans="2:9" x14ac:dyDescent="0.25">
      <c r="B883" s="29">
        <v>42758</v>
      </c>
      <c r="C883" s="30" t="s">
        <v>308</v>
      </c>
      <c r="D883" s="30">
        <v>720906</v>
      </c>
      <c r="E883" s="30">
        <v>64983</v>
      </c>
      <c r="F883" s="30" t="s">
        <v>813</v>
      </c>
      <c r="G883" s="30" t="s">
        <v>21</v>
      </c>
      <c r="H883" s="30">
        <v>1</v>
      </c>
      <c r="I883" s="31">
        <v>37.9</v>
      </c>
    </row>
    <row r="884" spans="2:9" x14ac:dyDescent="0.25">
      <c r="B884" s="29">
        <v>42758</v>
      </c>
      <c r="C884" s="30" t="s">
        <v>308</v>
      </c>
      <c r="D884" s="30">
        <v>954518</v>
      </c>
      <c r="E884" s="30">
        <v>147715</v>
      </c>
      <c r="F884" s="30" t="s">
        <v>814</v>
      </c>
      <c r="G884" s="30" t="s">
        <v>18</v>
      </c>
      <c r="H884" s="30">
        <v>1</v>
      </c>
      <c r="I884" s="31">
        <v>33.799999999999997</v>
      </c>
    </row>
    <row r="885" spans="2:9" x14ac:dyDescent="0.25">
      <c r="B885" s="29">
        <v>42758</v>
      </c>
      <c r="C885" s="30" t="s">
        <v>308</v>
      </c>
      <c r="D885" s="30">
        <v>709381</v>
      </c>
      <c r="E885" s="30">
        <v>239109</v>
      </c>
      <c r="F885" s="30" t="s">
        <v>815</v>
      </c>
      <c r="G885" s="30" t="s">
        <v>18</v>
      </c>
      <c r="H885" s="30">
        <v>2</v>
      </c>
      <c r="I885" s="31">
        <v>89.6</v>
      </c>
    </row>
    <row r="886" spans="2:9" x14ac:dyDescent="0.25">
      <c r="B886" s="29">
        <v>42758</v>
      </c>
      <c r="C886" s="30" t="s">
        <v>308</v>
      </c>
      <c r="D886" s="30">
        <v>709381</v>
      </c>
      <c r="E886" s="30">
        <v>259985</v>
      </c>
      <c r="F886" s="30" t="s">
        <v>816</v>
      </c>
      <c r="G886" s="30" t="s">
        <v>18</v>
      </c>
      <c r="H886" s="30">
        <v>1</v>
      </c>
      <c r="I886" s="31">
        <v>44.8</v>
      </c>
    </row>
    <row r="887" spans="2:9" x14ac:dyDescent="0.25">
      <c r="B887" s="29">
        <v>42758</v>
      </c>
      <c r="C887" s="30" t="s">
        <v>8</v>
      </c>
      <c r="D887" s="30">
        <v>348047</v>
      </c>
      <c r="E887" s="30">
        <v>377222</v>
      </c>
      <c r="F887" s="30" t="s">
        <v>225</v>
      </c>
      <c r="G887" s="30" t="s">
        <v>10</v>
      </c>
      <c r="H887" s="30">
        <v>1</v>
      </c>
      <c r="I887" s="31">
        <v>37.200000000000003</v>
      </c>
    </row>
    <row r="888" spans="2:9" x14ac:dyDescent="0.25">
      <c r="B888" s="29">
        <v>42758</v>
      </c>
      <c r="C888" s="30" t="s">
        <v>306</v>
      </c>
      <c r="D888" s="30">
        <v>770544</v>
      </c>
      <c r="E888" s="30">
        <v>491486</v>
      </c>
      <c r="F888" s="30" t="s">
        <v>817</v>
      </c>
      <c r="G888" s="30" t="s">
        <v>18</v>
      </c>
      <c r="H888" s="30">
        <v>1</v>
      </c>
      <c r="I888" s="31">
        <v>28.5</v>
      </c>
    </row>
    <row r="889" spans="2:9" x14ac:dyDescent="0.25">
      <c r="B889" s="29">
        <v>42758</v>
      </c>
      <c r="C889" s="30" t="s">
        <v>306</v>
      </c>
      <c r="D889" s="30">
        <v>665803</v>
      </c>
      <c r="E889" s="30">
        <v>491486</v>
      </c>
      <c r="F889" s="30" t="s">
        <v>817</v>
      </c>
      <c r="G889" s="30" t="s">
        <v>18</v>
      </c>
      <c r="H889" s="30">
        <v>1</v>
      </c>
      <c r="I889" s="31">
        <v>36</v>
      </c>
    </row>
    <row r="890" spans="2:9" x14ac:dyDescent="0.25">
      <c r="B890" s="29">
        <v>42758</v>
      </c>
      <c r="C890" s="30" t="s">
        <v>308</v>
      </c>
      <c r="D890" s="30">
        <v>198485</v>
      </c>
      <c r="E890" s="30">
        <v>497472</v>
      </c>
      <c r="F890" s="30" t="s">
        <v>818</v>
      </c>
      <c r="G890" s="30" t="s">
        <v>18</v>
      </c>
      <c r="H890" s="30">
        <v>1</v>
      </c>
      <c r="I890" s="31">
        <v>9.9</v>
      </c>
    </row>
    <row r="891" spans="2:9" x14ac:dyDescent="0.25">
      <c r="B891" s="29">
        <v>42759</v>
      </c>
      <c r="C891" s="30" t="s">
        <v>308</v>
      </c>
      <c r="D891" s="30">
        <v>315236</v>
      </c>
      <c r="E891" s="30">
        <v>21692</v>
      </c>
      <c r="F891" s="30" t="s">
        <v>819</v>
      </c>
      <c r="G891" s="30" t="s">
        <v>10</v>
      </c>
      <c r="H891" s="30">
        <v>1</v>
      </c>
      <c r="I891" s="31">
        <v>37</v>
      </c>
    </row>
    <row r="892" spans="2:9" x14ac:dyDescent="0.25">
      <c r="B892" s="29">
        <v>42759</v>
      </c>
      <c r="C892" s="30" t="s">
        <v>306</v>
      </c>
      <c r="D892" s="30">
        <v>252726</v>
      </c>
      <c r="E892" s="30">
        <v>287448</v>
      </c>
      <c r="F892" s="30" t="s">
        <v>820</v>
      </c>
      <c r="G892" s="30" t="s">
        <v>18</v>
      </c>
      <c r="H892" s="30">
        <v>3</v>
      </c>
      <c r="I892" s="31">
        <v>80.099999999999994</v>
      </c>
    </row>
    <row r="893" spans="2:9" x14ac:dyDescent="0.25">
      <c r="B893" s="29">
        <v>42759</v>
      </c>
      <c r="C893" s="30" t="s">
        <v>306</v>
      </c>
      <c r="D893" s="30">
        <v>252726</v>
      </c>
      <c r="E893" s="30">
        <v>289368</v>
      </c>
      <c r="F893" s="30" t="s">
        <v>821</v>
      </c>
      <c r="G893" s="30" t="s">
        <v>18</v>
      </c>
      <c r="H893" s="30">
        <v>1</v>
      </c>
      <c r="I893" s="31">
        <v>26.7</v>
      </c>
    </row>
    <row r="894" spans="2:9" x14ac:dyDescent="0.25">
      <c r="B894" s="29">
        <v>42759</v>
      </c>
      <c r="C894" s="30" t="s">
        <v>306</v>
      </c>
      <c r="D894" s="30">
        <v>422570</v>
      </c>
      <c r="E894" s="30">
        <v>416668</v>
      </c>
      <c r="F894" s="30" t="s">
        <v>822</v>
      </c>
      <c r="G894" s="30" t="s">
        <v>12</v>
      </c>
      <c r="H894" s="30">
        <v>1</v>
      </c>
      <c r="I894" s="31">
        <v>34.5</v>
      </c>
    </row>
    <row r="895" spans="2:9" x14ac:dyDescent="0.25">
      <c r="B895" s="29">
        <v>42759</v>
      </c>
      <c r="C895" s="30" t="s">
        <v>8</v>
      </c>
      <c r="D895" s="30">
        <v>915953</v>
      </c>
      <c r="E895" s="30">
        <v>436689</v>
      </c>
      <c r="F895" s="30" t="s">
        <v>226</v>
      </c>
      <c r="G895" s="30" t="s">
        <v>10</v>
      </c>
      <c r="H895" s="30">
        <v>1</v>
      </c>
      <c r="I895" s="31">
        <v>51.7</v>
      </c>
    </row>
    <row r="896" spans="2:9" x14ac:dyDescent="0.25">
      <c r="B896" s="29">
        <v>42759</v>
      </c>
      <c r="C896" s="30" t="s">
        <v>308</v>
      </c>
      <c r="D896" s="30">
        <v>315236</v>
      </c>
      <c r="E896" s="30">
        <v>445921</v>
      </c>
      <c r="F896" s="30" t="s">
        <v>823</v>
      </c>
      <c r="G896" s="30" t="s">
        <v>12</v>
      </c>
      <c r="H896" s="30">
        <v>1</v>
      </c>
      <c r="I896" s="31">
        <v>38.200000000000003</v>
      </c>
    </row>
    <row r="897" spans="2:9" x14ac:dyDescent="0.25">
      <c r="B897" s="29">
        <v>42759</v>
      </c>
      <c r="C897" s="30" t="s">
        <v>306</v>
      </c>
      <c r="D897" s="30">
        <v>297015</v>
      </c>
      <c r="E897" s="30">
        <v>493660</v>
      </c>
      <c r="F897" s="30" t="s">
        <v>824</v>
      </c>
      <c r="G897" s="30" t="s">
        <v>18</v>
      </c>
      <c r="H897" s="30">
        <v>1</v>
      </c>
      <c r="I897" s="31">
        <v>36</v>
      </c>
    </row>
    <row r="898" spans="2:9" x14ac:dyDescent="0.25">
      <c r="B898" s="29">
        <v>42759</v>
      </c>
      <c r="C898" s="30" t="s">
        <v>308</v>
      </c>
      <c r="D898" s="30">
        <v>178732</v>
      </c>
      <c r="E898" s="30">
        <v>495318</v>
      </c>
      <c r="F898" s="30" t="s">
        <v>825</v>
      </c>
      <c r="G898" s="30" t="s">
        <v>18</v>
      </c>
      <c r="H898" s="30">
        <v>1</v>
      </c>
      <c r="I898" s="31">
        <v>26.1</v>
      </c>
    </row>
    <row r="899" spans="2:9" x14ac:dyDescent="0.25">
      <c r="B899" s="29">
        <v>42759</v>
      </c>
      <c r="C899" s="30" t="s">
        <v>8</v>
      </c>
      <c r="D899" s="30">
        <v>677851</v>
      </c>
      <c r="E899" s="30">
        <v>504864</v>
      </c>
      <c r="F899" s="30" t="s">
        <v>227</v>
      </c>
      <c r="G899" s="30" t="s">
        <v>15</v>
      </c>
      <c r="H899" s="30">
        <v>2</v>
      </c>
      <c r="I899" s="31">
        <v>71.8</v>
      </c>
    </row>
    <row r="900" spans="2:9" x14ac:dyDescent="0.25">
      <c r="B900" s="29">
        <v>42759</v>
      </c>
      <c r="C900" s="30" t="s">
        <v>8</v>
      </c>
      <c r="D900" s="30">
        <v>897047</v>
      </c>
      <c r="E900" s="30">
        <v>504864</v>
      </c>
      <c r="F900" s="30" t="s">
        <v>227</v>
      </c>
      <c r="G900" s="30" t="s">
        <v>15</v>
      </c>
      <c r="H900" s="30">
        <v>1</v>
      </c>
      <c r="I900" s="31">
        <v>33</v>
      </c>
    </row>
    <row r="901" spans="2:9" x14ac:dyDescent="0.25">
      <c r="B901" s="29">
        <v>42759</v>
      </c>
      <c r="C901" s="30" t="s">
        <v>306</v>
      </c>
      <c r="D901" s="30">
        <v>113733</v>
      </c>
      <c r="E901" s="30">
        <v>504864</v>
      </c>
      <c r="F901" s="30" t="s">
        <v>227</v>
      </c>
      <c r="G901" s="30" t="s">
        <v>15</v>
      </c>
      <c r="H901" s="30">
        <v>1</v>
      </c>
      <c r="I901" s="31">
        <v>27.9</v>
      </c>
    </row>
    <row r="902" spans="2:9" x14ac:dyDescent="0.25">
      <c r="B902" s="29">
        <v>42759</v>
      </c>
      <c r="C902" s="30" t="s">
        <v>306</v>
      </c>
      <c r="D902" s="30">
        <v>582553</v>
      </c>
      <c r="E902" s="30">
        <v>504864</v>
      </c>
      <c r="F902" s="30" t="s">
        <v>227</v>
      </c>
      <c r="G902" s="30" t="s">
        <v>15</v>
      </c>
      <c r="H902" s="30">
        <v>1</v>
      </c>
      <c r="I902" s="31">
        <v>27.9</v>
      </c>
    </row>
    <row r="903" spans="2:9" x14ac:dyDescent="0.25">
      <c r="B903" s="29">
        <v>42759</v>
      </c>
      <c r="C903" s="30" t="s">
        <v>306</v>
      </c>
      <c r="D903" s="30">
        <v>297015</v>
      </c>
      <c r="E903" s="30">
        <v>504864</v>
      </c>
      <c r="F903" s="30" t="s">
        <v>227</v>
      </c>
      <c r="G903" s="30" t="s">
        <v>15</v>
      </c>
      <c r="H903" s="30">
        <v>1</v>
      </c>
      <c r="I903" s="31">
        <v>34.9</v>
      </c>
    </row>
    <row r="904" spans="2:9" x14ac:dyDescent="0.25">
      <c r="B904" s="29">
        <v>42759</v>
      </c>
      <c r="C904" s="30" t="s">
        <v>308</v>
      </c>
      <c r="D904" s="30">
        <v>520594</v>
      </c>
      <c r="E904" s="30">
        <v>504864</v>
      </c>
      <c r="F904" s="30" t="s">
        <v>227</v>
      </c>
      <c r="G904" s="30" t="s">
        <v>15</v>
      </c>
      <c r="H904" s="30">
        <v>2</v>
      </c>
      <c r="I904" s="31">
        <v>39.799999999999997</v>
      </c>
    </row>
    <row r="905" spans="2:9" x14ac:dyDescent="0.25">
      <c r="B905" s="29">
        <v>42759</v>
      </c>
      <c r="C905" s="30" t="s">
        <v>306</v>
      </c>
      <c r="D905" s="30">
        <v>625804</v>
      </c>
      <c r="E905" s="30">
        <v>504888</v>
      </c>
      <c r="F905" s="30" t="s">
        <v>826</v>
      </c>
      <c r="G905" s="30" t="s">
        <v>18</v>
      </c>
      <c r="H905" s="30">
        <v>1</v>
      </c>
      <c r="I905" s="31">
        <v>26.7</v>
      </c>
    </row>
    <row r="906" spans="2:9" x14ac:dyDescent="0.25">
      <c r="B906" s="29">
        <v>42759</v>
      </c>
      <c r="C906" s="30" t="s">
        <v>308</v>
      </c>
      <c r="D906" s="30">
        <v>954518</v>
      </c>
      <c r="E906" s="30">
        <v>505744</v>
      </c>
      <c r="F906" s="30" t="s">
        <v>827</v>
      </c>
      <c r="G906" s="30" t="s">
        <v>10</v>
      </c>
      <c r="H906" s="30">
        <v>1</v>
      </c>
      <c r="I906" s="31">
        <v>37</v>
      </c>
    </row>
    <row r="907" spans="2:9" x14ac:dyDescent="0.25">
      <c r="B907" s="29">
        <v>42759</v>
      </c>
      <c r="C907" s="30" t="s">
        <v>308</v>
      </c>
      <c r="D907" s="30">
        <v>954518</v>
      </c>
      <c r="E907" s="30">
        <v>505789</v>
      </c>
      <c r="F907" s="30" t="s">
        <v>828</v>
      </c>
      <c r="G907" s="30" t="s">
        <v>10</v>
      </c>
      <c r="H907" s="30">
        <v>1</v>
      </c>
      <c r="I907" s="31">
        <v>37</v>
      </c>
    </row>
    <row r="908" spans="2:9" x14ac:dyDescent="0.25">
      <c r="B908" s="29">
        <v>42760</v>
      </c>
      <c r="C908" s="30" t="s">
        <v>308</v>
      </c>
      <c r="D908" s="30">
        <v>732190</v>
      </c>
      <c r="E908" s="30">
        <v>5057</v>
      </c>
      <c r="F908" s="30" t="s">
        <v>829</v>
      </c>
      <c r="G908" s="30" t="s">
        <v>12</v>
      </c>
      <c r="H908" s="30">
        <v>1</v>
      </c>
      <c r="I908" s="31">
        <v>65</v>
      </c>
    </row>
    <row r="909" spans="2:9" x14ac:dyDescent="0.25">
      <c r="B909" s="29">
        <v>42760</v>
      </c>
      <c r="C909" s="30" t="s">
        <v>8</v>
      </c>
      <c r="D909" s="30">
        <v>905356</v>
      </c>
      <c r="E909" s="30">
        <v>93724</v>
      </c>
      <c r="F909" s="30" t="s">
        <v>228</v>
      </c>
      <c r="G909" s="30" t="s">
        <v>10</v>
      </c>
      <c r="H909" s="30">
        <v>1</v>
      </c>
      <c r="I909" s="31">
        <v>34.1</v>
      </c>
    </row>
    <row r="910" spans="2:9" x14ac:dyDescent="0.25">
      <c r="B910" s="29">
        <v>42760</v>
      </c>
      <c r="C910" s="30" t="s">
        <v>8</v>
      </c>
      <c r="D910" s="30">
        <v>762610</v>
      </c>
      <c r="E910" s="30">
        <v>93724</v>
      </c>
      <c r="F910" s="30" t="s">
        <v>228</v>
      </c>
      <c r="G910" s="30" t="s">
        <v>10</v>
      </c>
      <c r="H910" s="30">
        <v>1</v>
      </c>
      <c r="I910" s="31">
        <v>55</v>
      </c>
    </row>
    <row r="911" spans="2:9" x14ac:dyDescent="0.25">
      <c r="B911" s="29">
        <v>42760</v>
      </c>
      <c r="C911" s="30" t="s">
        <v>308</v>
      </c>
      <c r="D911" s="30">
        <v>390602</v>
      </c>
      <c r="E911" s="30">
        <v>212633</v>
      </c>
      <c r="F911" s="30" t="s">
        <v>830</v>
      </c>
      <c r="G911" s="30" t="s">
        <v>18</v>
      </c>
      <c r="H911" s="30">
        <v>1</v>
      </c>
      <c r="I911" s="31">
        <v>38.1</v>
      </c>
    </row>
    <row r="912" spans="2:9" x14ac:dyDescent="0.25">
      <c r="B912" s="29">
        <v>42760</v>
      </c>
      <c r="C912" s="30" t="s">
        <v>308</v>
      </c>
      <c r="D912" s="30">
        <v>732190</v>
      </c>
      <c r="E912" s="30">
        <v>315804</v>
      </c>
      <c r="F912" s="30" t="s">
        <v>831</v>
      </c>
      <c r="G912" s="30" t="s">
        <v>12</v>
      </c>
      <c r="H912" s="30">
        <v>2</v>
      </c>
      <c r="I912" s="31">
        <v>65</v>
      </c>
    </row>
    <row r="913" spans="2:9" x14ac:dyDescent="0.25">
      <c r="B913" s="29">
        <v>42760</v>
      </c>
      <c r="C913" s="30" t="s">
        <v>308</v>
      </c>
      <c r="D913" s="30">
        <v>776126</v>
      </c>
      <c r="E913" s="30">
        <v>315804</v>
      </c>
      <c r="F913" s="30" t="s">
        <v>831</v>
      </c>
      <c r="G913" s="30" t="s">
        <v>12</v>
      </c>
      <c r="H913" s="30">
        <v>1</v>
      </c>
      <c r="I913" s="31">
        <v>65</v>
      </c>
    </row>
    <row r="914" spans="2:9" x14ac:dyDescent="0.25">
      <c r="B914" s="29">
        <v>42760</v>
      </c>
      <c r="C914" s="30" t="s">
        <v>308</v>
      </c>
      <c r="D914" s="30">
        <v>315236</v>
      </c>
      <c r="E914" s="30">
        <v>494778</v>
      </c>
      <c r="F914" s="30" t="s">
        <v>832</v>
      </c>
      <c r="G914" s="30" t="s">
        <v>10</v>
      </c>
      <c r="H914" s="30">
        <v>1</v>
      </c>
      <c r="I914" s="31">
        <v>37</v>
      </c>
    </row>
    <row r="915" spans="2:9" x14ac:dyDescent="0.25">
      <c r="B915" s="29">
        <v>42760</v>
      </c>
      <c r="C915" s="30" t="s">
        <v>306</v>
      </c>
      <c r="D915" s="30">
        <v>226997</v>
      </c>
      <c r="E915" s="30">
        <v>497312</v>
      </c>
      <c r="F915" s="30" t="s">
        <v>833</v>
      </c>
      <c r="G915" s="30" t="s">
        <v>15</v>
      </c>
      <c r="H915" s="30">
        <v>2</v>
      </c>
      <c r="I915" s="31">
        <v>69.8</v>
      </c>
    </row>
    <row r="916" spans="2:9" x14ac:dyDescent="0.25">
      <c r="B916" s="29">
        <v>42761</v>
      </c>
      <c r="C916" s="30" t="s">
        <v>308</v>
      </c>
      <c r="D916" s="30">
        <v>620967</v>
      </c>
      <c r="E916" s="30">
        <v>32908</v>
      </c>
      <c r="F916" s="30" t="s">
        <v>834</v>
      </c>
      <c r="G916" s="30" t="s">
        <v>12</v>
      </c>
      <c r="H916" s="30">
        <v>1</v>
      </c>
      <c r="I916" s="31">
        <v>65</v>
      </c>
    </row>
    <row r="917" spans="2:9" x14ac:dyDescent="0.25">
      <c r="B917" s="29">
        <v>42761</v>
      </c>
      <c r="C917" s="30" t="s">
        <v>308</v>
      </c>
      <c r="D917" s="30">
        <v>709381</v>
      </c>
      <c r="E917" s="30">
        <v>48307</v>
      </c>
      <c r="F917" s="30" t="s">
        <v>835</v>
      </c>
      <c r="G917" s="30" t="s">
        <v>18</v>
      </c>
      <c r="H917" s="30">
        <v>3</v>
      </c>
      <c r="I917" s="31">
        <v>134.4</v>
      </c>
    </row>
    <row r="918" spans="2:9" x14ac:dyDescent="0.25">
      <c r="B918" s="29">
        <v>42761</v>
      </c>
      <c r="C918" s="30" t="s">
        <v>306</v>
      </c>
      <c r="D918" s="30">
        <v>252579</v>
      </c>
      <c r="E918" s="30">
        <v>468394</v>
      </c>
      <c r="F918" s="30" t="s">
        <v>836</v>
      </c>
      <c r="G918" s="30" t="s">
        <v>21</v>
      </c>
      <c r="H918" s="30">
        <v>1</v>
      </c>
      <c r="I918" s="31">
        <v>51.9</v>
      </c>
    </row>
    <row r="919" spans="2:9" x14ac:dyDescent="0.25">
      <c r="B919" s="29">
        <v>42761</v>
      </c>
      <c r="C919" s="30" t="s">
        <v>308</v>
      </c>
      <c r="D919" s="30">
        <v>537012</v>
      </c>
      <c r="E919" s="30">
        <v>492215</v>
      </c>
      <c r="F919" s="30" t="s">
        <v>837</v>
      </c>
      <c r="G919" s="30" t="s">
        <v>12</v>
      </c>
      <c r="H919" s="30">
        <v>1</v>
      </c>
      <c r="I919" s="31">
        <v>62.6</v>
      </c>
    </row>
    <row r="920" spans="2:9" x14ac:dyDescent="0.25">
      <c r="B920" s="29">
        <v>42761</v>
      </c>
      <c r="C920" s="30" t="s">
        <v>308</v>
      </c>
      <c r="D920" s="30">
        <v>709381</v>
      </c>
      <c r="E920" s="30">
        <v>502635</v>
      </c>
      <c r="F920" s="30" t="s">
        <v>838</v>
      </c>
      <c r="G920" s="30" t="s">
        <v>18</v>
      </c>
      <c r="H920" s="30">
        <v>2</v>
      </c>
      <c r="I920" s="31">
        <v>89.6</v>
      </c>
    </row>
    <row r="921" spans="2:9" x14ac:dyDescent="0.25">
      <c r="B921" s="29">
        <v>42761</v>
      </c>
      <c r="C921" s="30" t="s">
        <v>308</v>
      </c>
      <c r="D921" s="30">
        <v>422968</v>
      </c>
      <c r="E921" s="30">
        <v>504889</v>
      </c>
      <c r="F921" s="30" t="s">
        <v>839</v>
      </c>
      <c r="G921" s="30" t="s">
        <v>21</v>
      </c>
      <c r="H921" s="30">
        <v>1</v>
      </c>
      <c r="I921" s="31">
        <v>32</v>
      </c>
    </row>
    <row r="922" spans="2:9" x14ac:dyDescent="0.25">
      <c r="B922" s="29">
        <v>42762</v>
      </c>
      <c r="C922" s="30" t="s">
        <v>8</v>
      </c>
      <c r="D922" s="30">
        <v>798288</v>
      </c>
      <c r="E922" s="30">
        <v>168550</v>
      </c>
      <c r="F922" s="30" t="s">
        <v>229</v>
      </c>
      <c r="G922" s="30" t="s">
        <v>18</v>
      </c>
      <c r="H922" s="30">
        <v>1</v>
      </c>
      <c r="I922" s="31">
        <v>37</v>
      </c>
    </row>
    <row r="923" spans="2:9" x14ac:dyDescent="0.25">
      <c r="B923" s="29">
        <v>42762</v>
      </c>
      <c r="C923" s="30" t="s">
        <v>8</v>
      </c>
      <c r="D923" s="30">
        <v>597365</v>
      </c>
      <c r="E923" s="30">
        <v>168550</v>
      </c>
      <c r="F923" s="30" t="s">
        <v>229</v>
      </c>
      <c r="G923" s="30" t="s">
        <v>18</v>
      </c>
      <c r="H923" s="30">
        <v>1</v>
      </c>
      <c r="I923" s="31">
        <v>43.6</v>
      </c>
    </row>
    <row r="924" spans="2:9" x14ac:dyDescent="0.25">
      <c r="B924" s="29">
        <v>42762</v>
      </c>
      <c r="C924" s="30" t="s">
        <v>8</v>
      </c>
      <c r="D924" s="30">
        <v>348047</v>
      </c>
      <c r="E924" s="30">
        <v>377222</v>
      </c>
      <c r="F924" s="30" t="s">
        <v>230</v>
      </c>
      <c r="G924" s="30" t="s">
        <v>10</v>
      </c>
      <c r="H924" s="30">
        <v>1</v>
      </c>
      <c r="I924" s="31">
        <v>37.200000000000003</v>
      </c>
    </row>
    <row r="925" spans="2:9" x14ac:dyDescent="0.25">
      <c r="B925" s="29">
        <v>42762</v>
      </c>
      <c r="C925" s="30" t="s">
        <v>308</v>
      </c>
      <c r="D925" s="30">
        <v>419762</v>
      </c>
      <c r="E925" s="30">
        <v>441590</v>
      </c>
      <c r="F925" s="30" t="s">
        <v>840</v>
      </c>
      <c r="G925" s="30" t="s">
        <v>15</v>
      </c>
      <c r="H925" s="30">
        <v>2</v>
      </c>
      <c r="I925" s="31">
        <v>61.8</v>
      </c>
    </row>
    <row r="926" spans="2:9" x14ac:dyDescent="0.25">
      <c r="B926" s="29">
        <v>42762</v>
      </c>
      <c r="C926" s="30" t="s">
        <v>308</v>
      </c>
      <c r="D926" s="30">
        <v>903052</v>
      </c>
      <c r="E926" s="30">
        <v>453084</v>
      </c>
      <c r="F926" s="30" t="s">
        <v>841</v>
      </c>
      <c r="G926" s="30" t="s">
        <v>10</v>
      </c>
      <c r="H926" s="30">
        <v>1</v>
      </c>
      <c r="I926" s="31">
        <v>34.6</v>
      </c>
    </row>
    <row r="927" spans="2:9" x14ac:dyDescent="0.25">
      <c r="B927" s="29">
        <v>42762</v>
      </c>
      <c r="C927" s="30" t="s">
        <v>308</v>
      </c>
      <c r="D927" s="30">
        <v>584710</v>
      </c>
      <c r="E927" s="30">
        <v>453084</v>
      </c>
      <c r="F927" s="30" t="s">
        <v>841</v>
      </c>
      <c r="G927" s="30" t="s">
        <v>10</v>
      </c>
      <c r="H927" s="30">
        <v>1</v>
      </c>
      <c r="I927" s="31">
        <v>40.6</v>
      </c>
    </row>
    <row r="928" spans="2:9" x14ac:dyDescent="0.25">
      <c r="B928" s="29">
        <v>42762</v>
      </c>
      <c r="C928" s="30" t="s">
        <v>306</v>
      </c>
      <c r="D928" s="30">
        <v>936450</v>
      </c>
      <c r="E928" s="30">
        <v>490030</v>
      </c>
      <c r="F928" s="30" t="s">
        <v>842</v>
      </c>
      <c r="G928" s="30" t="s">
        <v>18</v>
      </c>
      <c r="H928" s="30">
        <v>1</v>
      </c>
      <c r="I928" s="31">
        <v>27.9</v>
      </c>
    </row>
    <row r="929" spans="2:9" x14ac:dyDescent="0.25">
      <c r="B929" s="29">
        <v>42763</v>
      </c>
      <c r="C929" s="30" t="s">
        <v>308</v>
      </c>
      <c r="D929" s="30">
        <v>537012</v>
      </c>
      <c r="E929" s="30">
        <v>455859</v>
      </c>
      <c r="F929" s="30" t="s">
        <v>843</v>
      </c>
      <c r="G929" s="30" t="s">
        <v>18</v>
      </c>
      <c r="H929" s="30">
        <v>1</v>
      </c>
      <c r="I929" s="31">
        <v>42</v>
      </c>
    </row>
    <row r="930" spans="2:9" x14ac:dyDescent="0.25">
      <c r="B930" s="29">
        <v>42763</v>
      </c>
      <c r="C930" s="30" t="s">
        <v>306</v>
      </c>
      <c r="D930" s="30">
        <v>113733</v>
      </c>
      <c r="E930" s="30">
        <v>506499</v>
      </c>
      <c r="F930" s="30" t="s">
        <v>844</v>
      </c>
      <c r="G930" s="30" t="s">
        <v>18</v>
      </c>
      <c r="H930" s="30">
        <v>1</v>
      </c>
      <c r="I930" s="31">
        <v>27.9</v>
      </c>
    </row>
    <row r="931" spans="2:9" x14ac:dyDescent="0.25">
      <c r="B931" s="29">
        <v>42764</v>
      </c>
      <c r="C931" s="30" t="s">
        <v>308</v>
      </c>
      <c r="D931" s="30">
        <v>720906</v>
      </c>
      <c r="E931" s="30">
        <v>46356</v>
      </c>
      <c r="F931" s="30" t="s">
        <v>845</v>
      </c>
      <c r="G931" s="30" t="s">
        <v>18</v>
      </c>
      <c r="H931" s="30">
        <v>2</v>
      </c>
      <c r="I931" s="31">
        <v>79.599999999999994</v>
      </c>
    </row>
    <row r="932" spans="2:9" x14ac:dyDescent="0.25">
      <c r="B932" s="29">
        <v>42764</v>
      </c>
      <c r="C932" s="30" t="s">
        <v>8</v>
      </c>
      <c r="D932" s="30">
        <v>897047</v>
      </c>
      <c r="E932" s="30">
        <v>205412</v>
      </c>
      <c r="F932" s="30" t="s">
        <v>231</v>
      </c>
      <c r="G932" s="30" t="s">
        <v>12</v>
      </c>
      <c r="H932" s="30">
        <v>1</v>
      </c>
      <c r="I932" s="31">
        <v>52.2</v>
      </c>
    </row>
    <row r="933" spans="2:9" x14ac:dyDescent="0.25">
      <c r="B933" s="29">
        <v>42764</v>
      </c>
      <c r="C933" s="30" t="s">
        <v>306</v>
      </c>
      <c r="D933" s="30">
        <v>297015</v>
      </c>
      <c r="E933" s="30">
        <v>477499</v>
      </c>
      <c r="F933" s="30" t="s">
        <v>846</v>
      </c>
      <c r="G933" s="30" t="s">
        <v>18</v>
      </c>
      <c r="H933" s="30">
        <v>1</v>
      </c>
      <c r="I933" s="31">
        <v>36</v>
      </c>
    </row>
    <row r="934" spans="2:9" x14ac:dyDescent="0.25">
      <c r="B934" s="29">
        <v>42764</v>
      </c>
      <c r="C934" s="30" t="s">
        <v>308</v>
      </c>
      <c r="D934" s="30">
        <v>390602</v>
      </c>
      <c r="E934" s="30">
        <v>494778</v>
      </c>
      <c r="F934" s="30" t="s">
        <v>847</v>
      </c>
      <c r="G934" s="30" t="s">
        <v>21</v>
      </c>
      <c r="H934" s="30">
        <v>1</v>
      </c>
      <c r="I934" s="31">
        <v>32</v>
      </c>
    </row>
    <row r="935" spans="2:9" x14ac:dyDescent="0.25">
      <c r="B935" s="29">
        <v>42764</v>
      </c>
      <c r="C935" s="30" t="s">
        <v>308</v>
      </c>
      <c r="D935" s="30">
        <v>759650</v>
      </c>
      <c r="E935" s="30">
        <v>504665</v>
      </c>
      <c r="F935" s="30" t="s">
        <v>848</v>
      </c>
      <c r="G935" s="30" t="s">
        <v>18</v>
      </c>
      <c r="H935" s="30">
        <v>1</v>
      </c>
      <c r="I935" s="31">
        <v>44.8</v>
      </c>
    </row>
    <row r="936" spans="2:9" x14ac:dyDescent="0.25">
      <c r="B936" s="29">
        <v>42765</v>
      </c>
      <c r="C936" s="30" t="s">
        <v>308</v>
      </c>
      <c r="D936" s="30">
        <v>714468</v>
      </c>
      <c r="E936" s="30">
        <v>54276</v>
      </c>
      <c r="F936" s="30" t="s">
        <v>849</v>
      </c>
      <c r="G936" s="30" t="s">
        <v>18</v>
      </c>
      <c r="H936" s="30">
        <v>1</v>
      </c>
      <c r="I936" s="31">
        <v>9.9</v>
      </c>
    </row>
    <row r="937" spans="2:9" x14ac:dyDescent="0.25">
      <c r="B937" s="29">
        <v>42765</v>
      </c>
      <c r="C937" s="30" t="s">
        <v>308</v>
      </c>
      <c r="D937" s="30">
        <v>776126</v>
      </c>
      <c r="E937" s="30">
        <v>250438</v>
      </c>
      <c r="F937" s="30" t="s">
        <v>850</v>
      </c>
      <c r="G937" s="30" t="s">
        <v>12</v>
      </c>
      <c r="H937" s="30">
        <v>1</v>
      </c>
      <c r="I937" s="31">
        <v>65</v>
      </c>
    </row>
    <row r="938" spans="2:9" x14ac:dyDescent="0.25">
      <c r="B938" s="29">
        <v>42765</v>
      </c>
      <c r="C938" s="30" t="s">
        <v>8</v>
      </c>
      <c r="D938" s="30">
        <v>905356</v>
      </c>
      <c r="E938" s="30">
        <v>441080</v>
      </c>
      <c r="F938" s="30" t="s">
        <v>232</v>
      </c>
      <c r="G938" s="30" t="s">
        <v>18</v>
      </c>
      <c r="H938" s="30">
        <v>1</v>
      </c>
      <c r="I938" s="31">
        <v>39.9</v>
      </c>
    </row>
    <row r="939" spans="2:9" x14ac:dyDescent="0.25">
      <c r="B939" s="29">
        <v>42765</v>
      </c>
      <c r="C939" s="30" t="s">
        <v>308</v>
      </c>
      <c r="D939" s="30">
        <v>312964</v>
      </c>
      <c r="E939" s="30">
        <v>499559</v>
      </c>
      <c r="F939" s="30" t="s">
        <v>851</v>
      </c>
      <c r="G939" s="30" t="s">
        <v>15</v>
      </c>
      <c r="H939" s="30">
        <v>2</v>
      </c>
      <c r="I939" s="31">
        <v>8.6</v>
      </c>
    </row>
    <row r="940" spans="2:9" x14ac:dyDescent="0.25">
      <c r="B940" s="29">
        <v>42765</v>
      </c>
      <c r="C940" s="30" t="s">
        <v>308</v>
      </c>
      <c r="D940" s="30">
        <v>768644</v>
      </c>
      <c r="E940" s="30">
        <v>503342</v>
      </c>
      <c r="F940" s="30" t="s">
        <v>852</v>
      </c>
      <c r="G940" s="30" t="s">
        <v>10</v>
      </c>
      <c r="H940" s="30">
        <v>1</v>
      </c>
      <c r="I940" s="31">
        <v>71.5</v>
      </c>
    </row>
    <row r="941" spans="2:9" x14ac:dyDescent="0.25">
      <c r="B941" s="29">
        <v>42766</v>
      </c>
      <c r="C941" s="30" t="s">
        <v>8</v>
      </c>
      <c r="D941" s="30">
        <v>915953</v>
      </c>
      <c r="E941" s="30">
        <v>133064</v>
      </c>
      <c r="F941" s="30" t="s">
        <v>233</v>
      </c>
      <c r="G941" s="30" t="s">
        <v>18</v>
      </c>
      <c r="H941" s="30">
        <v>2</v>
      </c>
      <c r="I941" s="31">
        <v>78</v>
      </c>
    </row>
    <row r="942" spans="2:9" x14ac:dyDescent="0.25">
      <c r="B942" s="29">
        <v>42766</v>
      </c>
      <c r="C942" s="30" t="s">
        <v>8</v>
      </c>
      <c r="D942" s="30">
        <v>300035</v>
      </c>
      <c r="E942" s="30">
        <v>133064</v>
      </c>
      <c r="F942" s="30" t="s">
        <v>233</v>
      </c>
      <c r="G942" s="30" t="s">
        <v>18</v>
      </c>
      <c r="H942" s="30">
        <v>1</v>
      </c>
      <c r="I942" s="31">
        <v>39</v>
      </c>
    </row>
    <row r="943" spans="2:9" x14ac:dyDescent="0.25">
      <c r="B943" s="29">
        <v>42766</v>
      </c>
      <c r="C943" s="30" t="s">
        <v>308</v>
      </c>
      <c r="D943" s="30">
        <v>714468</v>
      </c>
      <c r="E943" s="30">
        <v>133064</v>
      </c>
      <c r="F943" s="30" t="s">
        <v>233</v>
      </c>
      <c r="G943" s="30" t="s">
        <v>18</v>
      </c>
      <c r="H943" s="30">
        <v>1</v>
      </c>
      <c r="I943" s="31">
        <v>9.9</v>
      </c>
    </row>
    <row r="944" spans="2:9" x14ac:dyDescent="0.25">
      <c r="B944" s="29">
        <v>42766</v>
      </c>
      <c r="C944" s="30" t="s">
        <v>308</v>
      </c>
      <c r="D944" s="30">
        <v>879915</v>
      </c>
      <c r="E944" s="30">
        <v>281673</v>
      </c>
      <c r="F944" s="30" t="s">
        <v>853</v>
      </c>
      <c r="G944" s="30" t="s">
        <v>18</v>
      </c>
      <c r="H944" s="30">
        <v>1</v>
      </c>
      <c r="I944" s="31">
        <v>6</v>
      </c>
    </row>
    <row r="945" spans="2:9" x14ac:dyDescent="0.25">
      <c r="B945" s="29">
        <v>42766</v>
      </c>
      <c r="C945" s="30" t="s">
        <v>308</v>
      </c>
      <c r="D945" s="30">
        <v>776126</v>
      </c>
      <c r="E945" s="30">
        <v>371377</v>
      </c>
      <c r="F945" s="30" t="s">
        <v>854</v>
      </c>
      <c r="G945" s="30" t="s">
        <v>18</v>
      </c>
      <c r="H945" s="30">
        <v>2</v>
      </c>
      <c r="I945" s="31">
        <v>119.8</v>
      </c>
    </row>
    <row r="946" spans="2:9" x14ac:dyDescent="0.25">
      <c r="B946" s="29">
        <v>42766</v>
      </c>
      <c r="C946" s="30" t="s">
        <v>8</v>
      </c>
      <c r="D946" s="30">
        <v>863562</v>
      </c>
      <c r="E946" s="30">
        <v>428999</v>
      </c>
      <c r="F946" s="30" t="s">
        <v>234</v>
      </c>
      <c r="G946" s="30" t="s">
        <v>18</v>
      </c>
      <c r="H946" s="30">
        <v>1</v>
      </c>
      <c r="I946" s="31">
        <v>33.9</v>
      </c>
    </row>
    <row r="947" spans="2:9" x14ac:dyDescent="0.25">
      <c r="B947" s="29">
        <v>42766</v>
      </c>
      <c r="C947" s="30" t="s">
        <v>306</v>
      </c>
      <c r="D947" s="30">
        <v>936450</v>
      </c>
      <c r="E947" s="30">
        <v>490030</v>
      </c>
      <c r="F947" s="30" t="s">
        <v>855</v>
      </c>
      <c r="G947" s="30" t="s">
        <v>18</v>
      </c>
      <c r="H947" s="30">
        <v>1</v>
      </c>
      <c r="I947" s="31">
        <v>27.9</v>
      </c>
    </row>
    <row r="948" spans="2:9" x14ac:dyDescent="0.25">
      <c r="B948" s="29">
        <v>42767</v>
      </c>
      <c r="C948" s="30" t="s">
        <v>8</v>
      </c>
      <c r="D948" s="30">
        <v>926954</v>
      </c>
      <c r="E948" s="30">
        <v>48576</v>
      </c>
      <c r="F948" s="30" t="s">
        <v>235</v>
      </c>
      <c r="G948" s="30" t="s">
        <v>18</v>
      </c>
      <c r="H948" s="30">
        <v>2</v>
      </c>
      <c r="I948" s="31">
        <v>79.8</v>
      </c>
    </row>
    <row r="949" spans="2:9" x14ac:dyDescent="0.25">
      <c r="B949" s="29">
        <v>42767</v>
      </c>
      <c r="C949" s="30" t="s">
        <v>308</v>
      </c>
      <c r="D949" s="30">
        <v>555673</v>
      </c>
      <c r="E949" s="30">
        <v>150073</v>
      </c>
      <c r="F949" s="30" t="s">
        <v>856</v>
      </c>
      <c r="G949" s="30" t="s">
        <v>18</v>
      </c>
      <c r="H949" s="30">
        <v>1</v>
      </c>
      <c r="I949" s="31">
        <v>42.9</v>
      </c>
    </row>
    <row r="950" spans="2:9" x14ac:dyDescent="0.25">
      <c r="B950" s="29">
        <v>42767</v>
      </c>
      <c r="C950" s="30" t="s">
        <v>308</v>
      </c>
      <c r="D950" s="30">
        <v>591094</v>
      </c>
      <c r="E950" s="30">
        <v>363669</v>
      </c>
      <c r="F950" s="30" t="s">
        <v>857</v>
      </c>
      <c r="G950" s="30" t="s">
        <v>15</v>
      </c>
      <c r="H950" s="30">
        <v>2</v>
      </c>
      <c r="I950" s="31">
        <v>8.6</v>
      </c>
    </row>
    <row r="951" spans="2:9" x14ac:dyDescent="0.25">
      <c r="B951" s="29">
        <v>42767</v>
      </c>
      <c r="C951" s="30" t="s">
        <v>308</v>
      </c>
      <c r="D951" s="30">
        <v>315236</v>
      </c>
      <c r="E951" s="30">
        <v>363669</v>
      </c>
      <c r="F951" s="30" t="s">
        <v>857</v>
      </c>
      <c r="G951" s="30" t="s">
        <v>15</v>
      </c>
      <c r="H951" s="30">
        <v>2</v>
      </c>
      <c r="I951" s="31">
        <v>61.8</v>
      </c>
    </row>
    <row r="952" spans="2:9" x14ac:dyDescent="0.25">
      <c r="B952" s="29">
        <v>42767</v>
      </c>
      <c r="C952" s="30" t="s">
        <v>308</v>
      </c>
      <c r="D952" s="30">
        <v>855059</v>
      </c>
      <c r="E952" s="30">
        <v>480116</v>
      </c>
      <c r="F952" s="30" t="s">
        <v>858</v>
      </c>
      <c r="G952" s="30" t="s">
        <v>18</v>
      </c>
      <c r="H952" s="30">
        <v>2</v>
      </c>
      <c r="I952" s="31">
        <v>119.8</v>
      </c>
    </row>
    <row r="953" spans="2:9" x14ac:dyDescent="0.25">
      <c r="B953" s="29">
        <v>42767</v>
      </c>
      <c r="C953" s="30" t="s">
        <v>308</v>
      </c>
      <c r="D953" s="30">
        <v>732190</v>
      </c>
      <c r="E953" s="30">
        <v>480116</v>
      </c>
      <c r="F953" s="30" t="s">
        <v>858</v>
      </c>
      <c r="G953" s="30" t="s">
        <v>18</v>
      </c>
      <c r="H953" s="30">
        <v>1</v>
      </c>
      <c r="I953" s="31">
        <v>59.9</v>
      </c>
    </row>
    <row r="954" spans="2:9" x14ac:dyDescent="0.25">
      <c r="B954" s="29">
        <v>42767</v>
      </c>
      <c r="C954" s="30" t="s">
        <v>8</v>
      </c>
      <c r="D954" s="30">
        <v>786865</v>
      </c>
      <c r="E954" s="30">
        <v>506003</v>
      </c>
      <c r="F954" s="30" t="s">
        <v>236</v>
      </c>
      <c r="G954" s="30" t="s">
        <v>18</v>
      </c>
      <c r="H954" s="30">
        <v>1</v>
      </c>
      <c r="I954" s="31">
        <v>39</v>
      </c>
    </row>
    <row r="955" spans="2:9" x14ac:dyDescent="0.25">
      <c r="B955" s="29">
        <v>42768</v>
      </c>
      <c r="C955" s="30" t="s">
        <v>308</v>
      </c>
      <c r="D955" s="30">
        <v>269713</v>
      </c>
      <c r="E955" s="30">
        <v>1921</v>
      </c>
      <c r="F955" s="30" t="s">
        <v>859</v>
      </c>
      <c r="G955" s="30" t="s">
        <v>10</v>
      </c>
      <c r="H955" s="30">
        <v>1</v>
      </c>
      <c r="I955" s="31">
        <v>45.8</v>
      </c>
    </row>
    <row r="956" spans="2:9" x14ac:dyDescent="0.25">
      <c r="B956" s="29">
        <v>42768</v>
      </c>
      <c r="C956" s="30" t="s">
        <v>8</v>
      </c>
      <c r="D956" s="30">
        <v>762610</v>
      </c>
      <c r="E956" s="30">
        <v>5160</v>
      </c>
      <c r="F956" s="30" t="s">
        <v>237</v>
      </c>
      <c r="G956" s="30" t="s">
        <v>18</v>
      </c>
      <c r="H956" s="30">
        <v>1</v>
      </c>
      <c r="I956" s="31">
        <v>43.6</v>
      </c>
    </row>
    <row r="957" spans="2:9" x14ac:dyDescent="0.25">
      <c r="B957" s="29">
        <v>42768</v>
      </c>
      <c r="C957" s="30" t="s">
        <v>308</v>
      </c>
      <c r="D957" s="30">
        <v>537012</v>
      </c>
      <c r="E957" s="30">
        <v>97879</v>
      </c>
      <c r="F957" s="30" t="s">
        <v>860</v>
      </c>
      <c r="G957" s="30" t="s">
        <v>18</v>
      </c>
      <c r="H957" s="30">
        <v>1</v>
      </c>
      <c r="I957" s="31">
        <v>42.9</v>
      </c>
    </row>
    <row r="958" spans="2:9" x14ac:dyDescent="0.25">
      <c r="B958" s="29">
        <v>42768</v>
      </c>
      <c r="C958" s="30" t="s">
        <v>308</v>
      </c>
      <c r="D958" s="30">
        <v>359784</v>
      </c>
      <c r="E958" s="30">
        <v>97879</v>
      </c>
      <c r="F958" s="30" t="s">
        <v>860</v>
      </c>
      <c r="G958" s="30" t="s">
        <v>18</v>
      </c>
      <c r="H958" s="30">
        <v>1</v>
      </c>
      <c r="I958" s="31">
        <v>39.799999999999997</v>
      </c>
    </row>
    <row r="959" spans="2:9" x14ac:dyDescent="0.25">
      <c r="B959" s="29">
        <v>42768</v>
      </c>
      <c r="C959" s="30" t="s">
        <v>306</v>
      </c>
      <c r="D959" s="30">
        <v>252579</v>
      </c>
      <c r="E959" s="30">
        <v>103776</v>
      </c>
      <c r="F959" s="30" t="s">
        <v>861</v>
      </c>
      <c r="G959" s="30" t="s">
        <v>18</v>
      </c>
      <c r="H959" s="30">
        <v>1</v>
      </c>
      <c r="I959" s="31">
        <v>42.9</v>
      </c>
    </row>
    <row r="960" spans="2:9" x14ac:dyDescent="0.25">
      <c r="B960" s="29">
        <v>42768</v>
      </c>
      <c r="C960" s="30" t="s">
        <v>306</v>
      </c>
      <c r="D960" s="30">
        <v>789157</v>
      </c>
      <c r="E960" s="30">
        <v>395660</v>
      </c>
      <c r="F960" s="30" t="s">
        <v>862</v>
      </c>
      <c r="G960" s="30" t="s">
        <v>18</v>
      </c>
      <c r="H960" s="30">
        <v>1</v>
      </c>
      <c r="I960" s="31">
        <v>28.5</v>
      </c>
    </row>
    <row r="961" spans="2:9" x14ac:dyDescent="0.25">
      <c r="B961" s="29">
        <v>42768</v>
      </c>
      <c r="C961" s="30" t="s">
        <v>306</v>
      </c>
      <c r="D961" s="30">
        <v>533718</v>
      </c>
      <c r="E961" s="30">
        <v>395660</v>
      </c>
      <c r="F961" s="30" t="s">
        <v>862</v>
      </c>
      <c r="G961" s="30" t="s">
        <v>18</v>
      </c>
      <c r="H961" s="30">
        <v>1</v>
      </c>
      <c r="I961" s="31">
        <v>28.5</v>
      </c>
    </row>
    <row r="962" spans="2:9" x14ac:dyDescent="0.25">
      <c r="B962" s="29">
        <v>42768</v>
      </c>
      <c r="C962" s="30" t="s">
        <v>306</v>
      </c>
      <c r="D962" s="30">
        <v>137087</v>
      </c>
      <c r="E962" s="30">
        <v>395660</v>
      </c>
      <c r="F962" s="30" t="s">
        <v>862</v>
      </c>
      <c r="G962" s="30" t="s">
        <v>18</v>
      </c>
      <c r="H962" s="30">
        <v>1</v>
      </c>
      <c r="I962" s="31">
        <v>28.5</v>
      </c>
    </row>
    <row r="963" spans="2:9" x14ac:dyDescent="0.25">
      <c r="B963" s="29">
        <v>42768</v>
      </c>
      <c r="C963" s="30" t="s">
        <v>308</v>
      </c>
      <c r="D963" s="30">
        <v>419762</v>
      </c>
      <c r="E963" s="30">
        <v>441590</v>
      </c>
      <c r="F963" s="30" t="s">
        <v>863</v>
      </c>
      <c r="G963" s="30" t="s">
        <v>18</v>
      </c>
      <c r="H963" s="30">
        <v>1</v>
      </c>
      <c r="I963" s="31">
        <v>33.799999999999997</v>
      </c>
    </row>
    <row r="964" spans="2:9" x14ac:dyDescent="0.25">
      <c r="B964" s="29">
        <v>42768</v>
      </c>
      <c r="C964" s="30" t="s">
        <v>308</v>
      </c>
      <c r="D964" s="30">
        <v>537012</v>
      </c>
      <c r="E964" s="30">
        <v>455859</v>
      </c>
      <c r="F964" s="30" t="s">
        <v>864</v>
      </c>
      <c r="G964" s="30" t="s">
        <v>18</v>
      </c>
      <c r="H964" s="30">
        <v>2</v>
      </c>
      <c r="I964" s="31">
        <v>85.8</v>
      </c>
    </row>
    <row r="965" spans="2:9" x14ac:dyDescent="0.25">
      <c r="B965" s="29">
        <v>42768</v>
      </c>
      <c r="C965" s="30" t="s">
        <v>8</v>
      </c>
      <c r="D965" s="30">
        <v>196390</v>
      </c>
      <c r="E965" s="30">
        <v>469656</v>
      </c>
      <c r="F965" s="30" t="s">
        <v>238</v>
      </c>
      <c r="G965" s="30" t="s">
        <v>18</v>
      </c>
      <c r="H965" s="30">
        <v>2</v>
      </c>
      <c r="I965" s="31">
        <v>105.4</v>
      </c>
    </row>
    <row r="966" spans="2:9" x14ac:dyDescent="0.25">
      <c r="B966" s="29">
        <v>42769</v>
      </c>
      <c r="C966" s="30" t="s">
        <v>8</v>
      </c>
      <c r="D966" s="30">
        <v>863562</v>
      </c>
      <c r="E966" s="30">
        <v>11851</v>
      </c>
      <c r="F966" s="30" t="s">
        <v>239</v>
      </c>
      <c r="G966" s="30" t="s">
        <v>15</v>
      </c>
      <c r="H966" s="30">
        <v>2</v>
      </c>
      <c r="I966" s="31">
        <v>63.8</v>
      </c>
    </row>
    <row r="967" spans="2:9" x14ac:dyDescent="0.25">
      <c r="B967" s="29">
        <v>42769</v>
      </c>
      <c r="C967" s="30" t="s">
        <v>8</v>
      </c>
      <c r="D967" s="30">
        <v>915953</v>
      </c>
      <c r="E967" s="30">
        <v>124027</v>
      </c>
      <c r="F967" s="30" t="s">
        <v>240</v>
      </c>
      <c r="G967" s="30" t="s">
        <v>18</v>
      </c>
      <c r="H967" s="30">
        <v>2</v>
      </c>
      <c r="I967" s="31">
        <v>78</v>
      </c>
    </row>
    <row r="968" spans="2:9" x14ac:dyDescent="0.25">
      <c r="B968" s="29">
        <v>42769</v>
      </c>
      <c r="C968" s="30" t="s">
        <v>8</v>
      </c>
      <c r="D968" s="30">
        <v>915953</v>
      </c>
      <c r="E968" s="30">
        <v>428593</v>
      </c>
      <c r="F968" s="30" t="s">
        <v>241</v>
      </c>
      <c r="G968" s="30" t="s">
        <v>18</v>
      </c>
      <c r="H968" s="30">
        <v>1</v>
      </c>
      <c r="I968" s="31">
        <v>39</v>
      </c>
    </row>
    <row r="969" spans="2:9" x14ac:dyDescent="0.25">
      <c r="B969" s="29">
        <v>42769</v>
      </c>
      <c r="C969" s="30" t="s">
        <v>306</v>
      </c>
      <c r="D969" s="30">
        <v>177017</v>
      </c>
      <c r="E969" s="30">
        <v>491486</v>
      </c>
      <c r="F969" s="30" t="s">
        <v>865</v>
      </c>
      <c r="G969" s="30" t="s">
        <v>21</v>
      </c>
      <c r="H969" s="30">
        <v>1</v>
      </c>
      <c r="I969" s="31">
        <v>37</v>
      </c>
    </row>
    <row r="970" spans="2:9" x14ac:dyDescent="0.25">
      <c r="B970" s="29">
        <v>42769</v>
      </c>
      <c r="C970" s="30" t="s">
        <v>308</v>
      </c>
      <c r="D970" s="30">
        <v>849497</v>
      </c>
      <c r="E970" s="30">
        <v>506940</v>
      </c>
      <c r="F970" s="30" t="s">
        <v>866</v>
      </c>
      <c r="G970" s="30" t="s">
        <v>18</v>
      </c>
      <c r="H970" s="30">
        <v>1</v>
      </c>
      <c r="I970" s="31">
        <v>39.799999999999997</v>
      </c>
    </row>
    <row r="971" spans="2:9" x14ac:dyDescent="0.25">
      <c r="B971" s="29">
        <v>42770</v>
      </c>
      <c r="C971" s="30" t="s">
        <v>306</v>
      </c>
      <c r="D971" s="30">
        <v>419869</v>
      </c>
      <c r="E971" s="30">
        <v>2016</v>
      </c>
      <c r="F971" s="30" t="s">
        <v>867</v>
      </c>
      <c r="G971" s="30" t="s">
        <v>18</v>
      </c>
      <c r="H971" s="30">
        <v>1</v>
      </c>
      <c r="I971" s="31">
        <v>16</v>
      </c>
    </row>
    <row r="972" spans="2:9" x14ac:dyDescent="0.25">
      <c r="B972" s="29">
        <v>42770</v>
      </c>
      <c r="C972" s="30" t="s">
        <v>308</v>
      </c>
      <c r="D972" s="30">
        <v>620967</v>
      </c>
      <c r="E972" s="30">
        <v>32908</v>
      </c>
      <c r="F972" s="30" t="s">
        <v>868</v>
      </c>
      <c r="G972" s="30" t="s">
        <v>15</v>
      </c>
      <c r="H972" s="30">
        <v>2</v>
      </c>
      <c r="I972" s="31">
        <v>111.8</v>
      </c>
    </row>
    <row r="973" spans="2:9" x14ac:dyDescent="0.25">
      <c r="B973" s="29">
        <v>42770</v>
      </c>
      <c r="C973" s="30" t="s">
        <v>308</v>
      </c>
      <c r="D973" s="30">
        <v>720906</v>
      </c>
      <c r="E973" s="30">
        <v>46356</v>
      </c>
      <c r="F973" s="30" t="s">
        <v>869</v>
      </c>
      <c r="G973" s="30" t="s">
        <v>21</v>
      </c>
      <c r="H973" s="30">
        <v>3</v>
      </c>
      <c r="I973" s="31">
        <v>113.7</v>
      </c>
    </row>
    <row r="974" spans="2:9" x14ac:dyDescent="0.25">
      <c r="B974" s="29">
        <v>42770</v>
      </c>
      <c r="C974" s="30" t="s">
        <v>308</v>
      </c>
      <c r="D974" s="30">
        <v>849497</v>
      </c>
      <c r="E974" s="30">
        <v>334754</v>
      </c>
      <c r="F974" s="30" t="s">
        <v>870</v>
      </c>
      <c r="G974" s="30" t="s">
        <v>21</v>
      </c>
      <c r="H974" s="30">
        <v>1</v>
      </c>
      <c r="I974" s="31">
        <v>37.9</v>
      </c>
    </row>
    <row r="975" spans="2:9" x14ac:dyDescent="0.25">
      <c r="B975" s="29">
        <v>42770</v>
      </c>
      <c r="C975" s="30" t="s">
        <v>308</v>
      </c>
      <c r="D975" s="30">
        <v>269713</v>
      </c>
      <c r="E975" s="30">
        <v>401423</v>
      </c>
      <c r="F975" s="30" t="s">
        <v>871</v>
      </c>
      <c r="G975" s="30" t="s">
        <v>12</v>
      </c>
      <c r="H975" s="30">
        <v>1</v>
      </c>
      <c r="I975" s="31">
        <v>39</v>
      </c>
    </row>
    <row r="976" spans="2:9" x14ac:dyDescent="0.25">
      <c r="B976" s="29">
        <v>42770</v>
      </c>
      <c r="C976" s="30" t="s">
        <v>308</v>
      </c>
      <c r="D976" s="30">
        <v>855059</v>
      </c>
      <c r="E976" s="30">
        <v>462993</v>
      </c>
      <c r="F976" s="30" t="s">
        <v>872</v>
      </c>
      <c r="G976" s="30" t="s">
        <v>18</v>
      </c>
      <c r="H976" s="30">
        <v>1</v>
      </c>
      <c r="I976" s="31">
        <v>59.9</v>
      </c>
    </row>
    <row r="977" spans="2:9" x14ac:dyDescent="0.25">
      <c r="B977" s="29">
        <v>42771</v>
      </c>
      <c r="C977" s="30" t="s">
        <v>308</v>
      </c>
      <c r="D977" s="30">
        <v>537012</v>
      </c>
      <c r="E977" s="30">
        <v>465339</v>
      </c>
      <c r="F977" s="30" t="s">
        <v>873</v>
      </c>
      <c r="G977" s="30" t="s">
        <v>18</v>
      </c>
      <c r="H977" s="30">
        <v>1</v>
      </c>
      <c r="I977" s="31">
        <v>42.9</v>
      </c>
    </row>
    <row r="978" spans="2:9" x14ac:dyDescent="0.25">
      <c r="B978" s="29">
        <v>42771</v>
      </c>
      <c r="C978" s="30" t="s">
        <v>308</v>
      </c>
      <c r="D978" s="30">
        <v>768644</v>
      </c>
      <c r="E978" s="30">
        <v>483722</v>
      </c>
      <c r="F978" s="30" t="s">
        <v>874</v>
      </c>
      <c r="G978" s="30" t="s">
        <v>10</v>
      </c>
      <c r="H978" s="30">
        <v>1</v>
      </c>
      <c r="I978" s="31">
        <v>67.7</v>
      </c>
    </row>
    <row r="979" spans="2:9" x14ac:dyDescent="0.25">
      <c r="B979" s="29">
        <v>42771</v>
      </c>
      <c r="C979" s="30" t="s">
        <v>308</v>
      </c>
      <c r="D979" s="30">
        <v>419762</v>
      </c>
      <c r="E979" s="30">
        <v>496554</v>
      </c>
      <c r="F979" s="30" t="s">
        <v>875</v>
      </c>
      <c r="G979" s="30" t="s">
        <v>18</v>
      </c>
      <c r="H979" s="30">
        <v>1</v>
      </c>
      <c r="I979" s="31">
        <v>33.700000000000003</v>
      </c>
    </row>
    <row r="980" spans="2:9" x14ac:dyDescent="0.25">
      <c r="B980" s="29">
        <v>42771</v>
      </c>
      <c r="C980" s="30" t="s">
        <v>308</v>
      </c>
      <c r="D980" s="30">
        <v>555673</v>
      </c>
      <c r="E980" s="30">
        <v>501730</v>
      </c>
      <c r="F980" s="30" t="s">
        <v>876</v>
      </c>
      <c r="G980" s="30" t="s">
        <v>18</v>
      </c>
      <c r="H980" s="30">
        <v>1</v>
      </c>
      <c r="I980" s="31">
        <v>42.9</v>
      </c>
    </row>
    <row r="981" spans="2:9" x14ac:dyDescent="0.25">
      <c r="B981" s="29">
        <v>42771</v>
      </c>
      <c r="C981" s="30" t="s">
        <v>306</v>
      </c>
      <c r="D981" s="30">
        <v>297015</v>
      </c>
      <c r="E981" s="30">
        <v>507006</v>
      </c>
      <c r="F981" s="30" t="s">
        <v>877</v>
      </c>
      <c r="G981" s="30" t="s">
        <v>18</v>
      </c>
      <c r="H981" s="30">
        <v>2</v>
      </c>
      <c r="I981" s="31">
        <v>61.8</v>
      </c>
    </row>
    <row r="982" spans="2:9" x14ac:dyDescent="0.25">
      <c r="B982" s="29">
        <v>42771</v>
      </c>
      <c r="C982" s="30" t="s">
        <v>8</v>
      </c>
      <c r="D982" s="30">
        <v>905356</v>
      </c>
      <c r="E982" s="30">
        <v>507808</v>
      </c>
      <c r="F982" s="30" t="s">
        <v>242</v>
      </c>
      <c r="G982" s="30" t="s">
        <v>21</v>
      </c>
      <c r="H982" s="30">
        <v>1</v>
      </c>
      <c r="I982" s="31">
        <v>30</v>
      </c>
    </row>
    <row r="983" spans="2:9" x14ac:dyDescent="0.25">
      <c r="B983" s="29">
        <v>42772</v>
      </c>
      <c r="C983" s="30" t="s">
        <v>308</v>
      </c>
      <c r="D983" s="30">
        <v>390602</v>
      </c>
      <c r="E983" s="30">
        <v>291825</v>
      </c>
      <c r="F983" s="30" t="s">
        <v>878</v>
      </c>
      <c r="G983" s="30" t="s">
        <v>15</v>
      </c>
      <c r="H983" s="30">
        <v>1</v>
      </c>
      <c r="I983" s="31">
        <v>30.9</v>
      </c>
    </row>
    <row r="984" spans="2:9" x14ac:dyDescent="0.25">
      <c r="B984" s="29">
        <v>42772</v>
      </c>
      <c r="C984" s="30" t="s">
        <v>8</v>
      </c>
      <c r="D984" s="30">
        <v>786865</v>
      </c>
      <c r="E984" s="30">
        <v>416668</v>
      </c>
      <c r="F984" s="30" t="s">
        <v>243</v>
      </c>
      <c r="G984" s="30" t="s">
        <v>18</v>
      </c>
      <c r="H984" s="30">
        <v>2</v>
      </c>
      <c r="I984" s="31">
        <v>78</v>
      </c>
    </row>
    <row r="985" spans="2:9" x14ac:dyDescent="0.25">
      <c r="B985" s="29">
        <v>42772</v>
      </c>
      <c r="C985" s="30" t="s">
        <v>306</v>
      </c>
      <c r="D985" s="30">
        <v>665803</v>
      </c>
      <c r="E985" s="30">
        <v>416668</v>
      </c>
      <c r="F985" s="30" t="s">
        <v>243</v>
      </c>
      <c r="G985" s="30" t="s">
        <v>18</v>
      </c>
      <c r="H985" s="30">
        <v>1</v>
      </c>
      <c r="I985" s="31">
        <v>36</v>
      </c>
    </row>
    <row r="986" spans="2:9" x14ac:dyDescent="0.25">
      <c r="B986" s="29">
        <v>42772</v>
      </c>
      <c r="C986" s="30" t="s">
        <v>306</v>
      </c>
      <c r="D986" s="30">
        <v>252579</v>
      </c>
      <c r="E986" s="30">
        <v>493913</v>
      </c>
      <c r="F986" s="30" t="s">
        <v>879</v>
      </c>
      <c r="G986" s="30" t="s">
        <v>18</v>
      </c>
      <c r="H986" s="30">
        <v>2</v>
      </c>
      <c r="I986" s="31">
        <v>85.8</v>
      </c>
    </row>
    <row r="987" spans="2:9" x14ac:dyDescent="0.25">
      <c r="B987" s="29">
        <v>42773</v>
      </c>
      <c r="C987" s="30" t="s">
        <v>308</v>
      </c>
      <c r="D987" s="30">
        <v>720906</v>
      </c>
      <c r="E987" s="30">
        <v>244012</v>
      </c>
      <c r="F987" s="30" t="s">
        <v>880</v>
      </c>
      <c r="G987" s="30" t="s">
        <v>18</v>
      </c>
      <c r="H987" s="30">
        <v>1</v>
      </c>
      <c r="I987" s="31">
        <v>39.799999999999997</v>
      </c>
    </row>
    <row r="988" spans="2:9" x14ac:dyDescent="0.25">
      <c r="B988" s="29">
        <v>42773</v>
      </c>
      <c r="C988" s="30" t="s">
        <v>8</v>
      </c>
      <c r="D988" s="30">
        <v>915953</v>
      </c>
      <c r="E988" s="30">
        <v>272240</v>
      </c>
      <c r="F988" s="30" t="s">
        <v>244</v>
      </c>
      <c r="G988" s="30" t="s">
        <v>18</v>
      </c>
      <c r="H988" s="30">
        <v>4</v>
      </c>
      <c r="I988" s="31">
        <v>156</v>
      </c>
    </row>
    <row r="989" spans="2:9" x14ac:dyDescent="0.25">
      <c r="B989" s="29">
        <v>42773</v>
      </c>
      <c r="C989" s="30" t="s">
        <v>308</v>
      </c>
      <c r="D989" s="30">
        <v>768644</v>
      </c>
      <c r="E989" s="30">
        <v>381654</v>
      </c>
      <c r="F989" s="30" t="s">
        <v>881</v>
      </c>
      <c r="G989" s="30" t="s">
        <v>18</v>
      </c>
      <c r="H989" s="30">
        <v>1</v>
      </c>
      <c r="I989" s="31">
        <v>59.9</v>
      </c>
    </row>
    <row r="990" spans="2:9" x14ac:dyDescent="0.25">
      <c r="B990" s="29">
        <v>42773</v>
      </c>
      <c r="C990" s="30" t="s">
        <v>308</v>
      </c>
      <c r="D990" s="30">
        <v>139932</v>
      </c>
      <c r="E990" s="30">
        <v>462993</v>
      </c>
      <c r="F990" s="30" t="s">
        <v>882</v>
      </c>
      <c r="G990" s="30" t="s">
        <v>12</v>
      </c>
      <c r="H990" s="30">
        <v>1</v>
      </c>
      <c r="I990" s="31">
        <v>65</v>
      </c>
    </row>
    <row r="991" spans="2:9" x14ac:dyDescent="0.25">
      <c r="B991" s="29">
        <v>42773</v>
      </c>
      <c r="C991" s="30" t="s">
        <v>308</v>
      </c>
      <c r="D991" s="30">
        <v>198485</v>
      </c>
      <c r="E991" s="30">
        <v>495069</v>
      </c>
      <c r="F991" s="30" t="s">
        <v>883</v>
      </c>
      <c r="G991" s="30" t="s">
        <v>12</v>
      </c>
      <c r="H991" s="30">
        <v>1</v>
      </c>
      <c r="I991" s="31">
        <v>14</v>
      </c>
    </row>
    <row r="992" spans="2:9" x14ac:dyDescent="0.25">
      <c r="B992" s="29">
        <v>42773</v>
      </c>
      <c r="C992" s="30" t="s">
        <v>306</v>
      </c>
      <c r="D992" s="30">
        <v>388827</v>
      </c>
      <c r="E992" s="30">
        <v>500242</v>
      </c>
      <c r="F992" s="30" t="s">
        <v>884</v>
      </c>
      <c r="G992" s="30" t="s">
        <v>18</v>
      </c>
      <c r="H992" s="30">
        <v>3</v>
      </c>
      <c r="I992" s="31">
        <v>83.7</v>
      </c>
    </row>
    <row r="993" spans="2:9" x14ac:dyDescent="0.25">
      <c r="B993" s="29">
        <v>42773</v>
      </c>
      <c r="C993" s="30" t="s">
        <v>306</v>
      </c>
      <c r="D993" s="30">
        <v>297015</v>
      </c>
      <c r="E993" s="30">
        <v>503447</v>
      </c>
      <c r="F993" s="30" t="s">
        <v>885</v>
      </c>
      <c r="G993" s="30" t="s">
        <v>18</v>
      </c>
      <c r="H993" s="30">
        <v>1</v>
      </c>
      <c r="I993" s="31">
        <v>36</v>
      </c>
    </row>
    <row r="994" spans="2:9" x14ac:dyDescent="0.25">
      <c r="B994" s="29">
        <v>42774</v>
      </c>
      <c r="C994" s="30" t="s">
        <v>8</v>
      </c>
      <c r="D994" s="30">
        <v>762610</v>
      </c>
      <c r="E994" s="30">
        <v>5160</v>
      </c>
      <c r="F994" s="30" t="s">
        <v>245</v>
      </c>
      <c r="G994" s="30" t="s">
        <v>18</v>
      </c>
      <c r="H994" s="30">
        <v>1</v>
      </c>
      <c r="I994" s="31">
        <v>43.6</v>
      </c>
    </row>
    <row r="995" spans="2:9" x14ac:dyDescent="0.25">
      <c r="B995" s="29">
        <v>42774</v>
      </c>
      <c r="C995" s="30" t="s">
        <v>8</v>
      </c>
      <c r="D995" s="30">
        <v>926954</v>
      </c>
      <c r="E995" s="30">
        <v>52079</v>
      </c>
      <c r="F995" s="30" t="s">
        <v>246</v>
      </c>
      <c r="G995" s="30" t="s">
        <v>12</v>
      </c>
      <c r="H995" s="30">
        <v>3</v>
      </c>
      <c r="I995" s="31">
        <v>131.69999999999999</v>
      </c>
    </row>
    <row r="996" spans="2:9" x14ac:dyDescent="0.25">
      <c r="B996" s="29">
        <v>42774</v>
      </c>
      <c r="C996" s="30" t="s">
        <v>8</v>
      </c>
      <c r="D996" s="30">
        <v>298313</v>
      </c>
      <c r="E996" s="30">
        <v>52079</v>
      </c>
      <c r="F996" s="30" t="s">
        <v>246</v>
      </c>
      <c r="G996" s="30" t="s">
        <v>12</v>
      </c>
      <c r="H996" s="30">
        <v>1</v>
      </c>
      <c r="I996" s="31">
        <v>46.9</v>
      </c>
    </row>
    <row r="997" spans="2:9" x14ac:dyDescent="0.25">
      <c r="B997" s="29">
        <v>42774</v>
      </c>
      <c r="C997" s="30" t="s">
        <v>308</v>
      </c>
      <c r="D997" s="30">
        <v>954518</v>
      </c>
      <c r="E997" s="30">
        <v>97879</v>
      </c>
      <c r="F997" s="30" t="s">
        <v>886</v>
      </c>
      <c r="G997" s="30" t="s">
        <v>18</v>
      </c>
      <c r="H997" s="30">
        <v>1</v>
      </c>
      <c r="I997" s="31">
        <v>33.700000000000003</v>
      </c>
    </row>
    <row r="998" spans="2:9" x14ac:dyDescent="0.25">
      <c r="B998" s="29">
        <v>42774</v>
      </c>
      <c r="C998" s="30" t="s">
        <v>308</v>
      </c>
      <c r="D998" s="30">
        <v>591094</v>
      </c>
      <c r="E998" s="30">
        <v>97879</v>
      </c>
      <c r="F998" s="30" t="s">
        <v>886</v>
      </c>
      <c r="G998" s="30" t="s">
        <v>18</v>
      </c>
      <c r="H998" s="30">
        <v>4</v>
      </c>
      <c r="I998" s="31">
        <v>24</v>
      </c>
    </row>
    <row r="999" spans="2:9" x14ac:dyDescent="0.25">
      <c r="B999" s="29">
        <v>42774</v>
      </c>
      <c r="C999" s="30" t="s">
        <v>308</v>
      </c>
      <c r="D999" s="30">
        <v>315236</v>
      </c>
      <c r="E999" s="30">
        <v>97879</v>
      </c>
      <c r="F999" s="30" t="s">
        <v>886</v>
      </c>
      <c r="G999" s="30" t="s">
        <v>18</v>
      </c>
      <c r="H999" s="30">
        <v>1</v>
      </c>
      <c r="I999" s="31">
        <v>33.799999999999997</v>
      </c>
    </row>
    <row r="1000" spans="2:9" x14ac:dyDescent="0.25">
      <c r="B1000" s="29">
        <v>42774</v>
      </c>
      <c r="C1000" s="30" t="s">
        <v>8</v>
      </c>
      <c r="D1000" s="30">
        <v>301348</v>
      </c>
      <c r="E1000" s="30">
        <v>465442</v>
      </c>
      <c r="F1000" s="30" t="s">
        <v>247</v>
      </c>
      <c r="G1000" s="30" t="s">
        <v>18</v>
      </c>
      <c r="H1000" s="30">
        <v>1</v>
      </c>
      <c r="I1000" s="31">
        <v>29</v>
      </c>
    </row>
    <row r="1001" spans="2:9" x14ac:dyDescent="0.25">
      <c r="B1001" s="29">
        <v>42774</v>
      </c>
      <c r="C1001" s="30" t="s">
        <v>8</v>
      </c>
      <c r="D1001" s="30">
        <v>301348</v>
      </c>
      <c r="E1001" s="30">
        <v>469656</v>
      </c>
      <c r="F1001" s="30" t="s">
        <v>248</v>
      </c>
      <c r="G1001" s="30" t="s">
        <v>18</v>
      </c>
      <c r="H1001" s="30">
        <v>2</v>
      </c>
      <c r="I1001" s="31">
        <v>58</v>
      </c>
    </row>
    <row r="1002" spans="2:9" x14ac:dyDescent="0.25">
      <c r="B1002" s="29">
        <v>42774</v>
      </c>
      <c r="C1002" s="30" t="s">
        <v>308</v>
      </c>
      <c r="D1002" s="30">
        <v>178732</v>
      </c>
      <c r="E1002" s="30">
        <v>495318</v>
      </c>
      <c r="F1002" s="30" t="s">
        <v>887</v>
      </c>
      <c r="G1002" s="30" t="s">
        <v>18</v>
      </c>
      <c r="H1002" s="30">
        <v>1</v>
      </c>
      <c r="I1002" s="31">
        <v>26.1</v>
      </c>
    </row>
    <row r="1003" spans="2:9" x14ac:dyDescent="0.25">
      <c r="B1003" s="29">
        <v>42774</v>
      </c>
      <c r="C1003" s="30" t="s">
        <v>308</v>
      </c>
      <c r="D1003" s="30">
        <v>359784</v>
      </c>
      <c r="E1003" s="30">
        <v>495318</v>
      </c>
      <c r="F1003" s="30" t="s">
        <v>887</v>
      </c>
      <c r="G1003" s="30" t="s">
        <v>18</v>
      </c>
      <c r="H1003" s="30">
        <v>1</v>
      </c>
      <c r="I1003" s="31">
        <v>39.799999999999997</v>
      </c>
    </row>
    <row r="1004" spans="2:9" x14ac:dyDescent="0.25">
      <c r="B1004" s="29">
        <v>42774</v>
      </c>
      <c r="C1004" s="30" t="s">
        <v>308</v>
      </c>
      <c r="D1004" s="30">
        <v>537012</v>
      </c>
      <c r="E1004" s="30">
        <v>508313</v>
      </c>
      <c r="F1004" s="30" t="s">
        <v>888</v>
      </c>
      <c r="G1004" s="30" t="s">
        <v>18</v>
      </c>
      <c r="H1004" s="30">
        <v>4</v>
      </c>
      <c r="I1004" s="31">
        <v>171.6</v>
      </c>
    </row>
    <row r="1005" spans="2:9" x14ac:dyDescent="0.25">
      <c r="B1005" s="29">
        <v>42775</v>
      </c>
      <c r="C1005" s="30" t="s">
        <v>308</v>
      </c>
      <c r="D1005" s="30">
        <v>720906</v>
      </c>
      <c r="E1005" s="30">
        <v>46356</v>
      </c>
      <c r="F1005" s="30" t="s">
        <v>889</v>
      </c>
      <c r="G1005" s="30" t="s">
        <v>18</v>
      </c>
      <c r="H1005" s="30">
        <v>1</v>
      </c>
      <c r="I1005" s="31">
        <v>39.799999999999997</v>
      </c>
    </row>
    <row r="1006" spans="2:9" x14ac:dyDescent="0.25">
      <c r="B1006" s="29">
        <v>42775</v>
      </c>
      <c r="C1006" s="30" t="s">
        <v>306</v>
      </c>
      <c r="D1006" s="30">
        <v>137087</v>
      </c>
      <c r="E1006" s="30">
        <v>69643</v>
      </c>
      <c r="F1006" s="30" t="s">
        <v>890</v>
      </c>
      <c r="G1006" s="30" t="s">
        <v>15</v>
      </c>
      <c r="H1006" s="30">
        <v>1</v>
      </c>
      <c r="I1006" s="31">
        <v>25.9</v>
      </c>
    </row>
    <row r="1007" spans="2:9" x14ac:dyDescent="0.25">
      <c r="B1007" s="29">
        <v>42775</v>
      </c>
      <c r="C1007" s="30" t="s">
        <v>308</v>
      </c>
      <c r="D1007" s="30">
        <v>269713</v>
      </c>
      <c r="E1007" s="30">
        <v>401423</v>
      </c>
      <c r="F1007" s="30" t="s">
        <v>891</v>
      </c>
      <c r="G1007" s="30" t="s">
        <v>12</v>
      </c>
      <c r="H1007" s="30">
        <v>1</v>
      </c>
      <c r="I1007" s="31">
        <v>39</v>
      </c>
    </row>
    <row r="1008" spans="2:9" x14ac:dyDescent="0.25">
      <c r="B1008" s="29">
        <v>42775</v>
      </c>
      <c r="C1008" s="30" t="s">
        <v>8</v>
      </c>
      <c r="D1008" s="30">
        <v>597365</v>
      </c>
      <c r="E1008" s="30">
        <v>460465</v>
      </c>
      <c r="F1008" s="30" t="s">
        <v>249</v>
      </c>
      <c r="G1008" s="30" t="s">
        <v>18</v>
      </c>
      <c r="H1008" s="30">
        <v>1</v>
      </c>
      <c r="I1008" s="31">
        <v>43.6</v>
      </c>
    </row>
    <row r="1009" spans="2:9" x14ac:dyDescent="0.25">
      <c r="B1009" s="29">
        <v>42775</v>
      </c>
      <c r="C1009" s="30" t="s">
        <v>306</v>
      </c>
      <c r="D1009" s="30">
        <v>177017</v>
      </c>
      <c r="E1009" s="30">
        <v>491486</v>
      </c>
      <c r="F1009" s="30" t="s">
        <v>892</v>
      </c>
      <c r="G1009" s="30" t="s">
        <v>21</v>
      </c>
      <c r="H1009" s="30">
        <v>3</v>
      </c>
      <c r="I1009" s="31">
        <v>111</v>
      </c>
    </row>
    <row r="1010" spans="2:9" x14ac:dyDescent="0.25">
      <c r="B1010" s="29">
        <v>42776</v>
      </c>
      <c r="C1010" s="30" t="s">
        <v>308</v>
      </c>
      <c r="D1010" s="30">
        <v>720906</v>
      </c>
      <c r="E1010" s="30">
        <v>39022</v>
      </c>
      <c r="F1010" s="30" t="s">
        <v>893</v>
      </c>
      <c r="G1010" s="30" t="s">
        <v>18</v>
      </c>
      <c r="H1010" s="30">
        <v>1</v>
      </c>
      <c r="I1010" s="31">
        <v>39.799999999999997</v>
      </c>
    </row>
    <row r="1011" spans="2:9" x14ac:dyDescent="0.25">
      <c r="B1011" s="29">
        <v>42776</v>
      </c>
      <c r="C1011" s="30" t="s">
        <v>8</v>
      </c>
      <c r="D1011" s="30">
        <v>899488</v>
      </c>
      <c r="E1011" s="30">
        <v>455859</v>
      </c>
      <c r="F1011" s="30" t="s">
        <v>250</v>
      </c>
      <c r="G1011" s="30" t="s">
        <v>10</v>
      </c>
      <c r="H1011" s="30">
        <v>1</v>
      </c>
      <c r="I1011" s="31">
        <v>37.200000000000003</v>
      </c>
    </row>
    <row r="1012" spans="2:9" x14ac:dyDescent="0.25">
      <c r="B1012" s="29">
        <v>42776</v>
      </c>
      <c r="C1012" s="30" t="s">
        <v>308</v>
      </c>
      <c r="D1012" s="30">
        <v>759650</v>
      </c>
      <c r="E1012" s="30">
        <v>499559</v>
      </c>
      <c r="F1012" s="30" t="s">
        <v>894</v>
      </c>
      <c r="G1012" s="30" t="s">
        <v>12</v>
      </c>
      <c r="H1012" s="30">
        <v>1</v>
      </c>
      <c r="I1012" s="31">
        <v>59.9</v>
      </c>
    </row>
    <row r="1013" spans="2:9" x14ac:dyDescent="0.25">
      <c r="B1013" s="29">
        <v>42777</v>
      </c>
      <c r="C1013" s="30" t="s">
        <v>308</v>
      </c>
      <c r="D1013" s="30">
        <v>584710</v>
      </c>
      <c r="E1013" s="30">
        <v>48663</v>
      </c>
      <c r="F1013" s="30" t="s">
        <v>895</v>
      </c>
      <c r="G1013" s="30" t="s">
        <v>10</v>
      </c>
      <c r="H1013" s="30">
        <v>2</v>
      </c>
      <c r="I1013" s="31">
        <v>81.2</v>
      </c>
    </row>
    <row r="1014" spans="2:9" x14ac:dyDescent="0.25">
      <c r="B1014" s="29">
        <v>42777</v>
      </c>
      <c r="C1014" s="30" t="s">
        <v>308</v>
      </c>
      <c r="D1014" s="30">
        <v>720906</v>
      </c>
      <c r="E1014" s="30">
        <v>48663</v>
      </c>
      <c r="F1014" s="30" t="s">
        <v>895</v>
      </c>
      <c r="G1014" s="30" t="s">
        <v>10</v>
      </c>
      <c r="H1014" s="30">
        <v>2</v>
      </c>
      <c r="I1014" s="31">
        <v>89.2</v>
      </c>
    </row>
    <row r="1015" spans="2:9" x14ac:dyDescent="0.25">
      <c r="B1015" s="29">
        <v>42778</v>
      </c>
      <c r="C1015" s="30" t="s">
        <v>8</v>
      </c>
      <c r="D1015" s="30">
        <v>863562</v>
      </c>
      <c r="E1015" s="30">
        <v>14971</v>
      </c>
      <c r="F1015" s="30" t="s">
        <v>251</v>
      </c>
      <c r="G1015" s="30" t="s">
        <v>18</v>
      </c>
      <c r="H1015" s="30">
        <v>1</v>
      </c>
      <c r="I1015" s="31">
        <v>33.9</v>
      </c>
    </row>
    <row r="1016" spans="2:9" x14ac:dyDescent="0.25">
      <c r="B1016" s="29">
        <v>42778</v>
      </c>
      <c r="C1016" s="30" t="s">
        <v>308</v>
      </c>
      <c r="D1016" s="30">
        <v>115927</v>
      </c>
      <c r="E1016" s="30">
        <v>14971</v>
      </c>
      <c r="F1016" s="30" t="s">
        <v>251</v>
      </c>
      <c r="G1016" s="30" t="s">
        <v>18</v>
      </c>
      <c r="H1016" s="30">
        <v>1</v>
      </c>
      <c r="I1016" s="31">
        <v>29.9</v>
      </c>
    </row>
    <row r="1017" spans="2:9" x14ac:dyDescent="0.25">
      <c r="B1017" s="29">
        <v>42778</v>
      </c>
      <c r="C1017" s="30" t="s">
        <v>8</v>
      </c>
      <c r="D1017" s="30">
        <v>597365</v>
      </c>
      <c r="E1017" s="30">
        <v>93487</v>
      </c>
      <c r="F1017" s="30" t="s">
        <v>252</v>
      </c>
      <c r="G1017" s="30" t="s">
        <v>18</v>
      </c>
      <c r="H1017" s="30">
        <v>1</v>
      </c>
      <c r="I1017" s="31">
        <v>43.6</v>
      </c>
    </row>
    <row r="1018" spans="2:9" x14ac:dyDescent="0.25">
      <c r="B1018" s="29">
        <v>42778</v>
      </c>
      <c r="C1018" s="30" t="s">
        <v>306</v>
      </c>
      <c r="D1018" s="30">
        <v>497641</v>
      </c>
      <c r="E1018" s="30">
        <v>141679</v>
      </c>
      <c r="F1018" s="30" t="s">
        <v>896</v>
      </c>
      <c r="G1018" s="30" t="s">
        <v>18</v>
      </c>
      <c r="H1018" s="30">
        <v>1</v>
      </c>
      <c r="I1018" s="31">
        <v>5.5</v>
      </c>
    </row>
    <row r="1019" spans="2:9" x14ac:dyDescent="0.25">
      <c r="B1019" s="29">
        <v>42778</v>
      </c>
      <c r="C1019" s="30" t="s">
        <v>306</v>
      </c>
      <c r="D1019" s="30">
        <v>249666</v>
      </c>
      <c r="E1019" s="30">
        <v>141679</v>
      </c>
      <c r="F1019" s="30" t="s">
        <v>896</v>
      </c>
      <c r="G1019" s="30" t="s">
        <v>18</v>
      </c>
      <c r="H1019" s="30">
        <v>1</v>
      </c>
      <c r="I1019" s="31">
        <v>30.9</v>
      </c>
    </row>
    <row r="1020" spans="2:9" x14ac:dyDescent="0.25">
      <c r="B1020" s="29">
        <v>42778</v>
      </c>
      <c r="C1020" s="30" t="s">
        <v>308</v>
      </c>
      <c r="D1020" s="30">
        <v>315236</v>
      </c>
      <c r="E1020" s="30">
        <v>363669</v>
      </c>
      <c r="F1020" s="30" t="s">
        <v>897</v>
      </c>
      <c r="G1020" s="30" t="s">
        <v>12</v>
      </c>
      <c r="H1020" s="30">
        <v>1</v>
      </c>
      <c r="I1020" s="31">
        <v>38.200000000000003</v>
      </c>
    </row>
    <row r="1021" spans="2:9" x14ac:dyDescent="0.25">
      <c r="B1021" s="29">
        <v>42778</v>
      </c>
      <c r="C1021" s="30" t="s">
        <v>8</v>
      </c>
      <c r="D1021" s="30">
        <v>926954</v>
      </c>
      <c r="E1021" s="30">
        <v>428180</v>
      </c>
      <c r="F1021" s="30" t="s">
        <v>253</v>
      </c>
      <c r="G1021" s="30" t="s">
        <v>18</v>
      </c>
      <c r="H1021" s="30">
        <v>1</v>
      </c>
      <c r="I1021" s="31">
        <v>39.9</v>
      </c>
    </row>
    <row r="1022" spans="2:9" x14ac:dyDescent="0.25">
      <c r="B1022" s="29">
        <v>42778</v>
      </c>
      <c r="C1022" s="30" t="s">
        <v>8</v>
      </c>
      <c r="D1022" s="30">
        <v>348047</v>
      </c>
      <c r="E1022" s="30">
        <v>457781</v>
      </c>
      <c r="F1022" s="30" t="s">
        <v>254</v>
      </c>
      <c r="G1022" s="30" t="s">
        <v>10</v>
      </c>
      <c r="H1022" s="30">
        <v>1</v>
      </c>
      <c r="I1022" s="31">
        <v>37.200000000000003</v>
      </c>
    </row>
    <row r="1023" spans="2:9" x14ac:dyDescent="0.25">
      <c r="B1023" s="29">
        <v>42778</v>
      </c>
      <c r="C1023" s="30" t="s">
        <v>8</v>
      </c>
      <c r="D1023" s="30">
        <v>863562</v>
      </c>
      <c r="E1023" s="30">
        <v>504888</v>
      </c>
      <c r="F1023" s="30" t="s">
        <v>255</v>
      </c>
      <c r="G1023" s="30" t="s">
        <v>18</v>
      </c>
      <c r="H1023" s="30">
        <v>1</v>
      </c>
      <c r="I1023" s="31">
        <v>33.9</v>
      </c>
    </row>
    <row r="1024" spans="2:9" x14ac:dyDescent="0.25">
      <c r="B1024" s="29">
        <v>42778</v>
      </c>
      <c r="C1024" s="30" t="s">
        <v>308</v>
      </c>
      <c r="D1024" s="30">
        <v>359784</v>
      </c>
      <c r="E1024" s="30">
        <v>507640</v>
      </c>
      <c r="F1024" s="30" t="s">
        <v>898</v>
      </c>
      <c r="G1024" s="30" t="s">
        <v>10</v>
      </c>
      <c r="H1024" s="30">
        <v>1</v>
      </c>
      <c r="I1024" s="31">
        <v>40.6</v>
      </c>
    </row>
    <row r="1025" spans="2:9" x14ac:dyDescent="0.25">
      <c r="B1025" s="29">
        <v>42779</v>
      </c>
      <c r="C1025" s="30" t="s">
        <v>308</v>
      </c>
      <c r="D1025" s="30">
        <v>640845</v>
      </c>
      <c r="E1025" s="30">
        <v>334754</v>
      </c>
      <c r="F1025" s="30" t="s">
        <v>899</v>
      </c>
      <c r="G1025" s="30" t="s">
        <v>21</v>
      </c>
      <c r="H1025" s="30">
        <v>1</v>
      </c>
      <c r="I1025" s="31">
        <v>37.9</v>
      </c>
    </row>
    <row r="1026" spans="2:9" x14ac:dyDescent="0.25">
      <c r="B1026" s="29">
        <v>42779</v>
      </c>
      <c r="C1026" s="30" t="s">
        <v>308</v>
      </c>
      <c r="D1026" s="30">
        <v>584710</v>
      </c>
      <c r="E1026" s="30">
        <v>334754</v>
      </c>
      <c r="F1026" s="30" t="s">
        <v>899</v>
      </c>
      <c r="G1026" s="30" t="s">
        <v>21</v>
      </c>
      <c r="H1026" s="30">
        <v>1</v>
      </c>
      <c r="I1026" s="31">
        <v>37.9</v>
      </c>
    </row>
    <row r="1027" spans="2:9" x14ac:dyDescent="0.25">
      <c r="B1027" s="29">
        <v>42779</v>
      </c>
      <c r="C1027" s="30" t="s">
        <v>308</v>
      </c>
      <c r="D1027" s="30">
        <v>555673</v>
      </c>
      <c r="E1027" s="30">
        <v>501730</v>
      </c>
      <c r="F1027" s="30" t="s">
        <v>900</v>
      </c>
      <c r="G1027" s="30" t="s">
        <v>18</v>
      </c>
      <c r="H1027" s="30">
        <v>1</v>
      </c>
      <c r="I1027" s="31">
        <v>42.9</v>
      </c>
    </row>
    <row r="1028" spans="2:9" x14ac:dyDescent="0.25">
      <c r="B1028" s="29">
        <v>42779</v>
      </c>
      <c r="C1028" s="30" t="s">
        <v>308</v>
      </c>
      <c r="D1028" s="30">
        <v>954518</v>
      </c>
      <c r="E1028" s="30">
        <v>502491</v>
      </c>
      <c r="F1028" s="30" t="s">
        <v>901</v>
      </c>
      <c r="G1028" s="30" t="s">
        <v>21</v>
      </c>
      <c r="H1028" s="30">
        <v>1</v>
      </c>
      <c r="I1028" s="31">
        <v>32</v>
      </c>
    </row>
    <row r="1029" spans="2:9" x14ac:dyDescent="0.25">
      <c r="B1029" s="29">
        <v>42779</v>
      </c>
      <c r="C1029" s="30" t="s">
        <v>308</v>
      </c>
      <c r="D1029" s="30">
        <v>456255</v>
      </c>
      <c r="E1029" s="30">
        <v>507374</v>
      </c>
      <c r="F1029" s="30" t="s">
        <v>902</v>
      </c>
      <c r="G1029" s="30" t="s">
        <v>18</v>
      </c>
      <c r="H1029" s="30">
        <v>1</v>
      </c>
      <c r="I1029" s="31">
        <v>59.9</v>
      </c>
    </row>
    <row r="1030" spans="2:9" x14ac:dyDescent="0.25">
      <c r="B1030" s="29">
        <v>42780</v>
      </c>
      <c r="C1030" s="30" t="s">
        <v>308</v>
      </c>
      <c r="D1030" s="30">
        <v>720906</v>
      </c>
      <c r="E1030" s="30">
        <v>11021</v>
      </c>
      <c r="F1030" s="30" t="s">
        <v>903</v>
      </c>
      <c r="G1030" s="30" t="s">
        <v>21</v>
      </c>
      <c r="H1030" s="30">
        <v>1</v>
      </c>
      <c r="I1030" s="31">
        <v>37.9</v>
      </c>
    </row>
    <row r="1031" spans="2:9" x14ac:dyDescent="0.25">
      <c r="B1031" s="29">
        <v>42780</v>
      </c>
      <c r="C1031" s="30" t="s">
        <v>308</v>
      </c>
      <c r="D1031" s="30">
        <v>620967</v>
      </c>
      <c r="E1031" s="30">
        <v>32908</v>
      </c>
      <c r="F1031" s="30" t="s">
        <v>904</v>
      </c>
      <c r="G1031" s="30" t="s">
        <v>15</v>
      </c>
      <c r="H1031" s="30">
        <v>2</v>
      </c>
      <c r="I1031" s="31">
        <v>111.8</v>
      </c>
    </row>
    <row r="1032" spans="2:9" x14ac:dyDescent="0.25">
      <c r="B1032" s="29">
        <v>42780</v>
      </c>
      <c r="C1032" s="30" t="s">
        <v>8</v>
      </c>
      <c r="D1032" s="30">
        <v>123796</v>
      </c>
      <c r="E1032" s="30">
        <v>262871</v>
      </c>
      <c r="F1032" s="30" t="s">
        <v>256</v>
      </c>
      <c r="G1032" s="30" t="s">
        <v>18</v>
      </c>
      <c r="H1032" s="30">
        <v>1</v>
      </c>
      <c r="I1032" s="31">
        <v>31.3</v>
      </c>
    </row>
    <row r="1033" spans="2:9" x14ac:dyDescent="0.25">
      <c r="B1033" s="29">
        <v>42780</v>
      </c>
      <c r="C1033" s="30" t="s">
        <v>8</v>
      </c>
      <c r="D1033" s="30">
        <v>915953</v>
      </c>
      <c r="E1033" s="30">
        <v>272240</v>
      </c>
      <c r="F1033" s="30" t="s">
        <v>257</v>
      </c>
      <c r="G1033" s="30" t="s">
        <v>18</v>
      </c>
      <c r="H1033" s="30">
        <v>2</v>
      </c>
      <c r="I1033" s="31">
        <v>93.4</v>
      </c>
    </row>
    <row r="1034" spans="2:9" x14ac:dyDescent="0.25">
      <c r="B1034" s="29">
        <v>42780</v>
      </c>
      <c r="C1034" s="30" t="s">
        <v>308</v>
      </c>
      <c r="D1034" s="30">
        <v>954518</v>
      </c>
      <c r="E1034" s="30">
        <v>483959</v>
      </c>
      <c r="F1034" s="30" t="s">
        <v>905</v>
      </c>
      <c r="G1034" s="30" t="s">
        <v>10</v>
      </c>
      <c r="H1034" s="30">
        <v>2</v>
      </c>
      <c r="I1034" s="31">
        <v>74</v>
      </c>
    </row>
    <row r="1035" spans="2:9" x14ac:dyDescent="0.25">
      <c r="B1035" s="29">
        <v>42780</v>
      </c>
      <c r="C1035" s="30" t="s">
        <v>308</v>
      </c>
      <c r="D1035" s="30">
        <v>390602</v>
      </c>
      <c r="E1035" s="30">
        <v>494778</v>
      </c>
      <c r="F1035" s="30" t="s">
        <v>906</v>
      </c>
      <c r="G1035" s="30" t="s">
        <v>21</v>
      </c>
      <c r="H1035" s="30">
        <v>1</v>
      </c>
      <c r="I1035" s="31">
        <v>32</v>
      </c>
    </row>
    <row r="1036" spans="2:9" x14ac:dyDescent="0.25">
      <c r="B1036" s="29">
        <v>42780</v>
      </c>
      <c r="C1036" s="30" t="s">
        <v>8</v>
      </c>
      <c r="D1036" s="30">
        <v>348047</v>
      </c>
      <c r="E1036" s="30">
        <v>503012</v>
      </c>
      <c r="F1036" s="30" t="s">
        <v>258</v>
      </c>
      <c r="G1036" s="30" t="s">
        <v>49</v>
      </c>
      <c r="H1036" s="30">
        <v>1</v>
      </c>
      <c r="I1036" s="31">
        <v>30.9</v>
      </c>
    </row>
    <row r="1037" spans="2:9" x14ac:dyDescent="0.25">
      <c r="B1037" s="29">
        <v>42781</v>
      </c>
      <c r="C1037" s="30" t="s">
        <v>8</v>
      </c>
      <c r="D1037" s="30">
        <v>300035</v>
      </c>
      <c r="E1037" s="30">
        <v>133064</v>
      </c>
      <c r="F1037" s="30" t="s">
        <v>259</v>
      </c>
      <c r="G1037" s="30" t="s">
        <v>18</v>
      </c>
      <c r="H1037" s="30">
        <v>1</v>
      </c>
      <c r="I1037" s="31">
        <v>46.7</v>
      </c>
    </row>
    <row r="1038" spans="2:9" x14ac:dyDescent="0.25">
      <c r="B1038" s="29">
        <v>42781</v>
      </c>
      <c r="C1038" s="30" t="s">
        <v>308</v>
      </c>
      <c r="D1038" s="30">
        <v>584710</v>
      </c>
      <c r="E1038" s="30">
        <v>211936</v>
      </c>
      <c r="F1038" s="30" t="s">
        <v>907</v>
      </c>
      <c r="G1038" s="30" t="s">
        <v>18</v>
      </c>
      <c r="H1038" s="30">
        <v>1</v>
      </c>
      <c r="I1038" s="31">
        <v>39.799999999999997</v>
      </c>
    </row>
    <row r="1039" spans="2:9" x14ac:dyDescent="0.25">
      <c r="B1039" s="29">
        <v>42781</v>
      </c>
      <c r="C1039" s="30" t="s">
        <v>308</v>
      </c>
      <c r="D1039" s="30">
        <v>720906</v>
      </c>
      <c r="E1039" s="30">
        <v>211936</v>
      </c>
      <c r="F1039" s="30" t="s">
        <v>907</v>
      </c>
      <c r="G1039" s="30" t="s">
        <v>18</v>
      </c>
      <c r="H1039" s="30">
        <v>1</v>
      </c>
      <c r="I1039" s="31">
        <v>39.799999999999997</v>
      </c>
    </row>
    <row r="1040" spans="2:9" x14ac:dyDescent="0.25">
      <c r="B1040" s="29">
        <v>42781</v>
      </c>
      <c r="C1040" s="30" t="s">
        <v>8</v>
      </c>
      <c r="D1040" s="30">
        <v>905356</v>
      </c>
      <c r="E1040" s="30">
        <v>462074</v>
      </c>
      <c r="F1040" s="30" t="s">
        <v>260</v>
      </c>
      <c r="G1040" s="30" t="s">
        <v>18</v>
      </c>
      <c r="H1040" s="30">
        <v>1</v>
      </c>
      <c r="I1040" s="31">
        <v>39.9</v>
      </c>
    </row>
    <row r="1041" spans="2:9" x14ac:dyDescent="0.25">
      <c r="B1041" s="29">
        <v>42781</v>
      </c>
      <c r="C1041" s="30" t="s">
        <v>8</v>
      </c>
      <c r="D1041" s="30">
        <v>597365</v>
      </c>
      <c r="E1041" s="30">
        <v>462074</v>
      </c>
      <c r="F1041" s="30" t="s">
        <v>260</v>
      </c>
      <c r="G1041" s="30" t="s">
        <v>18</v>
      </c>
      <c r="H1041" s="30">
        <v>1</v>
      </c>
      <c r="I1041" s="31">
        <v>43.6</v>
      </c>
    </row>
    <row r="1042" spans="2:9" x14ac:dyDescent="0.25">
      <c r="B1042" s="29">
        <v>42781</v>
      </c>
      <c r="C1042" s="30" t="s">
        <v>308</v>
      </c>
      <c r="D1042" s="30">
        <v>532182</v>
      </c>
      <c r="E1042" s="30">
        <v>494853</v>
      </c>
      <c r="F1042" s="30" t="s">
        <v>908</v>
      </c>
      <c r="G1042" s="30" t="s">
        <v>18</v>
      </c>
      <c r="H1042" s="30">
        <v>3</v>
      </c>
      <c r="I1042" s="31">
        <v>89.7</v>
      </c>
    </row>
    <row r="1043" spans="2:9" x14ac:dyDescent="0.25">
      <c r="B1043" s="29">
        <v>42781</v>
      </c>
      <c r="C1043" s="30" t="s">
        <v>308</v>
      </c>
      <c r="D1043" s="30">
        <v>709381</v>
      </c>
      <c r="E1043" s="30">
        <v>509423</v>
      </c>
      <c r="F1043" s="30" t="s">
        <v>909</v>
      </c>
      <c r="G1043" s="30" t="s">
        <v>18</v>
      </c>
      <c r="H1043" s="30">
        <v>4</v>
      </c>
      <c r="I1043" s="31">
        <v>171.6</v>
      </c>
    </row>
    <row r="1044" spans="2:9" x14ac:dyDescent="0.25">
      <c r="B1044" s="29">
        <v>42782</v>
      </c>
      <c r="C1044" s="30" t="s">
        <v>308</v>
      </c>
      <c r="D1044" s="30">
        <v>720906</v>
      </c>
      <c r="E1044" s="30">
        <v>46356</v>
      </c>
      <c r="F1044" s="30" t="s">
        <v>910</v>
      </c>
      <c r="G1044" s="30" t="s">
        <v>18</v>
      </c>
      <c r="H1044" s="30">
        <v>2</v>
      </c>
      <c r="I1044" s="31">
        <v>79.599999999999994</v>
      </c>
    </row>
    <row r="1045" spans="2:9" x14ac:dyDescent="0.25">
      <c r="B1045" s="29">
        <v>42782</v>
      </c>
      <c r="C1045" s="30" t="s">
        <v>308</v>
      </c>
      <c r="D1045" s="30">
        <v>954518</v>
      </c>
      <c r="E1045" s="30">
        <v>100843</v>
      </c>
      <c r="F1045" s="30" t="s">
        <v>911</v>
      </c>
      <c r="G1045" s="30" t="s">
        <v>18</v>
      </c>
      <c r="H1045" s="30">
        <v>1</v>
      </c>
      <c r="I1045" s="31">
        <v>33.799999999999997</v>
      </c>
    </row>
    <row r="1046" spans="2:9" x14ac:dyDescent="0.25">
      <c r="B1046" s="29">
        <v>42782</v>
      </c>
      <c r="C1046" s="30" t="s">
        <v>8</v>
      </c>
      <c r="D1046" s="30">
        <v>300035</v>
      </c>
      <c r="E1046" s="30">
        <v>104934</v>
      </c>
      <c r="F1046" s="30" t="s">
        <v>261</v>
      </c>
      <c r="G1046" s="30" t="s">
        <v>18</v>
      </c>
      <c r="H1046" s="30">
        <v>1</v>
      </c>
      <c r="I1046" s="31">
        <v>46.7</v>
      </c>
    </row>
    <row r="1047" spans="2:9" x14ac:dyDescent="0.25">
      <c r="B1047" s="29">
        <v>42782</v>
      </c>
      <c r="C1047" s="30" t="s">
        <v>308</v>
      </c>
      <c r="D1047" s="30">
        <v>903052</v>
      </c>
      <c r="E1047" s="30">
        <v>104934</v>
      </c>
      <c r="F1047" s="30" t="s">
        <v>261</v>
      </c>
      <c r="G1047" s="30" t="s">
        <v>18</v>
      </c>
      <c r="H1047" s="30">
        <v>1</v>
      </c>
      <c r="I1047" s="31">
        <v>29.9</v>
      </c>
    </row>
    <row r="1048" spans="2:9" x14ac:dyDescent="0.25">
      <c r="B1048" s="29">
        <v>42782</v>
      </c>
      <c r="C1048" s="30" t="s">
        <v>8</v>
      </c>
      <c r="D1048" s="30">
        <v>645430</v>
      </c>
      <c r="E1048" s="30">
        <v>150073</v>
      </c>
      <c r="F1048" s="30" t="s">
        <v>262</v>
      </c>
      <c r="G1048" s="30" t="s">
        <v>18</v>
      </c>
      <c r="H1048" s="30">
        <v>1</v>
      </c>
      <c r="I1048" s="31">
        <v>46.7</v>
      </c>
    </row>
    <row r="1049" spans="2:9" x14ac:dyDescent="0.25">
      <c r="B1049" s="29">
        <v>42782</v>
      </c>
      <c r="C1049" s="30" t="s">
        <v>8</v>
      </c>
      <c r="D1049" s="30">
        <v>786865</v>
      </c>
      <c r="E1049" s="30">
        <v>271944</v>
      </c>
      <c r="F1049" s="30" t="s">
        <v>263</v>
      </c>
      <c r="G1049" s="30" t="s">
        <v>10</v>
      </c>
      <c r="H1049" s="30">
        <v>1</v>
      </c>
      <c r="I1049" s="31">
        <v>51.7</v>
      </c>
    </row>
    <row r="1050" spans="2:9" x14ac:dyDescent="0.25">
      <c r="B1050" s="29">
        <v>42782</v>
      </c>
      <c r="C1050" s="30" t="s">
        <v>308</v>
      </c>
      <c r="D1050" s="30">
        <v>555673</v>
      </c>
      <c r="E1050" s="30">
        <v>490838</v>
      </c>
      <c r="F1050" s="30" t="s">
        <v>912</v>
      </c>
      <c r="G1050" s="30" t="s">
        <v>18</v>
      </c>
      <c r="H1050" s="30">
        <v>1</v>
      </c>
      <c r="I1050" s="31">
        <v>44.8</v>
      </c>
    </row>
    <row r="1051" spans="2:9" x14ac:dyDescent="0.25">
      <c r="B1051" s="29">
        <v>42782</v>
      </c>
      <c r="C1051" s="30" t="s">
        <v>308</v>
      </c>
      <c r="D1051" s="30">
        <v>198485</v>
      </c>
      <c r="E1051" s="30">
        <v>491486</v>
      </c>
      <c r="F1051" s="30" t="s">
        <v>913</v>
      </c>
      <c r="G1051" s="30" t="s">
        <v>18</v>
      </c>
      <c r="H1051" s="30">
        <v>1</v>
      </c>
      <c r="I1051" s="31">
        <v>11.4</v>
      </c>
    </row>
    <row r="1052" spans="2:9" x14ac:dyDescent="0.25">
      <c r="B1052" s="29">
        <v>42782</v>
      </c>
      <c r="C1052" s="30" t="s">
        <v>306</v>
      </c>
      <c r="D1052" s="30">
        <v>297015</v>
      </c>
      <c r="E1052" s="30">
        <v>508584</v>
      </c>
      <c r="F1052" s="30" t="s">
        <v>914</v>
      </c>
      <c r="G1052" s="30" t="s">
        <v>18</v>
      </c>
      <c r="H1052" s="30">
        <v>1</v>
      </c>
      <c r="I1052" s="31">
        <v>32</v>
      </c>
    </row>
    <row r="1053" spans="2:9" x14ac:dyDescent="0.25">
      <c r="B1053" s="29">
        <v>42783</v>
      </c>
      <c r="C1053" s="30" t="s">
        <v>308</v>
      </c>
      <c r="D1053" s="30">
        <v>982986</v>
      </c>
      <c r="E1053" s="30">
        <v>577</v>
      </c>
      <c r="F1053" s="30" t="s">
        <v>915</v>
      </c>
      <c r="G1053" s="30" t="s">
        <v>12</v>
      </c>
      <c r="H1053" s="30">
        <v>2</v>
      </c>
      <c r="I1053" s="31">
        <v>81.599999999999994</v>
      </c>
    </row>
    <row r="1054" spans="2:9" x14ac:dyDescent="0.25">
      <c r="B1054" s="29">
        <v>42783</v>
      </c>
      <c r="C1054" s="30" t="s">
        <v>308</v>
      </c>
      <c r="D1054" s="30">
        <v>139932</v>
      </c>
      <c r="E1054" s="30">
        <v>577</v>
      </c>
      <c r="F1054" s="30" t="s">
        <v>915</v>
      </c>
      <c r="G1054" s="30" t="s">
        <v>12</v>
      </c>
      <c r="H1054" s="30">
        <v>2</v>
      </c>
      <c r="I1054" s="31">
        <v>130</v>
      </c>
    </row>
    <row r="1055" spans="2:9" x14ac:dyDescent="0.25">
      <c r="B1055" s="29">
        <v>42783</v>
      </c>
      <c r="C1055" s="30" t="s">
        <v>306</v>
      </c>
      <c r="D1055" s="30">
        <v>297015</v>
      </c>
      <c r="E1055" s="30">
        <v>78249</v>
      </c>
      <c r="F1055" s="30" t="s">
        <v>916</v>
      </c>
      <c r="G1055" s="30" t="s">
        <v>18</v>
      </c>
      <c r="H1055" s="30">
        <v>3</v>
      </c>
      <c r="I1055" s="31">
        <v>96</v>
      </c>
    </row>
    <row r="1056" spans="2:9" x14ac:dyDescent="0.25">
      <c r="B1056" s="29">
        <v>42783</v>
      </c>
      <c r="C1056" s="30" t="s">
        <v>306</v>
      </c>
      <c r="D1056" s="30">
        <v>249666</v>
      </c>
      <c r="E1056" s="30">
        <v>160206</v>
      </c>
      <c r="F1056" s="30" t="s">
        <v>917</v>
      </c>
      <c r="G1056" s="30" t="s">
        <v>18</v>
      </c>
      <c r="H1056" s="30">
        <v>1</v>
      </c>
      <c r="I1056" s="31">
        <v>30.9</v>
      </c>
    </row>
    <row r="1057" spans="2:9" x14ac:dyDescent="0.25">
      <c r="B1057" s="29">
        <v>42783</v>
      </c>
      <c r="C1057" s="30" t="s">
        <v>306</v>
      </c>
      <c r="D1057" s="30">
        <v>252579</v>
      </c>
      <c r="E1057" s="30">
        <v>160206</v>
      </c>
      <c r="F1057" s="30" t="s">
        <v>917</v>
      </c>
      <c r="G1057" s="30" t="s">
        <v>18</v>
      </c>
      <c r="H1057" s="30">
        <v>1</v>
      </c>
      <c r="I1057" s="31">
        <v>42.9</v>
      </c>
    </row>
    <row r="1058" spans="2:9" x14ac:dyDescent="0.25">
      <c r="B1058" s="29">
        <v>42783</v>
      </c>
      <c r="C1058" s="30" t="s">
        <v>308</v>
      </c>
      <c r="D1058" s="30">
        <v>269713</v>
      </c>
      <c r="E1058" s="30">
        <v>160206</v>
      </c>
      <c r="F1058" s="30" t="s">
        <v>917</v>
      </c>
      <c r="G1058" s="30" t="s">
        <v>18</v>
      </c>
      <c r="H1058" s="30">
        <v>2</v>
      </c>
      <c r="I1058" s="31">
        <v>57.2</v>
      </c>
    </row>
    <row r="1059" spans="2:9" x14ac:dyDescent="0.25">
      <c r="B1059" s="29">
        <v>42783</v>
      </c>
      <c r="C1059" s="30" t="s">
        <v>306</v>
      </c>
      <c r="D1059" s="30">
        <v>322245</v>
      </c>
      <c r="E1059" s="30">
        <v>217412</v>
      </c>
      <c r="F1059" s="30" t="s">
        <v>918</v>
      </c>
      <c r="G1059" s="30" t="s">
        <v>18</v>
      </c>
      <c r="H1059" s="30">
        <v>1</v>
      </c>
      <c r="I1059" s="31">
        <v>27.8</v>
      </c>
    </row>
    <row r="1060" spans="2:9" x14ac:dyDescent="0.25">
      <c r="B1060" s="29">
        <v>42783</v>
      </c>
      <c r="C1060" s="30" t="s">
        <v>8</v>
      </c>
      <c r="D1060" s="30">
        <v>301348</v>
      </c>
      <c r="E1060" s="30">
        <v>469656</v>
      </c>
      <c r="F1060" s="30" t="s">
        <v>264</v>
      </c>
      <c r="G1060" s="30" t="s">
        <v>18</v>
      </c>
      <c r="H1060" s="30">
        <v>1</v>
      </c>
      <c r="I1060" s="31">
        <v>43.2</v>
      </c>
    </row>
    <row r="1061" spans="2:9" x14ac:dyDescent="0.25">
      <c r="B1061" s="29">
        <v>42783</v>
      </c>
      <c r="C1061" s="30" t="s">
        <v>308</v>
      </c>
      <c r="D1061" s="30">
        <v>796801</v>
      </c>
      <c r="E1061" s="30">
        <v>503342</v>
      </c>
      <c r="F1061" s="30" t="s">
        <v>919</v>
      </c>
      <c r="G1061" s="30" t="s">
        <v>10</v>
      </c>
      <c r="H1061" s="30">
        <v>1</v>
      </c>
      <c r="I1061" s="31">
        <v>44.6</v>
      </c>
    </row>
    <row r="1062" spans="2:9" x14ac:dyDescent="0.25">
      <c r="B1062" s="29">
        <v>42784</v>
      </c>
      <c r="C1062" s="30" t="s">
        <v>306</v>
      </c>
      <c r="D1062" s="30">
        <v>137087</v>
      </c>
      <c r="E1062" s="30">
        <v>69654</v>
      </c>
      <c r="F1062" s="30" t="s">
        <v>920</v>
      </c>
      <c r="G1062" s="30" t="s">
        <v>18</v>
      </c>
      <c r="H1062" s="30">
        <v>1</v>
      </c>
      <c r="I1062" s="31">
        <v>28.5</v>
      </c>
    </row>
    <row r="1063" spans="2:9" x14ac:dyDescent="0.25">
      <c r="B1063" s="29">
        <v>42784</v>
      </c>
      <c r="C1063" s="30" t="s">
        <v>306</v>
      </c>
      <c r="D1063" s="30">
        <v>701139</v>
      </c>
      <c r="E1063" s="30">
        <v>128005</v>
      </c>
      <c r="F1063" s="30" t="s">
        <v>921</v>
      </c>
      <c r="G1063" s="30" t="s">
        <v>18</v>
      </c>
      <c r="H1063" s="30">
        <v>1</v>
      </c>
      <c r="I1063" s="31">
        <v>31.9</v>
      </c>
    </row>
    <row r="1064" spans="2:9" x14ac:dyDescent="0.25">
      <c r="B1064" s="29">
        <v>42784</v>
      </c>
      <c r="C1064" s="30" t="s">
        <v>306</v>
      </c>
      <c r="D1064" s="30">
        <v>978820</v>
      </c>
      <c r="E1064" s="30">
        <v>401423</v>
      </c>
      <c r="F1064" s="30" t="s">
        <v>922</v>
      </c>
      <c r="G1064" s="30" t="s">
        <v>10</v>
      </c>
      <c r="H1064" s="30">
        <v>1</v>
      </c>
      <c r="I1064" s="31">
        <v>41.7</v>
      </c>
    </row>
    <row r="1065" spans="2:9" x14ac:dyDescent="0.25">
      <c r="B1065" s="29">
        <v>42784</v>
      </c>
      <c r="C1065" s="30" t="s">
        <v>8</v>
      </c>
      <c r="D1065" s="30">
        <v>300035</v>
      </c>
      <c r="E1065" s="30">
        <v>443844</v>
      </c>
      <c r="F1065" s="30" t="s">
        <v>265</v>
      </c>
      <c r="G1065" s="30" t="s">
        <v>18</v>
      </c>
      <c r="H1065" s="30">
        <v>2</v>
      </c>
      <c r="I1065" s="31">
        <v>93.4</v>
      </c>
    </row>
    <row r="1066" spans="2:9" x14ac:dyDescent="0.25">
      <c r="B1066" s="29">
        <v>42784</v>
      </c>
      <c r="C1066" s="30" t="s">
        <v>8</v>
      </c>
      <c r="D1066" s="30">
        <v>905356</v>
      </c>
      <c r="E1066" s="30">
        <v>449543</v>
      </c>
      <c r="F1066" s="30" t="s">
        <v>266</v>
      </c>
      <c r="G1066" s="30" t="s">
        <v>18</v>
      </c>
      <c r="H1066" s="30">
        <v>1</v>
      </c>
      <c r="I1066" s="31">
        <v>39.9</v>
      </c>
    </row>
    <row r="1067" spans="2:9" x14ac:dyDescent="0.25">
      <c r="B1067" s="29">
        <v>42784</v>
      </c>
      <c r="C1067" s="30" t="s">
        <v>306</v>
      </c>
      <c r="D1067" s="30">
        <v>137087</v>
      </c>
      <c r="E1067" s="30">
        <v>449543</v>
      </c>
      <c r="F1067" s="30" t="s">
        <v>266</v>
      </c>
      <c r="G1067" s="30" t="s">
        <v>18</v>
      </c>
      <c r="H1067" s="30">
        <v>1</v>
      </c>
      <c r="I1067" s="31">
        <v>28.5</v>
      </c>
    </row>
    <row r="1068" spans="2:9" x14ac:dyDescent="0.25">
      <c r="B1068" s="29">
        <v>42784</v>
      </c>
      <c r="C1068" s="30" t="s">
        <v>308</v>
      </c>
      <c r="D1068" s="30">
        <v>269713</v>
      </c>
      <c r="E1068" s="30">
        <v>449543</v>
      </c>
      <c r="F1068" s="30" t="s">
        <v>266</v>
      </c>
      <c r="G1068" s="30" t="s">
        <v>18</v>
      </c>
      <c r="H1068" s="30">
        <v>1</v>
      </c>
      <c r="I1068" s="31">
        <v>28.6</v>
      </c>
    </row>
    <row r="1069" spans="2:9" x14ac:dyDescent="0.25">
      <c r="B1069" s="29">
        <v>42784</v>
      </c>
      <c r="C1069" s="30" t="s">
        <v>308</v>
      </c>
      <c r="D1069" s="30">
        <v>385150</v>
      </c>
      <c r="E1069" s="30">
        <v>493328</v>
      </c>
      <c r="F1069" s="30" t="s">
        <v>923</v>
      </c>
      <c r="G1069" s="30" t="s">
        <v>15</v>
      </c>
      <c r="H1069" s="30">
        <v>2</v>
      </c>
      <c r="I1069" s="31">
        <v>61.8</v>
      </c>
    </row>
    <row r="1070" spans="2:9" x14ac:dyDescent="0.25">
      <c r="B1070" s="29">
        <v>42784</v>
      </c>
      <c r="C1070" s="30" t="s">
        <v>8</v>
      </c>
      <c r="D1070" s="30">
        <v>227633</v>
      </c>
      <c r="E1070" s="30">
        <v>495069</v>
      </c>
      <c r="F1070" s="30" t="s">
        <v>267</v>
      </c>
      <c r="G1070" s="30" t="s">
        <v>12</v>
      </c>
      <c r="H1070" s="30">
        <v>1</v>
      </c>
      <c r="I1070" s="31">
        <v>55</v>
      </c>
    </row>
    <row r="1071" spans="2:9" x14ac:dyDescent="0.25">
      <c r="B1071" s="29">
        <v>42785</v>
      </c>
      <c r="C1071" s="30" t="s">
        <v>306</v>
      </c>
      <c r="D1071" s="30">
        <v>177017</v>
      </c>
      <c r="E1071" s="30">
        <v>7964</v>
      </c>
      <c r="F1071" s="30" t="s">
        <v>924</v>
      </c>
      <c r="G1071" s="30" t="s">
        <v>18</v>
      </c>
      <c r="H1071" s="30">
        <v>2</v>
      </c>
      <c r="I1071" s="31">
        <v>62</v>
      </c>
    </row>
    <row r="1072" spans="2:9" x14ac:dyDescent="0.25">
      <c r="B1072" s="29">
        <v>42785</v>
      </c>
      <c r="C1072" s="30" t="s">
        <v>306</v>
      </c>
      <c r="D1072" s="30">
        <v>297015</v>
      </c>
      <c r="E1072" s="30">
        <v>151786</v>
      </c>
      <c r="F1072" s="30" t="s">
        <v>925</v>
      </c>
      <c r="G1072" s="30" t="s">
        <v>18</v>
      </c>
      <c r="H1072" s="30">
        <v>2</v>
      </c>
      <c r="I1072" s="31">
        <v>62</v>
      </c>
    </row>
    <row r="1073" spans="2:9" x14ac:dyDescent="0.25">
      <c r="B1073" s="29">
        <v>42785</v>
      </c>
      <c r="C1073" s="30" t="s">
        <v>306</v>
      </c>
      <c r="D1073" s="30">
        <v>422570</v>
      </c>
      <c r="E1073" s="30">
        <v>296154</v>
      </c>
      <c r="F1073" s="30" t="s">
        <v>926</v>
      </c>
      <c r="G1073" s="30" t="s">
        <v>18</v>
      </c>
      <c r="H1073" s="30">
        <v>1</v>
      </c>
      <c r="I1073" s="31">
        <v>30.9</v>
      </c>
    </row>
    <row r="1074" spans="2:9" x14ac:dyDescent="0.25">
      <c r="B1074" s="29">
        <v>42785</v>
      </c>
      <c r="C1074" s="30" t="s">
        <v>306</v>
      </c>
      <c r="D1074" s="30">
        <v>936450</v>
      </c>
      <c r="E1074" s="30">
        <v>417935</v>
      </c>
      <c r="F1074" s="30" t="s">
        <v>927</v>
      </c>
      <c r="G1074" s="30" t="s">
        <v>18</v>
      </c>
      <c r="H1074" s="30">
        <v>1</v>
      </c>
      <c r="I1074" s="31">
        <v>26.9</v>
      </c>
    </row>
    <row r="1075" spans="2:9" x14ac:dyDescent="0.25">
      <c r="B1075" s="29">
        <v>42785</v>
      </c>
      <c r="C1075" s="30" t="s">
        <v>308</v>
      </c>
      <c r="D1075" s="30">
        <v>537012</v>
      </c>
      <c r="E1075" s="30">
        <v>455859</v>
      </c>
      <c r="F1075" s="30" t="s">
        <v>928</v>
      </c>
      <c r="G1075" s="30" t="s">
        <v>18</v>
      </c>
      <c r="H1075" s="30">
        <v>4</v>
      </c>
      <c r="I1075" s="31">
        <v>179.2</v>
      </c>
    </row>
    <row r="1076" spans="2:9" x14ac:dyDescent="0.25">
      <c r="B1076" s="29">
        <v>42785</v>
      </c>
      <c r="C1076" s="30" t="s">
        <v>308</v>
      </c>
      <c r="D1076" s="30">
        <v>269713</v>
      </c>
      <c r="E1076" s="30">
        <v>470640</v>
      </c>
      <c r="F1076" s="30" t="s">
        <v>929</v>
      </c>
      <c r="G1076" s="30" t="s">
        <v>18</v>
      </c>
      <c r="H1076" s="30">
        <v>4</v>
      </c>
      <c r="I1076" s="31">
        <v>114.4</v>
      </c>
    </row>
    <row r="1077" spans="2:9" x14ac:dyDescent="0.25">
      <c r="B1077" s="29">
        <v>42785</v>
      </c>
      <c r="C1077" s="30" t="s">
        <v>308</v>
      </c>
      <c r="D1077" s="30">
        <v>583164</v>
      </c>
      <c r="E1077" s="30">
        <v>479754</v>
      </c>
      <c r="F1077" s="30" t="s">
        <v>930</v>
      </c>
      <c r="G1077" s="30" t="s">
        <v>21</v>
      </c>
      <c r="H1077" s="30">
        <v>2</v>
      </c>
      <c r="I1077" s="31">
        <v>59.8</v>
      </c>
    </row>
    <row r="1078" spans="2:9" x14ac:dyDescent="0.25">
      <c r="B1078" s="29">
        <v>42785</v>
      </c>
      <c r="C1078" s="30" t="s">
        <v>308</v>
      </c>
      <c r="D1078" s="30">
        <v>178732</v>
      </c>
      <c r="E1078" s="30">
        <v>495318</v>
      </c>
      <c r="F1078" s="30" t="s">
        <v>931</v>
      </c>
      <c r="G1078" s="30" t="s">
        <v>18</v>
      </c>
      <c r="H1078" s="30">
        <v>1</v>
      </c>
      <c r="I1078" s="31">
        <v>26.1</v>
      </c>
    </row>
    <row r="1079" spans="2:9" x14ac:dyDescent="0.25">
      <c r="B1079" s="29">
        <v>42785</v>
      </c>
      <c r="C1079" s="30" t="s">
        <v>308</v>
      </c>
      <c r="D1079" s="30">
        <v>359784</v>
      </c>
      <c r="E1079" s="30">
        <v>495318</v>
      </c>
      <c r="F1079" s="30" t="s">
        <v>931</v>
      </c>
      <c r="G1079" s="30" t="s">
        <v>18</v>
      </c>
      <c r="H1079" s="30">
        <v>1</v>
      </c>
      <c r="I1079" s="31">
        <v>39.799999999999997</v>
      </c>
    </row>
    <row r="1080" spans="2:9" x14ac:dyDescent="0.25">
      <c r="B1080" s="29">
        <v>42785</v>
      </c>
      <c r="C1080" s="30" t="s">
        <v>306</v>
      </c>
      <c r="D1080" s="30">
        <v>850788</v>
      </c>
      <c r="E1080" s="30">
        <v>504386</v>
      </c>
      <c r="F1080" s="30" t="s">
        <v>932</v>
      </c>
      <c r="G1080" s="30" t="s">
        <v>18</v>
      </c>
      <c r="H1080" s="30">
        <v>1</v>
      </c>
      <c r="I1080" s="31">
        <v>26.9</v>
      </c>
    </row>
    <row r="1081" spans="2:9" x14ac:dyDescent="0.25">
      <c r="B1081" s="29">
        <v>42785</v>
      </c>
      <c r="C1081" s="30" t="s">
        <v>8</v>
      </c>
      <c r="D1081" s="30">
        <v>104255</v>
      </c>
      <c r="E1081" s="30">
        <v>504889</v>
      </c>
      <c r="F1081" s="30" t="s">
        <v>268</v>
      </c>
      <c r="G1081" s="30" t="s">
        <v>18</v>
      </c>
      <c r="H1081" s="30">
        <v>1</v>
      </c>
      <c r="I1081" s="31">
        <v>38.9</v>
      </c>
    </row>
    <row r="1082" spans="2:9" x14ac:dyDescent="0.25">
      <c r="B1082" s="29">
        <v>42785</v>
      </c>
      <c r="C1082" s="30" t="s">
        <v>8</v>
      </c>
      <c r="D1082" s="30">
        <v>786865</v>
      </c>
      <c r="E1082" s="30">
        <v>507677</v>
      </c>
      <c r="F1082" s="30" t="s">
        <v>269</v>
      </c>
      <c r="G1082" s="30" t="s">
        <v>10</v>
      </c>
      <c r="H1082" s="30">
        <v>1</v>
      </c>
      <c r="I1082" s="31">
        <v>51.7</v>
      </c>
    </row>
    <row r="1083" spans="2:9" x14ac:dyDescent="0.25">
      <c r="B1083" s="29">
        <v>42785</v>
      </c>
      <c r="C1083" s="30" t="s">
        <v>8</v>
      </c>
      <c r="D1083" s="30">
        <v>300035</v>
      </c>
      <c r="E1083" s="30">
        <v>507677</v>
      </c>
      <c r="F1083" s="30" t="s">
        <v>269</v>
      </c>
      <c r="G1083" s="30" t="s">
        <v>10</v>
      </c>
      <c r="H1083" s="30">
        <v>1</v>
      </c>
      <c r="I1083" s="31">
        <v>52.3</v>
      </c>
    </row>
    <row r="1084" spans="2:9" x14ac:dyDescent="0.25">
      <c r="B1084" s="29">
        <v>42786</v>
      </c>
      <c r="C1084" s="30" t="s">
        <v>308</v>
      </c>
      <c r="D1084" s="30">
        <v>555673</v>
      </c>
      <c r="E1084" s="30">
        <v>150073</v>
      </c>
      <c r="F1084" s="30" t="s">
        <v>933</v>
      </c>
      <c r="G1084" s="30" t="s">
        <v>18</v>
      </c>
      <c r="H1084" s="30">
        <v>2</v>
      </c>
      <c r="I1084" s="31">
        <v>89.6</v>
      </c>
    </row>
    <row r="1085" spans="2:9" x14ac:dyDescent="0.25">
      <c r="B1085" s="29">
        <v>42786</v>
      </c>
      <c r="C1085" s="30" t="s">
        <v>8</v>
      </c>
      <c r="D1085" s="30">
        <v>300035</v>
      </c>
      <c r="E1085" s="30">
        <v>192014</v>
      </c>
      <c r="F1085" s="30" t="s">
        <v>270</v>
      </c>
      <c r="G1085" s="30" t="s">
        <v>21</v>
      </c>
      <c r="H1085" s="30">
        <v>1</v>
      </c>
      <c r="I1085" s="31">
        <v>50</v>
      </c>
    </row>
    <row r="1086" spans="2:9" x14ac:dyDescent="0.25">
      <c r="B1086" s="29">
        <v>42786</v>
      </c>
      <c r="C1086" s="30" t="s">
        <v>308</v>
      </c>
      <c r="D1086" s="30">
        <v>768644</v>
      </c>
      <c r="E1086" s="30">
        <v>244012</v>
      </c>
      <c r="F1086" s="30" t="s">
        <v>934</v>
      </c>
      <c r="G1086" s="30" t="s">
        <v>18</v>
      </c>
      <c r="H1086" s="30">
        <v>1</v>
      </c>
      <c r="I1086" s="31">
        <v>59.9</v>
      </c>
    </row>
    <row r="1087" spans="2:9" x14ac:dyDescent="0.25">
      <c r="B1087" s="29">
        <v>42786</v>
      </c>
      <c r="C1087" s="30" t="s">
        <v>308</v>
      </c>
      <c r="D1087" s="30">
        <v>385150</v>
      </c>
      <c r="E1087" s="30">
        <v>279932</v>
      </c>
      <c r="F1087" s="30" t="s">
        <v>935</v>
      </c>
      <c r="G1087" s="30" t="s">
        <v>21</v>
      </c>
      <c r="H1087" s="30">
        <v>1</v>
      </c>
      <c r="I1087" s="31">
        <v>32</v>
      </c>
    </row>
    <row r="1088" spans="2:9" x14ac:dyDescent="0.25">
      <c r="B1088" s="29">
        <v>42786</v>
      </c>
      <c r="C1088" s="30" t="s">
        <v>8</v>
      </c>
      <c r="D1088" s="30">
        <v>915953</v>
      </c>
      <c r="E1088" s="30">
        <v>424033</v>
      </c>
      <c r="F1088" s="30" t="s">
        <v>271</v>
      </c>
      <c r="G1088" s="30" t="s">
        <v>18</v>
      </c>
      <c r="H1088" s="30">
        <v>1</v>
      </c>
      <c r="I1088" s="31">
        <v>46.7</v>
      </c>
    </row>
    <row r="1089" spans="2:9" x14ac:dyDescent="0.25">
      <c r="B1089" s="29">
        <v>42786</v>
      </c>
      <c r="C1089" s="30" t="s">
        <v>306</v>
      </c>
      <c r="D1089" s="30">
        <v>226997</v>
      </c>
      <c r="E1089" s="30">
        <v>453694</v>
      </c>
      <c r="F1089" s="30" t="s">
        <v>936</v>
      </c>
      <c r="G1089" s="30" t="s">
        <v>18</v>
      </c>
      <c r="H1089" s="30">
        <v>3</v>
      </c>
      <c r="I1089" s="31">
        <v>96</v>
      </c>
    </row>
    <row r="1090" spans="2:9" x14ac:dyDescent="0.25">
      <c r="B1090" s="29">
        <v>42786</v>
      </c>
      <c r="C1090" s="30" t="s">
        <v>306</v>
      </c>
      <c r="D1090" s="30">
        <v>473581</v>
      </c>
      <c r="E1090" s="30">
        <v>467286</v>
      </c>
      <c r="F1090" s="30" t="s">
        <v>937</v>
      </c>
      <c r="G1090" s="30" t="s">
        <v>10</v>
      </c>
      <c r="H1090" s="30">
        <v>1</v>
      </c>
      <c r="I1090" s="31">
        <v>40.4</v>
      </c>
    </row>
    <row r="1091" spans="2:9" x14ac:dyDescent="0.25">
      <c r="B1091" s="29">
        <v>42786</v>
      </c>
      <c r="C1091" s="30" t="s">
        <v>308</v>
      </c>
      <c r="D1091" s="30">
        <v>796801</v>
      </c>
      <c r="E1091" s="30">
        <v>467286</v>
      </c>
      <c r="F1091" s="30" t="s">
        <v>937</v>
      </c>
      <c r="G1091" s="30" t="s">
        <v>10</v>
      </c>
      <c r="H1091" s="30">
        <v>1</v>
      </c>
      <c r="I1091" s="31">
        <v>44.6</v>
      </c>
    </row>
    <row r="1092" spans="2:9" x14ac:dyDescent="0.25">
      <c r="B1092" s="29">
        <v>42786</v>
      </c>
      <c r="C1092" s="30" t="s">
        <v>306</v>
      </c>
      <c r="D1092" s="30">
        <v>625804</v>
      </c>
      <c r="E1092" s="30">
        <v>473000</v>
      </c>
      <c r="F1092" s="30" t="s">
        <v>938</v>
      </c>
      <c r="G1092" s="30" t="s">
        <v>18</v>
      </c>
      <c r="H1092" s="30">
        <v>1</v>
      </c>
      <c r="I1092" s="31">
        <v>31</v>
      </c>
    </row>
    <row r="1093" spans="2:9" x14ac:dyDescent="0.25">
      <c r="B1093" s="29">
        <v>42786</v>
      </c>
      <c r="C1093" s="30" t="s">
        <v>308</v>
      </c>
      <c r="D1093" s="30">
        <v>312964</v>
      </c>
      <c r="E1093" s="30">
        <v>499559</v>
      </c>
      <c r="F1093" s="30" t="s">
        <v>939</v>
      </c>
      <c r="G1093" s="30" t="s">
        <v>15</v>
      </c>
      <c r="H1093" s="30">
        <v>1</v>
      </c>
      <c r="I1093" s="31">
        <v>4.3</v>
      </c>
    </row>
    <row r="1094" spans="2:9" x14ac:dyDescent="0.25">
      <c r="B1094" s="29">
        <v>42786</v>
      </c>
      <c r="C1094" s="30" t="s">
        <v>308</v>
      </c>
      <c r="D1094" s="30">
        <v>419762</v>
      </c>
      <c r="E1094" s="30">
        <v>510195</v>
      </c>
      <c r="F1094" s="30" t="s">
        <v>940</v>
      </c>
      <c r="G1094" s="30" t="s">
        <v>15</v>
      </c>
      <c r="H1094" s="30">
        <v>1</v>
      </c>
      <c r="I1094" s="31">
        <v>30.9</v>
      </c>
    </row>
    <row r="1095" spans="2:9" x14ac:dyDescent="0.25">
      <c r="B1095" s="29">
        <v>42787</v>
      </c>
      <c r="C1095" s="30" t="s">
        <v>308</v>
      </c>
      <c r="D1095" s="30">
        <v>768644</v>
      </c>
      <c r="E1095" s="30">
        <v>76399</v>
      </c>
      <c r="F1095" s="30" t="s">
        <v>941</v>
      </c>
      <c r="G1095" s="30" t="s">
        <v>15</v>
      </c>
      <c r="H1095" s="30">
        <v>2</v>
      </c>
      <c r="I1095" s="31">
        <v>111.8</v>
      </c>
    </row>
    <row r="1096" spans="2:9" x14ac:dyDescent="0.25">
      <c r="B1096" s="29">
        <v>42787</v>
      </c>
      <c r="C1096" s="30" t="s">
        <v>308</v>
      </c>
      <c r="D1096" s="30">
        <v>121093</v>
      </c>
      <c r="E1096" s="30">
        <v>151078</v>
      </c>
      <c r="F1096" s="30" t="s">
        <v>942</v>
      </c>
      <c r="G1096" s="30" t="s">
        <v>18</v>
      </c>
      <c r="H1096" s="30">
        <v>2</v>
      </c>
      <c r="I1096" s="31">
        <v>130.6</v>
      </c>
    </row>
    <row r="1097" spans="2:9" x14ac:dyDescent="0.25">
      <c r="B1097" s="29">
        <v>42787</v>
      </c>
      <c r="C1097" s="30" t="s">
        <v>308</v>
      </c>
      <c r="D1097" s="30">
        <v>138108</v>
      </c>
      <c r="E1097" s="30">
        <v>151078</v>
      </c>
      <c r="F1097" s="30" t="s">
        <v>942</v>
      </c>
      <c r="G1097" s="30" t="s">
        <v>18</v>
      </c>
      <c r="H1097" s="30">
        <v>2</v>
      </c>
      <c r="I1097" s="31">
        <v>130.6</v>
      </c>
    </row>
    <row r="1098" spans="2:9" x14ac:dyDescent="0.25">
      <c r="B1098" s="29">
        <v>42787</v>
      </c>
      <c r="C1098" s="30" t="s">
        <v>8</v>
      </c>
      <c r="D1098" s="30">
        <v>298313</v>
      </c>
      <c r="E1098" s="30">
        <v>234082</v>
      </c>
      <c r="F1098" s="30" t="s">
        <v>272</v>
      </c>
      <c r="G1098" s="30" t="s">
        <v>18</v>
      </c>
      <c r="H1098" s="30">
        <v>1</v>
      </c>
      <c r="I1098" s="31">
        <v>37.9</v>
      </c>
    </row>
    <row r="1099" spans="2:9" x14ac:dyDescent="0.25">
      <c r="B1099" s="29">
        <v>42787</v>
      </c>
      <c r="C1099" s="30" t="s">
        <v>308</v>
      </c>
      <c r="D1099" s="30">
        <v>776126</v>
      </c>
      <c r="E1099" s="30">
        <v>234082</v>
      </c>
      <c r="F1099" s="30" t="s">
        <v>272</v>
      </c>
      <c r="G1099" s="30" t="s">
        <v>18</v>
      </c>
      <c r="H1099" s="30">
        <v>1</v>
      </c>
      <c r="I1099" s="31">
        <v>59.9</v>
      </c>
    </row>
    <row r="1100" spans="2:9" x14ac:dyDescent="0.25">
      <c r="B1100" s="29">
        <v>42787</v>
      </c>
      <c r="C1100" s="30" t="s">
        <v>8</v>
      </c>
      <c r="D1100" s="30">
        <v>915953</v>
      </c>
      <c r="E1100" s="30">
        <v>259845</v>
      </c>
      <c r="F1100" s="30" t="s">
        <v>273</v>
      </c>
      <c r="G1100" s="30" t="s">
        <v>10</v>
      </c>
      <c r="H1100" s="30">
        <v>1</v>
      </c>
      <c r="I1100" s="31">
        <v>51.7</v>
      </c>
    </row>
    <row r="1101" spans="2:9" x14ac:dyDescent="0.25">
      <c r="B1101" s="29">
        <v>42787</v>
      </c>
      <c r="C1101" s="30" t="s">
        <v>8</v>
      </c>
      <c r="D1101" s="30">
        <v>301348</v>
      </c>
      <c r="E1101" s="30">
        <v>291825</v>
      </c>
      <c r="F1101" s="30" t="s">
        <v>274</v>
      </c>
      <c r="G1101" s="30" t="s">
        <v>18</v>
      </c>
      <c r="H1101" s="30">
        <v>1</v>
      </c>
      <c r="I1101" s="31">
        <v>43.2</v>
      </c>
    </row>
    <row r="1102" spans="2:9" x14ac:dyDescent="0.25">
      <c r="B1102" s="29">
        <v>42787</v>
      </c>
      <c r="C1102" s="30" t="s">
        <v>308</v>
      </c>
      <c r="D1102" s="30">
        <v>315236</v>
      </c>
      <c r="E1102" s="30">
        <v>445921</v>
      </c>
      <c r="F1102" s="30" t="s">
        <v>943</v>
      </c>
      <c r="G1102" s="30" t="s">
        <v>12</v>
      </c>
      <c r="H1102" s="30">
        <v>1</v>
      </c>
      <c r="I1102" s="31">
        <v>38.200000000000003</v>
      </c>
    </row>
    <row r="1103" spans="2:9" x14ac:dyDescent="0.25">
      <c r="B1103" s="29">
        <v>42788</v>
      </c>
      <c r="C1103" s="30" t="s">
        <v>308</v>
      </c>
      <c r="D1103" s="30">
        <v>796801</v>
      </c>
      <c r="E1103" s="30">
        <v>103</v>
      </c>
      <c r="F1103" s="30" t="s">
        <v>944</v>
      </c>
      <c r="G1103" s="30" t="s">
        <v>10</v>
      </c>
      <c r="H1103" s="30">
        <v>1</v>
      </c>
      <c r="I1103" s="31">
        <v>44.6</v>
      </c>
    </row>
    <row r="1104" spans="2:9" x14ac:dyDescent="0.25">
      <c r="B1104" s="29">
        <v>42788</v>
      </c>
      <c r="C1104" s="30" t="s">
        <v>308</v>
      </c>
      <c r="D1104" s="30">
        <v>720906</v>
      </c>
      <c r="E1104" s="30">
        <v>46356</v>
      </c>
      <c r="F1104" s="30" t="s">
        <v>945</v>
      </c>
      <c r="G1104" s="30" t="s">
        <v>18</v>
      </c>
      <c r="H1104" s="30">
        <v>5</v>
      </c>
      <c r="I1104" s="31">
        <v>119.4</v>
      </c>
    </row>
    <row r="1105" spans="2:9" x14ac:dyDescent="0.25">
      <c r="B1105" s="29">
        <v>42788</v>
      </c>
      <c r="C1105" s="30" t="s">
        <v>306</v>
      </c>
      <c r="D1105" s="30">
        <v>252579</v>
      </c>
      <c r="E1105" s="30">
        <v>103776</v>
      </c>
      <c r="F1105" s="30" t="s">
        <v>946</v>
      </c>
      <c r="G1105" s="30" t="s">
        <v>18</v>
      </c>
      <c r="H1105" s="30">
        <v>1</v>
      </c>
      <c r="I1105" s="31">
        <v>42.9</v>
      </c>
    </row>
    <row r="1106" spans="2:9" x14ac:dyDescent="0.25">
      <c r="B1106" s="29">
        <v>42788</v>
      </c>
      <c r="C1106" s="30" t="s">
        <v>306</v>
      </c>
      <c r="D1106" s="30">
        <v>850788</v>
      </c>
      <c r="E1106" s="30">
        <v>104934</v>
      </c>
      <c r="F1106" s="30" t="s">
        <v>947</v>
      </c>
      <c r="G1106" s="30" t="s">
        <v>18</v>
      </c>
      <c r="H1106" s="30">
        <v>1</v>
      </c>
      <c r="I1106" s="31">
        <v>25.5</v>
      </c>
    </row>
    <row r="1107" spans="2:9" x14ac:dyDescent="0.25">
      <c r="B1107" s="29">
        <v>42788</v>
      </c>
      <c r="C1107" s="30" t="s">
        <v>308</v>
      </c>
      <c r="D1107" s="30">
        <v>555673</v>
      </c>
      <c r="E1107" s="30">
        <v>104934</v>
      </c>
      <c r="F1107" s="30" t="s">
        <v>947</v>
      </c>
      <c r="G1107" s="30" t="s">
        <v>18</v>
      </c>
      <c r="H1107" s="30">
        <v>1</v>
      </c>
      <c r="I1107" s="31">
        <v>43</v>
      </c>
    </row>
    <row r="1108" spans="2:9" x14ac:dyDescent="0.25">
      <c r="B1108" s="29">
        <v>42788</v>
      </c>
      <c r="C1108" s="30" t="s">
        <v>308</v>
      </c>
      <c r="D1108" s="30">
        <v>178732</v>
      </c>
      <c r="E1108" s="30">
        <v>146289</v>
      </c>
      <c r="F1108" s="30" t="s">
        <v>948</v>
      </c>
      <c r="G1108" s="30" t="s">
        <v>18</v>
      </c>
      <c r="H1108" s="30">
        <v>1</v>
      </c>
      <c r="I1108" s="31">
        <v>26.1</v>
      </c>
    </row>
    <row r="1109" spans="2:9" x14ac:dyDescent="0.25">
      <c r="B1109" s="29">
        <v>42788</v>
      </c>
      <c r="C1109" s="30" t="s">
        <v>8</v>
      </c>
      <c r="D1109" s="30">
        <v>897047</v>
      </c>
      <c r="E1109" s="30">
        <v>205412</v>
      </c>
      <c r="F1109" s="30" t="s">
        <v>275</v>
      </c>
      <c r="G1109" s="30" t="s">
        <v>12</v>
      </c>
      <c r="H1109" s="30">
        <v>1</v>
      </c>
      <c r="I1109" s="31">
        <v>52.2</v>
      </c>
    </row>
    <row r="1110" spans="2:9" x14ac:dyDescent="0.25">
      <c r="B1110" s="29">
        <v>42788</v>
      </c>
      <c r="C1110" s="30" t="s">
        <v>306</v>
      </c>
      <c r="D1110" s="30">
        <v>297015</v>
      </c>
      <c r="E1110" s="30">
        <v>434214</v>
      </c>
      <c r="F1110" s="30" t="s">
        <v>949</v>
      </c>
      <c r="G1110" s="30" t="s">
        <v>18</v>
      </c>
      <c r="H1110" s="30">
        <v>1</v>
      </c>
      <c r="I1110" s="31">
        <v>32</v>
      </c>
    </row>
    <row r="1111" spans="2:9" x14ac:dyDescent="0.25">
      <c r="B1111" s="29">
        <v>42788</v>
      </c>
      <c r="C1111" s="30" t="s">
        <v>308</v>
      </c>
      <c r="D1111" s="30">
        <v>796801</v>
      </c>
      <c r="E1111" s="30">
        <v>510522</v>
      </c>
      <c r="F1111" s="30" t="s">
        <v>950</v>
      </c>
      <c r="G1111" s="30" t="s">
        <v>10</v>
      </c>
      <c r="H1111" s="30">
        <v>1</v>
      </c>
      <c r="I1111" s="31">
        <v>40.6</v>
      </c>
    </row>
    <row r="1112" spans="2:9" x14ac:dyDescent="0.25">
      <c r="B1112" s="29">
        <v>42789</v>
      </c>
      <c r="C1112" s="30" t="s">
        <v>308</v>
      </c>
      <c r="D1112" s="30">
        <v>620967</v>
      </c>
      <c r="E1112" s="30">
        <v>32908</v>
      </c>
      <c r="F1112" s="30" t="s">
        <v>951</v>
      </c>
      <c r="G1112" s="30" t="s">
        <v>15</v>
      </c>
      <c r="H1112" s="30">
        <v>4</v>
      </c>
      <c r="I1112" s="31">
        <v>167.7</v>
      </c>
    </row>
    <row r="1113" spans="2:9" x14ac:dyDescent="0.25">
      <c r="B1113" s="29">
        <v>42789</v>
      </c>
      <c r="C1113" s="30" t="s">
        <v>308</v>
      </c>
      <c r="D1113" s="30">
        <v>555673</v>
      </c>
      <c r="E1113" s="30">
        <v>42183</v>
      </c>
      <c r="F1113" s="30" t="s">
        <v>952</v>
      </c>
      <c r="G1113" s="30" t="s">
        <v>18</v>
      </c>
      <c r="H1113" s="30">
        <v>1</v>
      </c>
      <c r="I1113" s="31">
        <v>43</v>
      </c>
    </row>
    <row r="1114" spans="2:9" x14ac:dyDescent="0.25">
      <c r="B1114" s="29">
        <v>42789</v>
      </c>
      <c r="C1114" s="30" t="s">
        <v>308</v>
      </c>
      <c r="D1114" s="30">
        <v>312964</v>
      </c>
      <c r="E1114" s="30">
        <v>46517</v>
      </c>
      <c r="F1114" s="30" t="s">
        <v>953</v>
      </c>
      <c r="G1114" s="30" t="s">
        <v>15</v>
      </c>
      <c r="H1114" s="30">
        <v>2</v>
      </c>
      <c r="I1114" s="31">
        <v>8.6</v>
      </c>
    </row>
    <row r="1115" spans="2:9" x14ac:dyDescent="0.25">
      <c r="B1115" s="29">
        <v>42789</v>
      </c>
      <c r="C1115" s="30" t="s">
        <v>306</v>
      </c>
      <c r="D1115" s="30">
        <v>582553</v>
      </c>
      <c r="E1115" s="30">
        <v>205594</v>
      </c>
      <c r="F1115" s="30" t="s">
        <v>954</v>
      </c>
      <c r="G1115" s="30" t="s">
        <v>18</v>
      </c>
      <c r="H1115" s="30">
        <v>1</v>
      </c>
      <c r="I1115" s="31">
        <v>26.9</v>
      </c>
    </row>
    <row r="1116" spans="2:9" x14ac:dyDescent="0.25">
      <c r="B1116" s="29">
        <v>42789</v>
      </c>
      <c r="C1116" s="30" t="s">
        <v>308</v>
      </c>
      <c r="D1116" s="30">
        <v>732190</v>
      </c>
      <c r="E1116" s="30">
        <v>211936</v>
      </c>
      <c r="F1116" s="30" t="s">
        <v>955</v>
      </c>
      <c r="G1116" s="30" t="s">
        <v>18</v>
      </c>
      <c r="H1116" s="30">
        <v>1</v>
      </c>
      <c r="I1116" s="31">
        <v>59.9</v>
      </c>
    </row>
    <row r="1117" spans="2:9" x14ac:dyDescent="0.25">
      <c r="B1117" s="29">
        <v>42789</v>
      </c>
      <c r="C1117" s="30" t="s">
        <v>308</v>
      </c>
      <c r="D1117" s="30">
        <v>880952</v>
      </c>
      <c r="E1117" s="30">
        <v>216177</v>
      </c>
      <c r="F1117" s="30" t="s">
        <v>956</v>
      </c>
      <c r="G1117" s="30" t="s">
        <v>18</v>
      </c>
      <c r="H1117" s="30">
        <v>4</v>
      </c>
      <c r="I1117" s="31">
        <v>172</v>
      </c>
    </row>
    <row r="1118" spans="2:9" x14ac:dyDescent="0.25">
      <c r="B1118" s="29">
        <v>42789</v>
      </c>
      <c r="C1118" s="30" t="s">
        <v>306</v>
      </c>
      <c r="D1118" s="30">
        <v>582553</v>
      </c>
      <c r="E1118" s="30">
        <v>238708</v>
      </c>
      <c r="F1118" s="30" t="s">
        <v>957</v>
      </c>
      <c r="G1118" s="30" t="s">
        <v>18</v>
      </c>
      <c r="H1118" s="30">
        <v>1</v>
      </c>
      <c r="I1118" s="31">
        <v>26.9</v>
      </c>
    </row>
    <row r="1119" spans="2:9" x14ac:dyDescent="0.25">
      <c r="B1119" s="29">
        <v>42789</v>
      </c>
      <c r="C1119" s="30" t="s">
        <v>306</v>
      </c>
      <c r="D1119" s="30">
        <v>177017</v>
      </c>
      <c r="E1119" s="30">
        <v>240783</v>
      </c>
      <c r="F1119" s="30" t="s">
        <v>958</v>
      </c>
      <c r="G1119" s="30" t="s">
        <v>18</v>
      </c>
      <c r="H1119" s="30">
        <v>2</v>
      </c>
      <c r="I1119" s="31">
        <v>72</v>
      </c>
    </row>
    <row r="1120" spans="2:9" x14ac:dyDescent="0.25">
      <c r="B1120" s="29">
        <v>42789</v>
      </c>
      <c r="C1120" s="30" t="s">
        <v>306</v>
      </c>
      <c r="D1120" s="30">
        <v>582553</v>
      </c>
      <c r="E1120" s="30">
        <v>250223</v>
      </c>
      <c r="F1120" s="30" t="s">
        <v>959</v>
      </c>
      <c r="G1120" s="30" t="s">
        <v>18</v>
      </c>
      <c r="H1120" s="30">
        <v>2</v>
      </c>
      <c r="I1120" s="31">
        <v>53.8</v>
      </c>
    </row>
    <row r="1121" spans="2:9" x14ac:dyDescent="0.25">
      <c r="B1121" s="29">
        <v>42789</v>
      </c>
      <c r="C1121" s="30" t="s">
        <v>308</v>
      </c>
      <c r="D1121" s="30">
        <v>732190</v>
      </c>
      <c r="E1121" s="30">
        <v>268133</v>
      </c>
      <c r="F1121" s="30" t="s">
        <v>960</v>
      </c>
      <c r="G1121" s="30" t="s">
        <v>15</v>
      </c>
      <c r="H1121" s="30">
        <v>1</v>
      </c>
      <c r="I1121" s="31">
        <v>55.9</v>
      </c>
    </row>
    <row r="1122" spans="2:9" x14ac:dyDescent="0.25">
      <c r="B1122" s="29">
        <v>42789</v>
      </c>
      <c r="C1122" s="30" t="s">
        <v>308</v>
      </c>
      <c r="D1122" s="30">
        <v>403498</v>
      </c>
      <c r="E1122" s="30">
        <v>268133</v>
      </c>
      <c r="F1122" s="30" t="s">
        <v>960</v>
      </c>
      <c r="G1122" s="30" t="s">
        <v>15</v>
      </c>
      <c r="H1122" s="30">
        <v>2</v>
      </c>
      <c r="I1122" s="31">
        <v>111.8</v>
      </c>
    </row>
    <row r="1123" spans="2:9" x14ac:dyDescent="0.25">
      <c r="B1123" s="29">
        <v>42789</v>
      </c>
      <c r="C1123" s="30" t="s">
        <v>308</v>
      </c>
      <c r="D1123" s="30">
        <v>555673</v>
      </c>
      <c r="E1123" s="30">
        <v>376131</v>
      </c>
      <c r="F1123" s="30" t="s">
        <v>961</v>
      </c>
      <c r="G1123" s="30" t="s">
        <v>18</v>
      </c>
      <c r="H1123" s="30">
        <v>2</v>
      </c>
      <c r="I1123" s="31">
        <v>86</v>
      </c>
    </row>
    <row r="1124" spans="2:9" x14ac:dyDescent="0.25">
      <c r="B1124" s="29">
        <v>42789</v>
      </c>
      <c r="C1124" s="30" t="s">
        <v>308</v>
      </c>
      <c r="D1124" s="30">
        <v>880952</v>
      </c>
      <c r="E1124" s="30">
        <v>376131</v>
      </c>
      <c r="F1124" s="30" t="s">
        <v>961</v>
      </c>
      <c r="G1124" s="30" t="s">
        <v>18</v>
      </c>
      <c r="H1124" s="30">
        <v>3</v>
      </c>
      <c r="I1124" s="31">
        <v>129</v>
      </c>
    </row>
    <row r="1125" spans="2:9" x14ac:dyDescent="0.25">
      <c r="B1125" s="29">
        <v>42789</v>
      </c>
      <c r="C1125" s="30" t="s">
        <v>308</v>
      </c>
      <c r="D1125" s="30">
        <v>385150</v>
      </c>
      <c r="E1125" s="30">
        <v>415103</v>
      </c>
      <c r="F1125" s="30" t="s">
        <v>962</v>
      </c>
      <c r="G1125" s="30" t="s">
        <v>21</v>
      </c>
      <c r="H1125" s="30">
        <v>1</v>
      </c>
      <c r="I1125" s="31">
        <v>32</v>
      </c>
    </row>
    <row r="1126" spans="2:9" x14ac:dyDescent="0.25">
      <c r="B1126" s="29">
        <v>42789</v>
      </c>
      <c r="C1126" s="30" t="s">
        <v>308</v>
      </c>
      <c r="D1126" s="30">
        <v>880952</v>
      </c>
      <c r="E1126" s="30">
        <v>461991</v>
      </c>
      <c r="F1126" s="30" t="s">
        <v>963</v>
      </c>
      <c r="G1126" s="30" t="s">
        <v>18</v>
      </c>
      <c r="H1126" s="30">
        <v>3</v>
      </c>
      <c r="I1126" s="31">
        <v>129</v>
      </c>
    </row>
    <row r="1127" spans="2:9" x14ac:dyDescent="0.25">
      <c r="B1127" s="29">
        <v>42789</v>
      </c>
      <c r="C1127" s="30" t="s">
        <v>308</v>
      </c>
      <c r="D1127" s="30">
        <v>880952</v>
      </c>
      <c r="E1127" s="30">
        <v>461991</v>
      </c>
      <c r="F1127" s="30" t="s">
        <v>963</v>
      </c>
      <c r="G1127" s="30" t="s">
        <v>18</v>
      </c>
      <c r="H1127" s="30">
        <v>2</v>
      </c>
      <c r="I1127" s="31">
        <v>86</v>
      </c>
    </row>
    <row r="1128" spans="2:9" x14ac:dyDescent="0.25">
      <c r="B1128" s="29">
        <v>42789</v>
      </c>
      <c r="C1128" s="30" t="s">
        <v>308</v>
      </c>
      <c r="D1128" s="30">
        <v>709381</v>
      </c>
      <c r="E1128" s="30">
        <v>461991</v>
      </c>
      <c r="F1128" s="30" t="s">
        <v>963</v>
      </c>
      <c r="G1128" s="30" t="s">
        <v>18</v>
      </c>
      <c r="H1128" s="30">
        <v>1</v>
      </c>
      <c r="I1128" s="31">
        <v>43</v>
      </c>
    </row>
    <row r="1129" spans="2:9" x14ac:dyDescent="0.25">
      <c r="B1129" s="29">
        <v>42789</v>
      </c>
      <c r="C1129" s="30" t="s">
        <v>308</v>
      </c>
      <c r="D1129" s="30">
        <v>456255</v>
      </c>
      <c r="E1129" s="30">
        <v>470233</v>
      </c>
      <c r="F1129" s="30" t="s">
        <v>964</v>
      </c>
      <c r="G1129" s="30" t="s">
        <v>18</v>
      </c>
      <c r="H1129" s="30">
        <v>1</v>
      </c>
      <c r="I1129" s="31">
        <v>59.9</v>
      </c>
    </row>
    <row r="1130" spans="2:9" x14ac:dyDescent="0.25">
      <c r="B1130" s="29">
        <v>42789</v>
      </c>
      <c r="C1130" s="30" t="s">
        <v>306</v>
      </c>
      <c r="D1130" s="30">
        <v>199788</v>
      </c>
      <c r="E1130" s="30">
        <v>475745</v>
      </c>
      <c r="F1130" s="30" t="s">
        <v>965</v>
      </c>
      <c r="G1130" s="30" t="s">
        <v>18</v>
      </c>
      <c r="H1130" s="30">
        <v>1</v>
      </c>
      <c r="I1130" s="31">
        <v>30.9</v>
      </c>
    </row>
    <row r="1131" spans="2:9" x14ac:dyDescent="0.25">
      <c r="B1131" s="29">
        <v>42789</v>
      </c>
      <c r="C1131" s="30" t="s">
        <v>308</v>
      </c>
      <c r="D1131" s="30">
        <v>880952</v>
      </c>
      <c r="E1131" s="30">
        <v>489849</v>
      </c>
      <c r="F1131" s="30" t="s">
        <v>966</v>
      </c>
      <c r="G1131" s="30" t="s">
        <v>18</v>
      </c>
      <c r="H1131" s="30">
        <v>1</v>
      </c>
      <c r="I1131" s="31">
        <v>43</v>
      </c>
    </row>
    <row r="1132" spans="2:9" x14ac:dyDescent="0.25">
      <c r="B1132" s="29">
        <v>42789</v>
      </c>
      <c r="C1132" s="30" t="s">
        <v>308</v>
      </c>
      <c r="D1132" s="30">
        <v>880952</v>
      </c>
      <c r="E1132" s="30">
        <v>492146</v>
      </c>
      <c r="F1132" s="30" t="s">
        <v>967</v>
      </c>
      <c r="G1132" s="30" t="s">
        <v>18</v>
      </c>
      <c r="H1132" s="30">
        <v>1</v>
      </c>
      <c r="I1132" s="31">
        <v>43</v>
      </c>
    </row>
    <row r="1133" spans="2:9" x14ac:dyDescent="0.25">
      <c r="B1133" s="29">
        <v>42789</v>
      </c>
      <c r="C1133" s="30" t="s">
        <v>308</v>
      </c>
      <c r="D1133" s="30">
        <v>390602</v>
      </c>
      <c r="E1133" s="30">
        <v>494778</v>
      </c>
      <c r="F1133" s="30" t="s">
        <v>968</v>
      </c>
      <c r="G1133" s="30" t="s">
        <v>21</v>
      </c>
      <c r="H1133" s="30">
        <v>1</v>
      </c>
      <c r="I1133" s="31">
        <v>32</v>
      </c>
    </row>
    <row r="1134" spans="2:9" x14ac:dyDescent="0.25">
      <c r="B1134" s="29">
        <v>42789</v>
      </c>
      <c r="C1134" s="30" t="s">
        <v>308</v>
      </c>
      <c r="D1134" s="30">
        <v>880952</v>
      </c>
      <c r="E1134" s="30">
        <v>501338</v>
      </c>
      <c r="F1134" s="30" t="s">
        <v>969</v>
      </c>
      <c r="G1134" s="30" t="s">
        <v>18</v>
      </c>
      <c r="H1134" s="30">
        <v>3</v>
      </c>
      <c r="I1134" s="31">
        <v>129</v>
      </c>
    </row>
    <row r="1135" spans="2:9" x14ac:dyDescent="0.25">
      <c r="B1135" s="29">
        <v>42789</v>
      </c>
      <c r="C1135" s="30" t="s">
        <v>306</v>
      </c>
      <c r="D1135" s="30">
        <v>166761</v>
      </c>
      <c r="E1135" s="30">
        <v>504101</v>
      </c>
      <c r="F1135" s="30" t="s">
        <v>970</v>
      </c>
      <c r="G1135" s="30" t="s">
        <v>18</v>
      </c>
      <c r="H1135" s="30">
        <v>1</v>
      </c>
      <c r="I1135" s="31">
        <v>30.9</v>
      </c>
    </row>
    <row r="1136" spans="2:9" x14ac:dyDescent="0.25">
      <c r="B1136" s="29">
        <v>42789</v>
      </c>
      <c r="C1136" s="30" t="s">
        <v>306</v>
      </c>
      <c r="D1136" s="30">
        <v>322245</v>
      </c>
      <c r="E1136" s="30">
        <v>504101</v>
      </c>
      <c r="F1136" s="30" t="s">
        <v>970</v>
      </c>
      <c r="G1136" s="30" t="s">
        <v>18</v>
      </c>
      <c r="H1136" s="30">
        <v>1</v>
      </c>
      <c r="I1136" s="31">
        <v>30.9</v>
      </c>
    </row>
    <row r="1137" spans="2:9" x14ac:dyDescent="0.25">
      <c r="B1137" s="29">
        <v>42789</v>
      </c>
      <c r="C1137" s="30" t="s">
        <v>306</v>
      </c>
      <c r="D1137" s="30">
        <v>252579</v>
      </c>
      <c r="E1137" s="30">
        <v>505784</v>
      </c>
      <c r="F1137" s="30" t="s">
        <v>971</v>
      </c>
      <c r="G1137" s="30" t="s">
        <v>18</v>
      </c>
      <c r="H1137" s="30">
        <v>1</v>
      </c>
      <c r="I1137" s="31">
        <v>42.9</v>
      </c>
    </row>
    <row r="1138" spans="2:9" x14ac:dyDescent="0.25">
      <c r="B1138" s="29">
        <v>42789</v>
      </c>
      <c r="C1138" s="30" t="s">
        <v>308</v>
      </c>
      <c r="D1138" s="30">
        <v>198485</v>
      </c>
      <c r="E1138" s="30">
        <v>510623</v>
      </c>
      <c r="F1138" s="30" t="s">
        <v>972</v>
      </c>
      <c r="G1138" s="30" t="s">
        <v>18</v>
      </c>
      <c r="H1138" s="30">
        <v>2</v>
      </c>
      <c r="I1138" s="31">
        <v>22.8</v>
      </c>
    </row>
    <row r="1139" spans="2:9" x14ac:dyDescent="0.25">
      <c r="B1139" s="29">
        <v>42789</v>
      </c>
      <c r="C1139" s="30" t="s">
        <v>306</v>
      </c>
      <c r="D1139" s="30">
        <v>533718</v>
      </c>
      <c r="E1139" s="30">
        <v>510683</v>
      </c>
      <c r="F1139" s="30" t="s">
        <v>973</v>
      </c>
      <c r="G1139" s="30" t="s">
        <v>15</v>
      </c>
      <c r="H1139" s="30">
        <v>1</v>
      </c>
      <c r="I1139" s="31">
        <v>25.9</v>
      </c>
    </row>
    <row r="1140" spans="2:9" x14ac:dyDescent="0.25">
      <c r="B1140" s="29">
        <v>42789</v>
      </c>
      <c r="C1140" s="30" t="s">
        <v>306</v>
      </c>
      <c r="D1140" s="30">
        <v>226997</v>
      </c>
      <c r="E1140" s="30">
        <v>510683</v>
      </c>
      <c r="F1140" s="30" t="s">
        <v>973</v>
      </c>
      <c r="G1140" s="30" t="s">
        <v>15</v>
      </c>
      <c r="H1140" s="30">
        <v>2</v>
      </c>
      <c r="I1140" s="31">
        <v>35.9</v>
      </c>
    </row>
    <row r="1141" spans="2:9" x14ac:dyDescent="0.25">
      <c r="B1141" s="29">
        <v>42789</v>
      </c>
      <c r="C1141" s="30" t="s">
        <v>308</v>
      </c>
      <c r="D1141" s="30">
        <v>591094</v>
      </c>
      <c r="E1141" s="30">
        <v>510683</v>
      </c>
      <c r="F1141" s="30" t="s">
        <v>973</v>
      </c>
      <c r="G1141" s="30" t="s">
        <v>15</v>
      </c>
      <c r="H1141" s="30">
        <v>6</v>
      </c>
      <c r="I1141" s="31">
        <v>21.5</v>
      </c>
    </row>
    <row r="1142" spans="2:9" x14ac:dyDescent="0.25">
      <c r="B1142" s="29">
        <v>42789</v>
      </c>
      <c r="C1142" s="30" t="s">
        <v>308</v>
      </c>
      <c r="D1142" s="30">
        <v>591094</v>
      </c>
      <c r="E1142" s="30">
        <v>510684</v>
      </c>
      <c r="F1142" s="30" t="s">
        <v>974</v>
      </c>
      <c r="G1142" s="30" t="s">
        <v>18</v>
      </c>
      <c r="H1142" s="30">
        <v>1</v>
      </c>
      <c r="I1142" s="31">
        <v>6</v>
      </c>
    </row>
    <row r="1143" spans="2:9" x14ac:dyDescent="0.25">
      <c r="B1143" s="29">
        <v>42789</v>
      </c>
      <c r="C1143" s="30" t="s">
        <v>306</v>
      </c>
      <c r="D1143" s="30">
        <v>582553</v>
      </c>
      <c r="E1143" s="30">
        <v>510697</v>
      </c>
      <c r="F1143" s="30" t="s">
        <v>975</v>
      </c>
      <c r="G1143" s="30" t="s">
        <v>18</v>
      </c>
      <c r="H1143" s="30">
        <v>2</v>
      </c>
      <c r="I1143" s="31">
        <v>53.8</v>
      </c>
    </row>
    <row r="1144" spans="2:9" x14ac:dyDescent="0.25">
      <c r="B1144" s="29">
        <v>42790</v>
      </c>
      <c r="C1144" s="30" t="s">
        <v>308</v>
      </c>
      <c r="D1144" s="30">
        <v>620967</v>
      </c>
      <c r="E1144" s="30">
        <v>4022</v>
      </c>
      <c r="F1144" s="30" t="s">
        <v>976</v>
      </c>
      <c r="G1144" s="30" t="s">
        <v>18</v>
      </c>
      <c r="H1144" s="30">
        <v>3</v>
      </c>
      <c r="I1144" s="31">
        <v>179.7</v>
      </c>
    </row>
    <row r="1145" spans="2:9" x14ac:dyDescent="0.25">
      <c r="B1145" s="29">
        <v>42790</v>
      </c>
      <c r="C1145" s="30" t="s">
        <v>308</v>
      </c>
      <c r="D1145" s="30">
        <v>583164</v>
      </c>
      <c r="E1145" s="30">
        <v>4536</v>
      </c>
      <c r="F1145" s="30" t="s">
        <v>977</v>
      </c>
      <c r="G1145" s="30" t="s">
        <v>21</v>
      </c>
      <c r="H1145" s="30">
        <v>4</v>
      </c>
      <c r="I1145" s="31">
        <v>59.8</v>
      </c>
    </row>
    <row r="1146" spans="2:9" x14ac:dyDescent="0.25">
      <c r="B1146" s="29">
        <v>42790</v>
      </c>
      <c r="C1146" s="30" t="s">
        <v>8</v>
      </c>
      <c r="D1146" s="30">
        <v>762610</v>
      </c>
      <c r="E1146" s="30">
        <v>5160</v>
      </c>
      <c r="F1146" s="30" t="s">
        <v>276</v>
      </c>
      <c r="G1146" s="30" t="s">
        <v>18</v>
      </c>
      <c r="H1146" s="30">
        <v>1</v>
      </c>
      <c r="I1146" s="31">
        <v>43.6</v>
      </c>
    </row>
    <row r="1147" spans="2:9" x14ac:dyDescent="0.25">
      <c r="B1147" s="29">
        <v>42790</v>
      </c>
      <c r="C1147" s="30" t="s">
        <v>308</v>
      </c>
      <c r="D1147" s="30">
        <v>583164</v>
      </c>
      <c r="E1147" s="30">
        <v>42533</v>
      </c>
      <c r="F1147" s="30" t="s">
        <v>978</v>
      </c>
      <c r="G1147" s="30" t="s">
        <v>15</v>
      </c>
      <c r="H1147" s="30">
        <v>2</v>
      </c>
      <c r="I1147" s="31">
        <v>29.8</v>
      </c>
    </row>
    <row r="1148" spans="2:9" x14ac:dyDescent="0.25">
      <c r="B1148" s="29">
        <v>42790</v>
      </c>
      <c r="C1148" s="30" t="s">
        <v>306</v>
      </c>
      <c r="D1148" s="30">
        <v>297015</v>
      </c>
      <c r="E1148" s="30">
        <v>95122</v>
      </c>
      <c r="F1148" s="30" t="s">
        <v>979</v>
      </c>
      <c r="G1148" s="30" t="s">
        <v>18</v>
      </c>
      <c r="H1148" s="30">
        <v>1</v>
      </c>
      <c r="I1148" s="31">
        <v>36</v>
      </c>
    </row>
    <row r="1149" spans="2:9" x14ac:dyDescent="0.25">
      <c r="B1149" s="29">
        <v>42790</v>
      </c>
      <c r="C1149" s="30" t="s">
        <v>306</v>
      </c>
      <c r="D1149" s="30">
        <v>297015</v>
      </c>
      <c r="E1149" s="30">
        <v>99367</v>
      </c>
      <c r="F1149" s="30" t="s">
        <v>980</v>
      </c>
      <c r="G1149" s="30" t="s">
        <v>18</v>
      </c>
      <c r="H1149" s="30">
        <v>2</v>
      </c>
      <c r="I1149" s="31">
        <v>72</v>
      </c>
    </row>
    <row r="1150" spans="2:9" x14ac:dyDescent="0.25">
      <c r="B1150" s="29">
        <v>42790</v>
      </c>
      <c r="C1150" s="30" t="s">
        <v>8</v>
      </c>
      <c r="D1150" s="30">
        <v>915953</v>
      </c>
      <c r="E1150" s="30">
        <v>133064</v>
      </c>
      <c r="F1150" s="30" t="s">
        <v>277</v>
      </c>
      <c r="G1150" s="30" t="s">
        <v>18</v>
      </c>
      <c r="H1150" s="30">
        <v>1</v>
      </c>
      <c r="I1150" s="31">
        <v>60</v>
      </c>
    </row>
    <row r="1151" spans="2:9" x14ac:dyDescent="0.25">
      <c r="B1151" s="29">
        <v>42790</v>
      </c>
      <c r="C1151" s="30" t="s">
        <v>308</v>
      </c>
      <c r="D1151" s="30">
        <v>198485</v>
      </c>
      <c r="E1151" s="30">
        <v>133064</v>
      </c>
      <c r="F1151" s="30" t="s">
        <v>277</v>
      </c>
      <c r="G1151" s="30" t="s">
        <v>18</v>
      </c>
      <c r="H1151" s="30">
        <v>1</v>
      </c>
      <c r="I1151" s="31">
        <v>11.4</v>
      </c>
    </row>
    <row r="1152" spans="2:9" x14ac:dyDescent="0.25">
      <c r="B1152" s="29">
        <v>42790</v>
      </c>
      <c r="C1152" s="30" t="s">
        <v>308</v>
      </c>
      <c r="D1152" s="30">
        <v>880952</v>
      </c>
      <c r="E1152" s="30">
        <v>216177</v>
      </c>
      <c r="F1152" s="30" t="s">
        <v>981</v>
      </c>
      <c r="G1152" s="30" t="s">
        <v>18</v>
      </c>
      <c r="H1152" s="30">
        <v>3</v>
      </c>
      <c r="I1152" s="31">
        <v>129</v>
      </c>
    </row>
    <row r="1153" spans="2:9" x14ac:dyDescent="0.25">
      <c r="B1153" s="29">
        <v>42790</v>
      </c>
      <c r="C1153" s="30" t="s">
        <v>306</v>
      </c>
      <c r="D1153" s="30">
        <v>252579</v>
      </c>
      <c r="E1153" s="30">
        <v>247016</v>
      </c>
      <c r="F1153" s="30" t="s">
        <v>982</v>
      </c>
      <c r="G1153" s="30" t="s">
        <v>15</v>
      </c>
      <c r="H1153" s="30">
        <v>1</v>
      </c>
      <c r="I1153" s="31">
        <v>43.9</v>
      </c>
    </row>
    <row r="1154" spans="2:9" x14ac:dyDescent="0.25">
      <c r="B1154" s="29">
        <v>42790</v>
      </c>
      <c r="C1154" s="30" t="s">
        <v>306</v>
      </c>
      <c r="D1154" s="30">
        <v>297015</v>
      </c>
      <c r="E1154" s="30">
        <v>247016</v>
      </c>
      <c r="F1154" s="30" t="s">
        <v>982</v>
      </c>
      <c r="G1154" s="30" t="s">
        <v>15</v>
      </c>
      <c r="H1154" s="30">
        <v>2</v>
      </c>
      <c r="I1154" s="31">
        <v>71.8</v>
      </c>
    </row>
    <row r="1155" spans="2:9" x14ac:dyDescent="0.25">
      <c r="B1155" s="29">
        <v>42790</v>
      </c>
      <c r="C1155" s="30" t="s">
        <v>308</v>
      </c>
      <c r="D1155" s="30">
        <v>315236</v>
      </c>
      <c r="E1155" s="30">
        <v>249977</v>
      </c>
      <c r="F1155" s="30" t="s">
        <v>983</v>
      </c>
      <c r="G1155" s="30" t="s">
        <v>18</v>
      </c>
      <c r="H1155" s="30">
        <v>2</v>
      </c>
      <c r="I1155" s="31">
        <v>67.400000000000006</v>
      </c>
    </row>
    <row r="1156" spans="2:9" x14ac:dyDescent="0.25">
      <c r="B1156" s="29">
        <v>42790</v>
      </c>
      <c r="C1156" s="30" t="s">
        <v>306</v>
      </c>
      <c r="D1156" s="30">
        <v>477783</v>
      </c>
      <c r="E1156" s="30">
        <v>250175</v>
      </c>
      <c r="F1156" s="30" t="s">
        <v>984</v>
      </c>
      <c r="G1156" s="30" t="s">
        <v>18</v>
      </c>
      <c r="H1156" s="30">
        <v>3</v>
      </c>
      <c r="I1156" s="31">
        <v>92.7</v>
      </c>
    </row>
    <row r="1157" spans="2:9" x14ac:dyDescent="0.25">
      <c r="B1157" s="29">
        <v>42790</v>
      </c>
      <c r="C1157" s="30" t="s">
        <v>308</v>
      </c>
      <c r="D1157" s="30">
        <v>198485</v>
      </c>
      <c r="E1157" s="30">
        <v>250175</v>
      </c>
      <c r="F1157" s="30" t="s">
        <v>984</v>
      </c>
      <c r="G1157" s="30" t="s">
        <v>18</v>
      </c>
      <c r="H1157" s="30">
        <v>1</v>
      </c>
      <c r="I1157" s="31">
        <v>11.4</v>
      </c>
    </row>
    <row r="1158" spans="2:9" x14ac:dyDescent="0.25">
      <c r="B1158" s="29">
        <v>42790</v>
      </c>
      <c r="C1158" s="30" t="s">
        <v>308</v>
      </c>
      <c r="D1158" s="30">
        <v>776126</v>
      </c>
      <c r="E1158" s="30">
        <v>371377</v>
      </c>
      <c r="F1158" s="30" t="s">
        <v>985</v>
      </c>
      <c r="G1158" s="30" t="s">
        <v>18</v>
      </c>
      <c r="H1158" s="30">
        <v>2</v>
      </c>
      <c r="I1158" s="31">
        <v>119.8</v>
      </c>
    </row>
    <row r="1159" spans="2:9" x14ac:dyDescent="0.25">
      <c r="B1159" s="29">
        <v>42790</v>
      </c>
      <c r="C1159" s="30" t="s">
        <v>308</v>
      </c>
      <c r="D1159" s="30">
        <v>135594</v>
      </c>
      <c r="E1159" s="30">
        <v>452966</v>
      </c>
      <c r="F1159" s="30" t="s">
        <v>986</v>
      </c>
      <c r="G1159" s="30" t="s">
        <v>12</v>
      </c>
      <c r="H1159" s="30">
        <v>1</v>
      </c>
      <c r="I1159" s="31">
        <v>9.1999999999999993</v>
      </c>
    </row>
    <row r="1160" spans="2:9" x14ac:dyDescent="0.25">
      <c r="B1160" s="29">
        <v>42790</v>
      </c>
      <c r="C1160" s="30" t="s">
        <v>308</v>
      </c>
      <c r="D1160" s="30">
        <v>709381</v>
      </c>
      <c r="E1160" s="30">
        <v>489808</v>
      </c>
      <c r="F1160" s="30" t="s">
        <v>987</v>
      </c>
      <c r="G1160" s="30" t="s">
        <v>18</v>
      </c>
      <c r="H1160" s="30">
        <v>1</v>
      </c>
      <c r="I1160" s="31">
        <v>43</v>
      </c>
    </row>
    <row r="1161" spans="2:9" x14ac:dyDescent="0.25">
      <c r="B1161" s="29">
        <v>42790</v>
      </c>
      <c r="C1161" s="30" t="s">
        <v>306</v>
      </c>
      <c r="D1161" s="30">
        <v>948610</v>
      </c>
      <c r="E1161" s="30">
        <v>489849</v>
      </c>
      <c r="F1161" s="30" t="s">
        <v>988</v>
      </c>
      <c r="G1161" s="30" t="s">
        <v>18</v>
      </c>
      <c r="H1161" s="30">
        <v>1</v>
      </c>
      <c r="I1161" s="31">
        <v>42.9</v>
      </c>
    </row>
    <row r="1162" spans="2:9" x14ac:dyDescent="0.25">
      <c r="B1162" s="29">
        <v>42790</v>
      </c>
      <c r="C1162" s="30" t="s">
        <v>308</v>
      </c>
      <c r="D1162" s="30">
        <v>880952</v>
      </c>
      <c r="E1162" s="30">
        <v>491372</v>
      </c>
      <c r="F1162" s="30" t="s">
        <v>989</v>
      </c>
      <c r="G1162" s="30" t="s">
        <v>18</v>
      </c>
      <c r="H1162" s="30">
        <v>3</v>
      </c>
      <c r="I1162" s="31">
        <v>126</v>
      </c>
    </row>
    <row r="1163" spans="2:9" x14ac:dyDescent="0.25">
      <c r="B1163" s="29">
        <v>42790</v>
      </c>
      <c r="C1163" s="30" t="s">
        <v>308</v>
      </c>
      <c r="D1163" s="30">
        <v>640845</v>
      </c>
      <c r="E1163" s="30">
        <v>493913</v>
      </c>
      <c r="F1163" s="30" t="s">
        <v>990</v>
      </c>
      <c r="G1163" s="30" t="s">
        <v>18</v>
      </c>
      <c r="H1163" s="30">
        <v>1</v>
      </c>
      <c r="I1163" s="31">
        <v>39.799999999999997</v>
      </c>
    </row>
    <row r="1164" spans="2:9" x14ac:dyDescent="0.25">
      <c r="B1164" s="29">
        <v>42790</v>
      </c>
      <c r="C1164" s="30" t="s">
        <v>8</v>
      </c>
      <c r="D1164" s="30">
        <v>348047</v>
      </c>
      <c r="E1164" s="30">
        <v>505195</v>
      </c>
      <c r="F1164" s="30" t="s">
        <v>278</v>
      </c>
      <c r="G1164" s="30" t="s">
        <v>10</v>
      </c>
      <c r="H1164" s="30">
        <v>1</v>
      </c>
      <c r="I1164" s="31">
        <v>37.200000000000003</v>
      </c>
    </row>
    <row r="1165" spans="2:9" x14ac:dyDescent="0.25">
      <c r="B1165" s="29">
        <v>42790</v>
      </c>
      <c r="C1165" s="30" t="s">
        <v>308</v>
      </c>
      <c r="D1165" s="30">
        <v>419762</v>
      </c>
      <c r="E1165" s="30">
        <v>510308</v>
      </c>
      <c r="F1165" s="30" t="s">
        <v>991</v>
      </c>
      <c r="G1165" s="30" t="s">
        <v>21</v>
      </c>
      <c r="H1165" s="30">
        <v>5</v>
      </c>
      <c r="I1165" s="31">
        <v>128</v>
      </c>
    </row>
    <row r="1166" spans="2:9" x14ac:dyDescent="0.25">
      <c r="B1166" s="29">
        <v>42790</v>
      </c>
      <c r="C1166" s="30" t="s">
        <v>308</v>
      </c>
      <c r="D1166" s="30">
        <v>583164</v>
      </c>
      <c r="E1166" s="30">
        <v>510790</v>
      </c>
      <c r="F1166" s="30" t="s">
        <v>992</v>
      </c>
      <c r="G1166" s="30" t="s">
        <v>21</v>
      </c>
      <c r="H1166" s="30">
        <v>5</v>
      </c>
      <c r="I1166" s="31">
        <v>149.5</v>
      </c>
    </row>
    <row r="1167" spans="2:9" x14ac:dyDescent="0.25">
      <c r="B1167" s="29">
        <v>42790</v>
      </c>
      <c r="C1167" s="30" t="s">
        <v>308</v>
      </c>
      <c r="D1167" s="30">
        <v>709381</v>
      </c>
      <c r="E1167" s="30">
        <v>510791</v>
      </c>
      <c r="F1167" s="30" t="s">
        <v>993</v>
      </c>
      <c r="G1167" s="30" t="s">
        <v>18</v>
      </c>
      <c r="H1167" s="30">
        <v>1</v>
      </c>
      <c r="I1167" s="31">
        <v>43</v>
      </c>
    </row>
    <row r="1168" spans="2:9" x14ac:dyDescent="0.25">
      <c r="B1168" s="29">
        <v>42790</v>
      </c>
      <c r="C1168" s="30" t="s">
        <v>308</v>
      </c>
      <c r="D1168" s="30">
        <v>537012</v>
      </c>
      <c r="E1168" s="30">
        <v>510838</v>
      </c>
      <c r="F1168" s="30" t="s">
        <v>994</v>
      </c>
      <c r="G1168" s="30" t="s">
        <v>18</v>
      </c>
      <c r="H1168" s="30">
        <v>2</v>
      </c>
      <c r="I1168" s="31">
        <v>86</v>
      </c>
    </row>
    <row r="1169" spans="2:9" x14ac:dyDescent="0.25">
      <c r="B1169" s="29">
        <v>42791</v>
      </c>
      <c r="C1169" s="30" t="s">
        <v>8</v>
      </c>
      <c r="D1169" s="30">
        <v>905356</v>
      </c>
      <c r="E1169" s="30">
        <v>93487</v>
      </c>
      <c r="F1169" s="30" t="s">
        <v>279</v>
      </c>
      <c r="G1169" s="30" t="s">
        <v>12</v>
      </c>
      <c r="H1169" s="30">
        <v>1</v>
      </c>
      <c r="I1169" s="31">
        <v>43.9</v>
      </c>
    </row>
    <row r="1170" spans="2:9" x14ac:dyDescent="0.25">
      <c r="B1170" s="29">
        <v>42791</v>
      </c>
      <c r="C1170" s="30" t="s">
        <v>308</v>
      </c>
      <c r="D1170" s="30">
        <v>537012</v>
      </c>
      <c r="E1170" s="30">
        <v>97879</v>
      </c>
      <c r="F1170" s="30" t="s">
        <v>995</v>
      </c>
      <c r="G1170" s="30" t="s">
        <v>18</v>
      </c>
      <c r="H1170" s="30">
        <v>2</v>
      </c>
      <c r="I1170" s="31">
        <v>84</v>
      </c>
    </row>
    <row r="1171" spans="2:9" x14ac:dyDescent="0.25">
      <c r="B1171" s="29">
        <v>42791</v>
      </c>
      <c r="C1171" s="30" t="s">
        <v>308</v>
      </c>
      <c r="D1171" s="30">
        <v>359784</v>
      </c>
      <c r="E1171" s="30">
        <v>97879</v>
      </c>
      <c r="F1171" s="30" t="s">
        <v>995</v>
      </c>
      <c r="G1171" s="30" t="s">
        <v>18</v>
      </c>
      <c r="H1171" s="30">
        <v>1</v>
      </c>
      <c r="I1171" s="31">
        <v>39.799999999999997</v>
      </c>
    </row>
    <row r="1172" spans="2:9" x14ac:dyDescent="0.25">
      <c r="B1172" s="29">
        <v>42791</v>
      </c>
      <c r="C1172" s="30" t="s">
        <v>8</v>
      </c>
      <c r="D1172" s="30">
        <v>300035</v>
      </c>
      <c r="E1172" s="30">
        <v>140833</v>
      </c>
      <c r="F1172" s="30" t="s">
        <v>280</v>
      </c>
      <c r="G1172" s="30" t="s">
        <v>18</v>
      </c>
      <c r="H1172" s="30">
        <v>2</v>
      </c>
      <c r="I1172" s="31">
        <v>120</v>
      </c>
    </row>
    <row r="1173" spans="2:9" x14ac:dyDescent="0.25">
      <c r="B1173" s="29">
        <v>42791</v>
      </c>
      <c r="C1173" s="30" t="s">
        <v>306</v>
      </c>
      <c r="D1173" s="30">
        <v>812610</v>
      </c>
      <c r="E1173" s="30">
        <v>211936</v>
      </c>
      <c r="F1173" s="30" t="s">
        <v>996</v>
      </c>
      <c r="G1173" s="30" t="s">
        <v>12</v>
      </c>
      <c r="H1173" s="30">
        <v>1</v>
      </c>
      <c r="I1173" s="31">
        <v>16</v>
      </c>
    </row>
    <row r="1174" spans="2:9" x14ac:dyDescent="0.25">
      <c r="B1174" s="29">
        <v>42791</v>
      </c>
      <c r="C1174" s="30" t="s">
        <v>308</v>
      </c>
      <c r="D1174" s="30">
        <v>385150</v>
      </c>
      <c r="E1174" s="30">
        <v>211936</v>
      </c>
      <c r="F1174" s="30" t="s">
        <v>996</v>
      </c>
      <c r="G1174" s="30" t="s">
        <v>12</v>
      </c>
      <c r="H1174" s="30">
        <v>1</v>
      </c>
      <c r="I1174" s="31">
        <v>38.200000000000003</v>
      </c>
    </row>
    <row r="1175" spans="2:9" x14ac:dyDescent="0.25">
      <c r="B1175" s="29">
        <v>42791</v>
      </c>
      <c r="C1175" s="30" t="s">
        <v>8</v>
      </c>
      <c r="D1175" s="30">
        <v>905356</v>
      </c>
      <c r="E1175" s="30">
        <v>233311</v>
      </c>
      <c r="F1175" s="30" t="s">
        <v>281</v>
      </c>
      <c r="G1175" s="30" t="s">
        <v>10</v>
      </c>
      <c r="H1175" s="30">
        <v>1</v>
      </c>
      <c r="I1175" s="31">
        <v>35.799999999999997</v>
      </c>
    </row>
    <row r="1176" spans="2:9" x14ac:dyDescent="0.25">
      <c r="B1176" s="29">
        <v>42791</v>
      </c>
      <c r="C1176" s="30" t="s">
        <v>306</v>
      </c>
      <c r="D1176" s="30">
        <v>422570</v>
      </c>
      <c r="E1176" s="30">
        <v>416668</v>
      </c>
      <c r="F1176" s="30" t="s">
        <v>997</v>
      </c>
      <c r="G1176" s="30" t="s">
        <v>18</v>
      </c>
      <c r="H1176" s="30">
        <v>1</v>
      </c>
      <c r="I1176" s="31">
        <v>37.6</v>
      </c>
    </row>
    <row r="1177" spans="2:9" x14ac:dyDescent="0.25">
      <c r="B1177" s="29">
        <v>42791</v>
      </c>
      <c r="C1177" s="30" t="s">
        <v>308</v>
      </c>
      <c r="D1177" s="30">
        <v>537012</v>
      </c>
      <c r="E1177" s="30">
        <v>467854</v>
      </c>
      <c r="F1177" s="30" t="s">
        <v>998</v>
      </c>
      <c r="G1177" s="30" t="s">
        <v>18</v>
      </c>
      <c r="H1177" s="30">
        <v>1</v>
      </c>
      <c r="I1177" s="31">
        <v>42</v>
      </c>
    </row>
    <row r="1178" spans="2:9" x14ac:dyDescent="0.25">
      <c r="B1178" s="29">
        <v>42791</v>
      </c>
      <c r="C1178" s="30" t="s">
        <v>308</v>
      </c>
      <c r="D1178" s="30">
        <v>620967</v>
      </c>
      <c r="E1178" s="30">
        <v>470233</v>
      </c>
      <c r="F1178" s="30" t="s">
        <v>999</v>
      </c>
      <c r="G1178" s="30" t="s">
        <v>10</v>
      </c>
      <c r="H1178" s="30">
        <v>1</v>
      </c>
      <c r="I1178" s="31">
        <v>71.5</v>
      </c>
    </row>
    <row r="1179" spans="2:9" x14ac:dyDescent="0.25">
      <c r="B1179" s="29">
        <v>42791</v>
      </c>
      <c r="C1179" s="30" t="s">
        <v>8</v>
      </c>
      <c r="D1179" s="30">
        <v>926954</v>
      </c>
      <c r="E1179" s="30">
        <v>487131</v>
      </c>
      <c r="F1179" s="30" t="s">
        <v>282</v>
      </c>
      <c r="G1179" s="30" t="s">
        <v>32</v>
      </c>
      <c r="H1179" s="30">
        <v>1</v>
      </c>
      <c r="I1179" s="31">
        <v>43.8</v>
      </c>
    </row>
    <row r="1180" spans="2:9" x14ac:dyDescent="0.25">
      <c r="B1180" s="29">
        <v>42791</v>
      </c>
      <c r="C1180" s="30" t="s">
        <v>308</v>
      </c>
      <c r="D1180" s="30">
        <v>198485</v>
      </c>
      <c r="E1180" s="30">
        <v>494818</v>
      </c>
      <c r="F1180" s="30" t="s">
        <v>1000</v>
      </c>
      <c r="G1180" s="30" t="s">
        <v>10</v>
      </c>
      <c r="H1180" s="30">
        <v>1</v>
      </c>
      <c r="I1180" s="31">
        <v>14.5</v>
      </c>
    </row>
    <row r="1181" spans="2:9" x14ac:dyDescent="0.25">
      <c r="B1181" s="29">
        <v>42791</v>
      </c>
      <c r="C1181" s="30" t="s">
        <v>306</v>
      </c>
      <c r="D1181" s="30">
        <v>249666</v>
      </c>
      <c r="E1181" s="30">
        <v>507006</v>
      </c>
      <c r="F1181" s="30" t="s">
        <v>1001</v>
      </c>
      <c r="G1181" s="30" t="s">
        <v>18</v>
      </c>
      <c r="H1181" s="30">
        <v>1</v>
      </c>
      <c r="I1181" s="31">
        <v>37.6</v>
      </c>
    </row>
    <row r="1182" spans="2:9" x14ac:dyDescent="0.25">
      <c r="B1182" s="29">
        <v>42791</v>
      </c>
      <c r="C1182" s="30" t="s">
        <v>306</v>
      </c>
      <c r="D1182" s="30">
        <v>297015</v>
      </c>
      <c r="E1182" s="30">
        <v>507006</v>
      </c>
      <c r="F1182" s="30" t="s">
        <v>1001</v>
      </c>
      <c r="G1182" s="30" t="s">
        <v>18</v>
      </c>
      <c r="H1182" s="30">
        <v>2</v>
      </c>
      <c r="I1182" s="31">
        <v>72</v>
      </c>
    </row>
    <row r="1183" spans="2:9" x14ac:dyDescent="0.25">
      <c r="B1183" s="29">
        <v>42791</v>
      </c>
      <c r="C1183" s="30" t="s">
        <v>306</v>
      </c>
      <c r="D1183" s="30">
        <v>422570</v>
      </c>
      <c r="E1183" s="30">
        <v>507540</v>
      </c>
      <c r="F1183" s="30" t="s">
        <v>1002</v>
      </c>
      <c r="G1183" s="30" t="s">
        <v>15</v>
      </c>
      <c r="H1183" s="30">
        <v>1</v>
      </c>
      <c r="I1183" s="31">
        <v>37.9</v>
      </c>
    </row>
    <row r="1184" spans="2:9" x14ac:dyDescent="0.25">
      <c r="B1184" s="29">
        <v>42791</v>
      </c>
      <c r="C1184" s="30" t="s">
        <v>306</v>
      </c>
      <c r="D1184" s="30">
        <v>665803</v>
      </c>
      <c r="E1184" s="30">
        <v>507540</v>
      </c>
      <c r="F1184" s="30" t="s">
        <v>1002</v>
      </c>
      <c r="G1184" s="30" t="s">
        <v>15</v>
      </c>
      <c r="H1184" s="30">
        <v>1</v>
      </c>
      <c r="I1184" s="31">
        <v>35.9</v>
      </c>
    </row>
    <row r="1185" spans="2:9" x14ac:dyDescent="0.25">
      <c r="B1185" s="29">
        <v>42791</v>
      </c>
      <c r="C1185" s="30" t="s">
        <v>308</v>
      </c>
      <c r="D1185" s="30">
        <v>555673</v>
      </c>
      <c r="E1185" s="30">
        <v>511053</v>
      </c>
      <c r="F1185" s="30" t="s">
        <v>1003</v>
      </c>
      <c r="G1185" s="30" t="s">
        <v>18</v>
      </c>
      <c r="H1185" s="30">
        <v>1</v>
      </c>
      <c r="I1185" s="31">
        <v>42</v>
      </c>
    </row>
    <row r="1186" spans="2:9" x14ac:dyDescent="0.25">
      <c r="B1186" s="29">
        <v>42792</v>
      </c>
      <c r="C1186" s="30" t="s">
        <v>306</v>
      </c>
      <c r="D1186" s="30">
        <v>847578</v>
      </c>
      <c r="E1186" s="30">
        <v>1942</v>
      </c>
      <c r="F1186" s="30" t="s">
        <v>1004</v>
      </c>
      <c r="G1186" s="30" t="s">
        <v>18</v>
      </c>
      <c r="H1186" s="30">
        <v>1</v>
      </c>
      <c r="I1186" s="31">
        <v>11</v>
      </c>
    </row>
    <row r="1187" spans="2:9" x14ac:dyDescent="0.25">
      <c r="B1187" s="29">
        <v>42792</v>
      </c>
      <c r="C1187" s="30" t="s">
        <v>8</v>
      </c>
      <c r="D1187" s="30">
        <v>300035</v>
      </c>
      <c r="E1187" s="30">
        <v>11463</v>
      </c>
      <c r="F1187" s="30" t="s">
        <v>283</v>
      </c>
      <c r="G1187" s="30" t="s">
        <v>10</v>
      </c>
      <c r="H1187" s="30">
        <v>1</v>
      </c>
      <c r="I1187" s="31">
        <v>52.3</v>
      </c>
    </row>
    <row r="1188" spans="2:9" x14ac:dyDescent="0.25">
      <c r="B1188" s="29">
        <v>42792</v>
      </c>
      <c r="C1188" s="30" t="s">
        <v>306</v>
      </c>
      <c r="D1188" s="30">
        <v>177017</v>
      </c>
      <c r="E1188" s="30">
        <v>38039</v>
      </c>
      <c r="F1188" s="30" t="s">
        <v>1005</v>
      </c>
      <c r="G1188" s="30" t="s">
        <v>18</v>
      </c>
      <c r="H1188" s="30">
        <v>1</v>
      </c>
      <c r="I1188" s="31">
        <v>36</v>
      </c>
    </row>
    <row r="1189" spans="2:9" x14ac:dyDescent="0.25">
      <c r="B1189" s="29">
        <v>42792</v>
      </c>
      <c r="C1189" s="30" t="s">
        <v>306</v>
      </c>
      <c r="D1189" s="30">
        <v>297015</v>
      </c>
      <c r="E1189" s="30">
        <v>72990</v>
      </c>
      <c r="F1189" s="30" t="s">
        <v>1006</v>
      </c>
      <c r="G1189" s="30" t="s">
        <v>18</v>
      </c>
      <c r="H1189" s="30">
        <v>1</v>
      </c>
      <c r="I1189" s="31">
        <v>36</v>
      </c>
    </row>
    <row r="1190" spans="2:9" x14ac:dyDescent="0.25">
      <c r="B1190" s="29">
        <v>42792</v>
      </c>
      <c r="C1190" s="30" t="s">
        <v>8</v>
      </c>
      <c r="D1190" s="30">
        <v>209000</v>
      </c>
      <c r="E1190" s="30">
        <v>198843</v>
      </c>
      <c r="F1190" s="30" t="s">
        <v>284</v>
      </c>
      <c r="G1190" s="30" t="s">
        <v>12</v>
      </c>
      <c r="H1190" s="30">
        <v>1</v>
      </c>
      <c r="I1190" s="31">
        <v>55</v>
      </c>
    </row>
    <row r="1191" spans="2:9" x14ac:dyDescent="0.25">
      <c r="B1191" s="29">
        <v>42792</v>
      </c>
      <c r="C1191" s="30" t="s">
        <v>308</v>
      </c>
      <c r="D1191" s="30">
        <v>139932</v>
      </c>
      <c r="E1191" s="30">
        <v>198843</v>
      </c>
      <c r="F1191" s="30" t="s">
        <v>284</v>
      </c>
      <c r="G1191" s="30" t="s">
        <v>12</v>
      </c>
      <c r="H1191" s="30">
        <v>1</v>
      </c>
      <c r="I1191" s="31">
        <v>65</v>
      </c>
    </row>
    <row r="1192" spans="2:9" x14ac:dyDescent="0.25">
      <c r="B1192" s="29">
        <v>42792</v>
      </c>
      <c r="C1192" s="30" t="s">
        <v>8</v>
      </c>
      <c r="D1192" s="30">
        <v>227633</v>
      </c>
      <c r="E1192" s="30">
        <v>224240</v>
      </c>
      <c r="F1192" s="30" t="s">
        <v>285</v>
      </c>
      <c r="G1192" s="30" t="s">
        <v>18</v>
      </c>
      <c r="H1192" s="30">
        <v>5</v>
      </c>
      <c r="I1192" s="31">
        <v>218</v>
      </c>
    </row>
    <row r="1193" spans="2:9" x14ac:dyDescent="0.25">
      <c r="B1193" s="29">
        <v>42792</v>
      </c>
      <c r="C1193" s="30" t="s">
        <v>308</v>
      </c>
      <c r="D1193" s="30">
        <v>537012</v>
      </c>
      <c r="E1193" s="30">
        <v>224240</v>
      </c>
      <c r="F1193" s="30" t="s">
        <v>285</v>
      </c>
      <c r="G1193" s="30" t="s">
        <v>18</v>
      </c>
      <c r="H1193" s="30">
        <v>4</v>
      </c>
      <c r="I1193" s="31">
        <v>168</v>
      </c>
    </row>
    <row r="1194" spans="2:9" x14ac:dyDescent="0.25">
      <c r="B1194" s="29">
        <v>42792</v>
      </c>
      <c r="C1194" s="30" t="s">
        <v>308</v>
      </c>
      <c r="D1194" s="30">
        <v>583164</v>
      </c>
      <c r="E1194" s="30">
        <v>244972</v>
      </c>
      <c r="F1194" s="30" t="s">
        <v>1007</v>
      </c>
      <c r="G1194" s="30" t="s">
        <v>21</v>
      </c>
      <c r="H1194" s="30">
        <v>6</v>
      </c>
      <c r="I1194" s="31">
        <v>179.4</v>
      </c>
    </row>
    <row r="1195" spans="2:9" x14ac:dyDescent="0.25">
      <c r="B1195" s="29">
        <v>42792</v>
      </c>
      <c r="C1195" s="30" t="s">
        <v>8</v>
      </c>
      <c r="D1195" s="30">
        <v>227633</v>
      </c>
      <c r="E1195" s="30">
        <v>367596</v>
      </c>
      <c r="F1195" s="30" t="s">
        <v>286</v>
      </c>
      <c r="G1195" s="30" t="s">
        <v>18</v>
      </c>
      <c r="H1195" s="30">
        <v>1</v>
      </c>
      <c r="I1195" s="31">
        <v>43.6</v>
      </c>
    </row>
    <row r="1196" spans="2:9" x14ac:dyDescent="0.25">
      <c r="B1196" s="29">
        <v>42792</v>
      </c>
      <c r="C1196" s="30" t="s">
        <v>308</v>
      </c>
      <c r="D1196" s="30">
        <v>904468</v>
      </c>
      <c r="E1196" s="30">
        <v>445251</v>
      </c>
      <c r="F1196" s="30" t="s">
        <v>1008</v>
      </c>
      <c r="G1196" s="30" t="s">
        <v>49</v>
      </c>
      <c r="H1196" s="30">
        <v>2</v>
      </c>
      <c r="I1196" s="31">
        <v>81.8</v>
      </c>
    </row>
    <row r="1197" spans="2:9" x14ac:dyDescent="0.25">
      <c r="B1197" s="29">
        <v>42792</v>
      </c>
      <c r="C1197" s="30" t="s">
        <v>308</v>
      </c>
      <c r="D1197" s="30">
        <v>620967</v>
      </c>
      <c r="E1197" s="30">
        <v>470233</v>
      </c>
      <c r="F1197" s="30" t="s">
        <v>1009</v>
      </c>
      <c r="G1197" s="30" t="s">
        <v>18</v>
      </c>
      <c r="H1197" s="30">
        <v>1</v>
      </c>
      <c r="I1197" s="31">
        <v>59.9</v>
      </c>
    </row>
    <row r="1198" spans="2:9" x14ac:dyDescent="0.25">
      <c r="B1198" s="29">
        <v>42792</v>
      </c>
      <c r="C1198" s="30" t="s">
        <v>308</v>
      </c>
      <c r="D1198" s="30">
        <v>620967</v>
      </c>
      <c r="E1198" s="30">
        <v>488558</v>
      </c>
      <c r="F1198" s="30" t="s">
        <v>1010</v>
      </c>
      <c r="G1198" s="30" t="s">
        <v>18</v>
      </c>
      <c r="H1198" s="30">
        <v>1</v>
      </c>
      <c r="I1198" s="31">
        <v>59.9</v>
      </c>
    </row>
    <row r="1199" spans="2:9" x14ac:dyDescent="0.25">
      <c r="B1199" s="29">
        <v>42792</v>
      </c>
      <c r="C1199" s="30" t="s">
        <v>308</v>
      </c>
      <c r="D1199" s="30">
        <v>537012</v>
      </c>
      <c r="E1199" s="30">
        <v>489808</v>
      </c>
      <c r="F1199" s="30" t="s">
        <v>1011</v>
      </c>
      <c r="G1199" s="30" t="s">
        <v>18</v>
      </c>
      <c r="H1199" s="30">
        <v>2</v>
      </c>
      <c r="I1199" s="31">
        <v>84</v>
      </c>
    </row>
    <row r="1200" spans="2:9" x14ac:dyDescent="0.25">
      <c r="B1200" s="29">
        <v>42792</v>
      </c>
      <c r="C1200" s="30" t="s">
        <v>308</v>
      </c>
      <c r="D1200" s="30">
        <v>709381</v>
      </c>
      <c r="E1200" s="30">
        <v>489808</v>
      </c>
      <c r="F1200" s="30" t="s">
        <v>1011</v>
      </c>
      <c r="G1200" s="30" t="s">
        <v>18</v>
      </c>
      <c r="H1200" s="30">
        <v>1</v>
      </c>
      <c r="I1200" s="31">
        <v>42</v>
      </c>
    </row>
    <row r="1201" spans="2:9" x14ac:dyDescent="0.25">
      <c r="B1201" s="29">
        <v>42792</v>
      </c>
      <c r="C1201" s="30" t="s">
        <v>306</v>
      </c>
      <c r="D1201" s="30">
        <v>909225</v>
      </c>
      <c r="E1201" s="30">
        <v>491486</v>
      </c>
      <c r="F1201" s="30" t="s">
        <v>1012</v>
      </c>
      <c r="G1201" s="30" t="s">
        <v>18</v>
      </c>
      <c r="H1201" s="30">
        <v>1</v>
      </c>
      <c r="I1201" s="31">
        <v>36.9</v>
      </c>
    </row>
    <row r="1202" spans="2:9" x14ac:dyDescent="0.25">
      <c r="B1202" s="29">
        <v>42792</v>
      </c>
      <c r="C1202" s="30" t="s">
        <v>308</v>
      </c>
      <c r="D1202" s="30">
        <v>315236</v>
      </c>
      <c r="E1202" s="30">
        <v>494778</v>
      </c>
      <c r="F1202" s="30" t="s">
        <v>1013</v>
      </c>
      <c r="G1202" s="30" t="s">
        <v>15</v>
      </c>
      <c r="H1202" s="30">
        <v>4</v>
      </c>
      <c r="I1202" s="31">
        <v>61.8</v>
      </c>
    </row>
    <row r="1203" spans="2:9" x14ac:dyDescent="0.25">
      <c r="B1203" s="29">
        <v>42792</v>
      </c>
      <c r="C1203" s="30" t="s">
        <v>8</v>
      </c>
      <c r="D1203" s="30">
        <v>227633</v>
      </c>
      <c r="E1203" s="30">
        <v>503084</v>
      </c>
      <c r="F1203" s="30" t="s">
        <v>287</v>
      </c>
      <c r="G1203" s="30" t="s">
        <v>18</v>
      </c>
      <c r="H1203" s="30">
        <v>4</v>
      </c>
      <c r="I1203" s="31">
        <v>43.6</v>
      </c>
    </row>
    <row r="1204" spans="2:9" x14ac:dyDescent="0.25">
      <c r="B1204" s="29">
        <v>42792</v>
      </c>
      <c r="C1204" s="30" t="s">
        <v>308</v>
      </c>
      <c r="D1204" s="30">
        <v>422968</v>
      </c>
      <c r="E1204" s="30">
        <v>504800</v>
      </c>
      <c r="F1204" s="30" t="s">
        <v>1014</v>
      </c>
      <c r="G1204" s="30" t="s">
        <v>49</v>
      </c>
      <c r="H1204" s="30">
        <v>1</v>
      </c>
      <c r="I1204" s="31">
        <v>35.5</v>
      </c>
    </row>
    <row r="1205" spans="2:9" x14ac:dyDescent="0.25">
      <c r="B1205" s="29">
        <v>42792</v>
      </c>
      <c r="C1205" s="30" t="s">
        <v>8</v>
      </c>
      <c r="D1205" s="30">
        <v>905356</v>
      </c>
      <c r="E1205" s="30">
        <v>505127</v>
      </c>
      <c r="F1205" s="30" t="s">
        <v>288</v>
      </c>
      <c r="G1205" s="30" t="s">
        <v>18</v>
      </c>
      <c r="H1205" s="30">
        <v>2</v>
      </c>
      <c r="I1205" s="31">
        <v>78</v>
      </c>
    </row>
    <row r="1206" spans="2:9" x14ac:dyDescent="0.25">
      <c r="B1206" s="29">
        <v>42792</v>
      </c>
      <c r="C1206" s="30" t="s">
        <v>308</v>
      </c>
      <c r="D1206" s="30">
        <v>555673</v>
      </c>
      <c r="E1206" s="30">
        <v>509423</v>
      </c>
      <c r="F1206" s="30" t="s">
        <v>1015</v>
      </c>
      <c r="G1206" s="30" t="s">
        <v>18</v>
      </c>
      <c r="H1206" s="30">
        <v>3</v>
      </c>
      <c r="I1206" s="31">
        <v>126</v>
      </c>
    </row>
    <row r="1207" spans="2:9" x14ac:dyDescent="0.25">
      <c r="B1207" s="29">
        <v>42793</v>
      </c>
      <c r="C1207" s="30" t="s">
        <v>308</v>
      </c>
      <c r="D1207" s="30">
        <v>849497</v>
      </c>
      <c r="E1207" s="30">
        <v>202180</v>
      </c>
      <c r="F1207" s="30" t="s">
        <v>1016</v>
      </c>
      <c r="G1207" s="30" t="s">
        <v>18</v>
      </c>
      <c r="H1207" s="30">
        <v>1</v>
      </c>
      <c r="I1207" s="31">
        <v>39.799999999999997</v>
      </c>
    </row>
    <row r="1208" spans="2:9" x14ac:dyDescent="0.25">
      <c r="B1208" s="29">
        <v>42793</v>
      </c>
      <c r="C1208" s="30" t="s">
        <v>8</v>
      </c>
      <c r="D1208" s="30">
        <v>915953</v>
      </c>
      <c r="E1208" s="30">
        <v>205412</v>
      </c>
      <c r="F1208" s="30" t="s">
        <v>289</v>
      </c>
      <c r="G1208" s="30" t="s">
        <v>10</v>
      </c>
      <c r="H1208" s="30">
        <v>1</v>
      </c>
      <c r="I1208" s="31">
        <v>51.7</v>
      </c>
    </row>
    <row r="1209" spans="2:9" x14ac:dyDescent="0.25">
      <c r="B1209" s="29">
        <v>42793</v>
      </c>
      <c r="C1209" s="30" t="s">
        <v>8</v>
      </c>
      <c r="D1209" s="30">
        <v>762610</v>
      </c>
      <c r="E1209" s="30">
        <v>233422</v>
      </c>
      <c r="F1209" s="30" t="s">
        <v>290</v>
      </c>
      <c r="G1209" s="30" t="s">
        <v>10</v>
      </c>
      <c r="H1209" s="30">
        <v>2</v>
      </c>
      <c r="I1209" s="31">
        <v>110</v>
      </c>
    </row>
    <row r="1210" spans="2:9" x14ac:dyDescent="0.25">
      <c r="B1210" s="29">
        <v>42793</v>
      </c>
      <c r="C1210" s="30" t="s">
        <v>308</v>
      </c>
      <c r="D1210" s="30">
        <v>855059</v>
      </c>
      <c r="E1210" s="30">
        <v>233422</v>
      </c>
      <c r="F1210" s="30" t="s">
        <v>290</v>
      </c>
      <c r="G1210" s="30" t="s">
        <v>10</v>
      </c>
      <c r="H1210" s="30">
        <v>1</v>
      </c>
      <c r="I1210" s="31">
        <v>71.5</v>
      </c>
    </row>
    <row r="1211" spans="2:9" x14ac:dyDescent="0.25">
      <c r="B1211" s="29">
        <v>42793</v>
      </c>
      <c r="C1211" s="30" t="s">
        <v>308</v>
      </c>
      <c r="D1211" s="30">
        <v>732190</v>
      </c>
      <c r="E1211" s="30">
        <v>246394</v>
      </c>
      <c r="F1211" s="30" t="s">
        <v>1017</v>
      </c>
      <c r="G1211" s="30" t="s">
        <v>18</v>
      </c>
      <c r="H1211" s="30">
        <v>2</v>
      </c>
      <c r="I1211" s="31">
        <v>119.8</v>
      </c>
    </row>
    <row r="1212" spans="2:9" x14ac:dyDescent="0.25">
      <c r="B1212" s="29">
        <v>42793</v>
      </c>
      <c r="C1212" s="30" t="s">
        <v>308</v>
      </c>
      <c r="D1212" s="30">
        <v>720906</v>
      </c>
      <c r="E1212" s="30">
        <v>365618</v>
      </c>
      <c r="F1212" s="30" t="s">
        <v>1018</v>
      </c>
      <c r="G1212" s="30" t="s">
        <v>10</v>
      </c>
      <c r="H1212" s="30">
        <v>2</v>
      </c>
      <c r="I1212" s="31">
        <v>88</v>
      </c>
    </row>
    <row r="1213" spans="2:9" x14ac:dyDescent="0.25">
      <c r="B1213" s="29">
        <v>42793</v>
      </c>
      <c r="C1213" s="30" t="s">
        <v>308</v>
      </c>
      <c r="D1213" s="30">
        <v>135594</v>
      </c>
      <c r="E1213" s="30">
        <v>499559</v>
      </c>
      <c r="F1213" s="30" t="s">
        <v>1019</v>
      </c>
      <c r="G1213" s="30" t="s">
        <v>12</v>
      </c>
      <c r="H1213" s="30">
        <v>1</v>
      </c>
      <c r="I1213" s="31">
        <v>9.1999999999999993</v>
      </c>
    </row>
    <row r="1214" spans="2:9" x14ac:dyDescent="0.25">
      <c r="B1214" s="29">
        <v>42793</v>
      </c>
      <c r="C1214" s="30" t="s">
        <v>306</v>
      </c>
      <c r="D1214" s="30">
        <v>177017</v>
      </c>
      <c r="E1214" s="30">
        <v>508524</v>
      </c>
      <c r="F1214" s="30" t="s">
        <v>1020</v>
      </c>
      <c r="G1214" s="30" t="s">
        <v>18</v>
      </c>
      <c r="H1214" s="30">
        <v>1</v>
      </c>
      <c r="I1214" s="31">
        <v>36</v>
      </c>
    </row>
    <row r="1215" spans="2:9" x14ac:dyDescent="0.25">
      <c r="B1215" s="29">
        <v>42793</v>
      </c>
      <c r="C1215" s="30" t="s">
        <v>306</v>
      </c>
      <c r="D1215" s="30">
        <v>948610</v>
      </c>
      <c r="E1215" s="30">
        <v>511095</v>
      </c>
      <c r="F1215" s="30" t="s">
        <v>1021</v>
      </c>
      <c r="G1215" s="30" t="s">
        <v>18</v>
      </c>
      <c r="H1215" s="30">
        <v>3</v>
      </c>
      <c r="I1215" s="31">
        <v>128.69999999999999</v>
      </c>
    </row>
    <row r="1216" spans="2:9" x14ac:dyDescent="0.25">
      <c r="B1216" s="29">
        <v>42793</v>
      </c>
      <c r="C1216" s="30" t="s">
        <v>308</v>
      </c>
      <c r="D1216" s="30">
        <v>709381</v>
      </c>
      <c r="E1216" s="30">
        <v>511378</v>
      </c>
      <c r="F1216" s="30" t="s">
        <v>1022</v>
      </c>
      <c r="G1216" s="30" t="s">
        <v>18</v>
      </c>
      <c r="H1216" s="30">
        <v>3</v>
      </c>
      <c r="I1216" s="31">
        <v>86</v>
      </c>
    </row>
    <row r="1217" spans="2:9" x14ac:dyDescent="0.25">
      <c r="B1217" s="29">
        <v>42793</v>
      </c>
      <c r="C1217" s="30" t="s">
        <v>306</v>
      </c>
      <c r="D1217" s="30">
        <v>252579</v>
      </c>
      <c r="E1217" s="30">
        <v>511413</v>
      </c>
      <c r="F1217" s="30" t="s">
        <v>1023</v>
      </c>
      <c r="G1217" s="30" t="s">
        <v>18</v>
      </c>
      <c r="H1217" s="30">
        <v>2</v>
      </c>
      <c r="I1217" s="31">
        <v>85.8</v>
      </c>
    </row>
    <row r="1218" spans="2:9" x14ac:dyDescent="0.25">
      <c r="B1218" s="29">
        <v>42793</v>
      </c>
      <c r="C1218" s="30" t="s">
        <v>308</v>
      </c>
      <c r="D1218" s="30">
        <v>855059</v>
      </c>
      <c r="E1218" s="30">
        <v>511561</v>
      </c>
      <c r="F1218" s="30" t="s">
        <v>1024</v>
      </c>
      <c r="G1218" s="30" t="s">
        <v>18</v>
      </c>
      <c r="H1218" s="30">
        <v>1</v>
      </c>
      <c r="I1218" s="31">
        <v>59.9</v>
      </c>
    </row>
    <row r="1219" spans="2:9" x14ac:dyDescent="0.25">
      <c r="B1219" s="29">
        <v>42794</v>
      </c>
      <c r="C1219" s="30" t="s">
        <v>306</v>
      </c>
      <c r="D1219" s="30">
        <v>252579</v>
      </c>
      <c r="E1219" s="30">
        <v>88035</v>
      </c>
      <c r="F1219" s="30" t="s">
        <v>1025</v>
      </c>
      <c r="G1219" s="30" t="s">
        <v>15</v>
      </c>
      <c r="H1219" s="30">
        <v>1</v>
      </c>
      <c r="I1219" s="31">
        <v>43.9</v>
      </c>
    </row>
    <row r="1220" spans="2:9" x14ac:dyDescent="0.25">
      <c r="B1220" s="29">
        <v>42794</v>
      </c>
      <c r="C1220" s="30" t="s">
        <v>306</v>
      </c>
      <c r="D1220" s="30">
        <v>948610</v>
      </c>
      <c r="E1220" s="30">
        <v>88035</v>
      </c>
      <c r="F1220" s="30" t="s">
        <v>1025</v>
      </c>
      <c r="G1220" s="30" t="s">
        <v>15</v>
      </c>
      <c r="H1220" s="30">
        <v>1</v>
      </c>
      <c r="I1220" s="31">
        <v>43.9</v>
      </c>
    </row>
    <row r="1221" spans="2:9" x14ac:dyDescent="0.25">
      <c r="B1221" s="29">
        <v>42794</v>
      </c>
      <c r="C1221" s="30" t="s">
        <v>306</v>
      </c>
      <c r="D1221" s="30">
        <v>297015</v>
      </c>
      <c r="E1221" s="30">
        <v>232757</v>
      </c>
      <c r="F1221" s="30" t="s">
        <v>1026</v>
      </c>
      <c r="G1221" s="30" t="s">
        <v>18</v>
      </c>
      <c r="H1221" s="30">
        <v>3</v>
      </c>
      <c r="I1221" s="31">
        <v>108</v>
      </c>
    </row>
    <row r="1222" spans="2:9" x14ac:dyDescent="0.25">
      <c r="B1222" s="29">
        <v>42794</v>
      </c>
      <c r="C1222" s="30" t="s">
        <v>308</v>
      </c>
      <c r="D1222" s="30">
        <v>880952</v>
      </c>
      <c r="E1222" s="30">
        <v>232757</v>
      </c>
      <c r="F1222" s="30" t="s">
        <v>1026</v>
      </c>
      <c r="G1222" s="30" t="s">
        <v>18</v>
      </c>
      <c r="H1222" s="30">
        <v>2</v>
      </c>
      <c r="I1222" s="31">
        <v>86</v>
      </c>
    </row>
    <row r="1223" spans="2:9" x14ac:dyDescent="0.25">
      <c r="B1223" s="29">
        <v>42794</v>
      </c>
      <c r="C1223" s="30" t="s">
        <v>8</v>
      </c>
      <c r="D1223" s="30">
        <v>300035</v>
      </c>
      <c r="E1223" s="30">
        <v>482452</v>
      </c>
      <c r="F1223" s="30" t="s">
        <v>291</v>
      </c>
      <c r="G1223" s="30" t="s">
        <v>10</v>
      </c>
      <c r="H1223" s="30">
        <v>2</v>
      </c>
      <c r="I1223" s="31">
        <v>104.6</v>
      </c>
    </row>
    <row r="1224" spans="2:9" x14ac:dyDescent="0.25">
      <c r="B1224" s="29">
        <v>42794</v>
      </c>
      <c r="C1224" s="30" t="s">
        <v>308</v>
      </c>
      <c r="D1224" s="30">
        <v>315236</v>
      </c>
      <c r="E1224" s="30">
        <v>488707</v>
      </c>
      <c r="F1224" s="30" t="s">
        <v>1027</v>
      </c>
      <c r="G1224" s="30" t="s">
        <v>10</v>
      </c>
      <c r="H1224" s="30">
        <v>1</v>
      </c>
      <c r="I1224" s="31">
        <v>37</v>
      </c>
    </row>
    <row r="1225" spans="2:9" x14ac:dyDescent="0.25">
      <c r="B1225" s="29">
        <v>42794</v>
      </c>
      <c r="C1225" s="30" t="s">
        <v>308</v>
      </c>
      <c r="D1225" s="30">
        <v>555673</v>
      </c>
      <c r="E1225" s="30">
        <v>494778</v>
      </c>
      <c r="F1225" s="30" t="s">
        <v>1028</v>
      </c>
      <c r="G1225" s="30" t="s">
        <v>18</v>
      </c>
      <c r="H1225" s="30">
        <v>1</v>
      </c>
      <c r="I1225" s="31">
        <v>43</v>
      </c>
    </row>
    <row r="1226" spans="2:9" x14ac:dyDescent="0.25">
      <c r="B1226" s="29">
        <v>42794</v>
      </c>
      <c r="C1226" s="30" t="s">
        <v>306</v>
      </c>
      <c r="D1226" s="30">
        <v>113733</v>
      </c>
      <c r="E1226" s="30">
        <v>504972</v>
      </c>
      <c r="F1226" s="30" t="s">
        <v>1029</v>
      </c>
      <c r="G1226" s="30" t="s">
        <v>18</v>
      </c>
      <c r="H1226" s="30">
        <v>1</v>
      </c>
      <c r="I1226" s="31">
        <v>26.9</v>
      </c>
    </row>
    <row r="1227" spans="2:9" x14ac:dyDescent="0.25">
      <c r="B1227" s="29">
        <v>42794</v>
      </c>
      <c r="C1227" s="30" t="s">
        <v>8</v>
      </c>
      <c r="D1227" s="30">
        <v>863562</v>
      </c>
      <c r="E1227" s="30">
        <v>511805</v>
      </c>
      <c r="F1227" s="30" t="s">
        <v>292</v>
      </c>
      <c r="G1227" s="30" t="s">
        <v>21</v>
      </c>
      <c r="H1227" s="30">
        <v>1</v>
      </c>
      <c r="I1227" s="31">
        <v>32.5</v>
      </c>
    </row>
    <row r="1228" spans="2:9" x14ac:dyDescent="0.25">
      <c r="B1228" s="29">
        <v>42794</v>
      </c>
      <c r="C1228" s="30" t="s">
        <v>308</v>
      </c>
      <c r="D1228" s="30">
        <v>796801</v>
      </c>
      <c r="E1228" s="30">
        <v>511805</v>
      </c>
      <c r="F1228" s="30" t="s">
        <v>292</v>
      </c>
      <c r="G1228" s="30" t="s">
        <v>21</v>
      </c>
      <c r="H1228" s="30">
        <v>2</v>
      </c>
      <c r="I1228" s="31">
        <v>75.8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I1228"/>
  <sheetViews>
    <sheetView showGridLines="0" topLeftCell="A1204" workbookViewId="0">
      <selection activeCell="I4" sqref="I4"/>
    </sheetView>
  </sheetViews>
  <sheetFormatPr defaultRowHeight="15" x14ac:dyDescent="0.25"/>
  <cols>
    <col min="1" max="1" width="10.7109375" customWidth="1"/>
    <col min="2" max="2" width="20.7109375" style="24" customWidth="1"/>
    <col min="3" max="6" width="20.7109375" customWidth="1"/>
    <col min="7" max="7" width="31.85546875" bestFit="1" customWidth="1"/>
    <col min="8" max="8" width="20.7109375" customWidth="1"/>
    <col min="9" max="9" width="20.7109375" style="28" customWidth="1"/>
  </cols>
  <sheetData>
    <row r="1" spans="2:9" ht="30" customHeight="1" x14ac:dyDescent="0.25"/>
    <row r="2" spans="2:9" x14ac:dyDescent="0.25">
      <c r="B2" s="32" t="s">
        <v>0</v>
      </c>
      <c r="C2" s="33" t="s">
        <v>1</v>
      </c>
      <c r="D2" s="33" t="s">
        <v>2</v>
      </c>
      <c r="E2" s="33" t="s">
        <v>3</v>
      </c>
      <c r="F2" s="33" t="s">
        <v>4</v>
      </c>
      <c r="G2" s="33" t="s">
        <v>5</v>
      </c>
      <c r="H2" s="33" t="s">
        <v>6</v>
      </c>
      <c r="I2" s="70" t="s">
        <v>7</v>
      </c>
    </row>
    <row r="3" spans="2:9" x14ac:dyDescent="0.25">
      <c r="B3" s="29">
        <v>42614</v>
      </c>
      <c r="C3" s="30" t="s">
        <v>306</v>
      </c>
      <c r="D3" s="30">
        <v>701139</v>
      </c>
      <c r="E3" s="30">
        <v>9442</v>
      </c>
      <c r="F3" s="30" t="s">
        <v>307</v>
      </c>
      <c r="G3" s="30" t="s">
        <v>12</v>
      </c>
      <c r="H3" s="30">
        <v>1</v>
      </c>
      <c r="I3" s="31">
        <v>34.5</v>
      </c>
    </row>
    <row r="4" spans="2:9" x14ac:dyDescent="0.25">
      <c r="B4" s="29">
        <v>42614</v>
      </c>
      <c r="C4" s="30" t="s">
        <v>308</v>
      </c>
      <c r="D4" s="30">
        <v>198485</v>
      </c>
      <c r="E4" s="30">
        <v>54276</v>
      </c>
      <c r="F4" s="30" t="s">
        <v>309</v>
      </c>
      <c r="G4" s="30" t="s">
        <v>18</v>
      </c>
      <c r="H4" s="30">
        <v>3</v>
      </c>
      <c r="I4" s="31">
        <v>34.200000000000003</v>
      </c>
    </row>
    <row r="5" spans="2:9" x14ac:dyDescent="0.25">
      <c r="B5" s="29">
        <v>42614</v>
      </c>
      <c r="C5" s="30" t="s">
        <v>308</v>
      </c>
      <c r="D5" s="30">
        <v>768644</v>
      </c>
      <c r="E5" s="30">
        <v>244012</v>
      </c>
      <c r="F5" s="30" t="s">
        <v>310</v>
      </c>
      <c r="G5" s="30" t="s">
        <v>18</v>
      </c>
      <c r="H5" s="30">
        <v>1</v>
      </c>
      <c r="I5" s="31">
        <v>61.3</v>
      </c>
    </row>
    <row r="6" spans="2:9" x14ac:dyDescent="0.25">
      <c r="B6" s="29">
        <v>42614</v>
      </c>
      <c r="C6" s="30" t="s">
        <v>308</v>
      </c>
      <c r="D6" s="30">
        <v>369239</v>
      </c>
      <c r="E6" s="30">
        <v>300346</v>
      </c>
      <c r="F6" s="30" t="s">
        <v>311</v>
      </c>
      <c r="G6" s="30" t="s">
        <v>21</v>
      </c>
      <c r="H6" s="30">
        <v>1</v>
      </c>
      <c r="I6" s="31">
        <v>39.799999999999997</v>
      </c>
    </row>
    <row r="7" spans="2:9" x14ac:dyDescent="0.25">
      <c r="B7" s="29">
        <v>42614</v>
      </c>
      <c r="C7" s="30" t="s">
        <v>8</v>
      </c>
      <c r="D7" s="30">
        <v>899488</v>
      </c>
      <c r="E7" s="30">
        <v>436689</v>
      </c>
      <c r="F7" s="30" t="s">
        <v>9</v>
      </c>
      <c r="G7" s="30" t="s">
        <v>10</v>
      </c>
      <c r="H7" s="30">
        <v>1</v>
      </c>
      <c r="I7" s="31">
        <v>37.200000000000003</v>
      </c>
    </row>
    <row r="8" spans="2:9" x14ac:dyDescent="0.25">
      <c r="B8" s="29">
        <v>42614</v>
      </c>
      <c r="C8" s="30" t="s">
        <v>306</v>
      </c>
      <c r="D8" s="30">
        <v>993974</v>
      </c>
      <c r="E8" s="30">
        <v>467435</v>
      </c>
      <c r="F8" s="30" t="s">
        <v>312</v>
      </c>
      <c r="G8" s="30" t="s">
        <v>18</v>
      </c>
      <c r="H8" s="30">
        <v>1</v>
      </c>
      <c r="I8" s="31">
        <v>31.9</v>
      </c>
    </row>
    <row r="9" spans="2:9" x14ac:dyDescent="0.25">
      <c r="B9" s="29">
        <v>42614</v>
      </c>
      <c r="C9" s="30" t="s">
        <v>306</v>
      </c>
      <c r="D9" s="30">
        <v>161747</v>
      </c>
      <c r="E9" s="30">
        <v>477500</v>
      </c>
      <c r="F9" s="30" t="s">
        <v>313</v>
      </c>
      <c r="G9" s="30" t="s">
        <v>32</v>
      </c>
      <c r="H9" s="30">
        <v>1</v>
      </c>
      <c r="I9" s="31">
        <v>7.7</v>
      </c>
    </row>
    <row r="10" spans="2:9" x14ac:dyDescent="0.25">
      <c r="B10" s="29">
        <v>42615</v>
      </c>
      <c r="C10" s="30" t="s">
        <v>306</v>
      </c>
      <c r="D10" s="30">
        <v>812610</v>
      </c>
      <c r="E10" s="30">
        <v>39778</v>
      </c>
      <c r="F10" s="30" t="s">
        <v>314</v>
      </c>
      <c r="G10" s="30" t="s">
        <v>18</v>
      </c>
      <c r="H10" s="30">
        <v>1</v>
      </c>
      <c r="I10" s="31">
        <v>11.9</v>
      </c>
    </row>
    <row r="11" spans="2:9" x14ac:dyDescent="0.25">
      <c r="B11" s="29">
        <v>42615</v>
      </c>
      <c r="C11" s="30" t="s">
        <v>308</v>
      </c>
      <c r="D11" s="30">
        <v>198485</v>
      </c>
      <c r="E11" s="30">
        <v>39778</v>
      </c>
      <c r="F11" s="30" t="s">
        <v>314</v>
      </c>
      <c r="G11" s="30" t="s">
        <v>18</v>
      </c>
      <c r="H11" s="30">
        <v>2</v>
      </c>
      <c r="I11" s="31">
        <v>22.8</v>
      </c>
    </row>
    <row r="12" spans="2:9" x14ac:dyDescent="0.25">
      <c r="B12" s="29">
        <v>42615</v>
      </c>
      <c r="C12" s="30" t="s">
        <v>308</v>
      </c>
      <c r="D12" s="30">
        <v>269713</v>
      </c>
      <c r="E12" s="30">
        <v>164181</v>
      </c>
      <c r="F12" s="30" t="s">
        <v>315</v>
      </c>
      <c r="G12" s="30" t="s">
        <v>15</v>
      </c>
      <c r="H12" s="30">
        <v>1</v>
      </c>
      <c r="I12" s="31">
        <v>29.9</v>
      </c>
    </row>
    <row r="13" spans="2:9" x14ac:dyDescent="0.25">
      <c r="B13" s="29">
        <v>42615</v>
      </c>
      <c r="C13" s="30" t="s">
        <v>8</v>
      </c>
      <c r="D13" s="30">
        <v>604757</v>
      </c>
      <c r="E13" s="30">
        <v>340949</v>
      </c>
      <c r="F13" s="30" t="s">
        <v>11</v>
      </c>
      <c r="G13" s="30" t="s">
        <v>12</v>
      </c>
      <c r="H13" s="30">
        <v>2</v>
      </c>
      <c r="I13" s="31">
        <v>104.4</v>
      </c>
    </row>
    <row r="14" spans="2:9" x14ac:dyDescent="0.25">
      <c r="B14" s="29">
        <v>42615</v>
      </c>
      <c r="C14" s="30" t="s">
        <v>306</v>
      </c>
      <c r="D14" s="30">
        <v>113733</v>
      </c>
      <c r="E14" s="30">
        <v>467734</v>
      </c>
      <c r="F14" s="30" t="s">
        <v>316</v>
      </c>
      <c r="G14" s="30" t="s">
        <v>32</v>
      </c>
      <c r="H14" s="30">
        <v>1</v>
      </c>
      <c r="I14" s="31">
        <v>31.8</v>
      </c>
    </row>
    <row r="15" spans="2:9" x14ac:dyDescent="0.25">
      <c r="B15" s="29">
        <v>42615</v>
      </c>
      <c r="C15" s="30" t="s">
        <v>306</v>
      </c>
      <c r="D15" s="30">
        <v>256348</v>
      </c>
      <c r="E15" s="30">
        <v>471777</v>
      </c>
      <c r="F15" s="30" t="s">
        <v>317</v>
      </c>
      <c r="G15" s="30" t="s">
        <v>18</v>
      </c>
      <c r="H15" s="30">
        <v>1</v>
      </c>
      <c r="I15" s="31">
        <v>31.9</v>
      </c>
    </row>
    <row r="16" spans="2:9" x14ac:dyDescent="0.25">
      <c r="B16" s="29">
        <v>42615</v>
      </c>
      <c r="C16" s="30" t="s">
        <v>306</v>
      </c>
      <c r="D16" s="30">
        <v>978820</v>
      </c>
      <c r="E16" s="30">
        <v>477988</v>
      </c>
      <c r="F16" s="30" t="s">
        <v>318</v>
      </c>
      <c r="G16" s="30" t="s">
        <v>18</v>
      </c>
      <c r="H16" s="30">
        <v>1</v>
      </c>
      <c r="I16" s="31">
        <v>36.9</v>
      </c>
    </row>
    <row r="17" spans="2:9" x14ac:dyDescent="0.25">
      <c r="B17" s="29">
        <v>42616</v>
      </c>
      <c r="C17" s="30" t="s">
        <v>308</v>
      </c>
      <c r="D17" s="30">
        <v>198485</v>
      </c>
      <c r="E17" s="30">
        <v>42576</v>
      </c>
      <c r="F17" s="30" t="s">
        <v>319</v>
      </c>
      <c r="G17" s="30" t="s">
        <v>12</v>
      </c>
      <c r="H17" s="30">
        <v>2</v>
      </c>
      <c r="I17" s="31">
        <v>28</v>
      </c>
    </row>
    <row r="18" spans="2:9" x14ac:dyDescent="0.25">
      <c r="B18" s="29">
        <v>42616</v>
      </c>
      <c r="C18" s="30" t="s">
        <v>308</v>
      </c>
      <c r="D18" s="30">
        <v>620967</v>
      </c>
      <c r="E18" s="30">
        <v>42576</v>
      </c>
      <c r="F18" s="30" t="s">
        <v>319</v>
      </c>
      <c r="G18" s="30" t="s">
        <v>12</v>
      </c>
      <c r="H18" s="30">
        <v>2</v>
      </c>
      <c r="I18" s="31">
        <v>130</v>
      </c>
    </row>
    <row r="19" spans="2:9" x14ac:dyDescent="0.25">
      <c r="B19" s="29">
        <v>42616</v>
      </c>
      <c r="C19" s="30" t="s">
        <v>306</v>
      </c>
      <c r="D19" s="30">
        <v>105573</v>
      </c>
      <c r="E19" s="30">
        <v>407878</v>
      </c>
      <c r="F19" s="30" t="s">
        <v>320</v>
      </c>
      <c r="G19" s="30" t="s">
        <v>12</v>
      </c>
      <c r="H19" s="30">
        <v>1</v>
      </c>
      <c r="I19" s="31">
        <v>34.700000000000003</v>
      </c>
    </row>
    <row r="20" spans="2:9" x14ac:dyDescent="0.25">
      <c r="B20" s="29">
        <v>42616</v>
      </c>
      <c r="C20" s="30" t="s">
        <v>306</v>
      </c>
      <c r="D20" s="30">
        <v>477783</v>
      </c>
      <c r="E20" s="30">
        <v>454945</v>
      </c>
      <c r="F20" s="30" t="s">
        <v>321</v>
      </c>
      <c r="G20" s="30" t="s">
        <v>18</v>
      </c>
      <c r="H20" s="30">
        <v>2</v>
      </c>
      <c r="I20" s="31">
        <v>53.8</v>
      </c>
    </row>
    <row r="21" spans="2:9" x14ac:dyDescent="0.25">
      <c r="B21" s="29">
        <v>42616</v>
      </c>
      <c r="C21" s="30" t="s">
        <v>308</v>
      </c>
      <c r="D21" s="30">
        <v>115927</v>
      </c>
      <c r="E21" s="30">
        <v>454945</v>
      </c>
      <c r="F21" s="30" t="s">
        <v>321</v>
      </c>
      <c r="G21" s="30" t="s">
        <v>18</v>
      </c>
      <c r="H21" s="30">
        <v>2</v>
      </c>
      <c r="I21" s="31">
        <v>49.8</v>
      </c>
    </row>
    <row r="22" spans="2:9" x14ac:dyDescent="0.25">
      <c r="B22" s="29">
        <v>42616</v>
      </c>
      <c r="C22" s="30" t="s">
        <v>308</v>
      </c>
      <c r="D22" s="30">
        <v>732190</v>
      </c>
      <c r="E22" s="30">
        <v>454945</v>
      </c>
      <c r="F22" s="30" t="s">
        <v>321</v>
      </c>
      <c r="G22" s="30" t="s">
        <v>18</v>
      </c>
      <c r="H22" s="30">
        <v>1</v>
      </c>
      <c r="I22" s="31">
        <v>61.3</v>
      </c>
    </row>
    <row r="23" spans="2:9" x14ac:dyDescent="0.25">
      <c r="B23" s="29">
        <v>42616</v>
      </c>
      <c r="C23" s="30" t="s">
        <v>308</v>
      </c>
      <c r="D23" s="30">
        <v>776126</v>
      </c>
      <c r="E23" s="30">
        <v>454945</v>
      </c>
      <c r="F23" s="30" t="s">
        <v>321</v>
      </c>
      <c r="G23" s="30" t="s">
        <v>18</v>
      </c>
      <c r="H23" s="30">
        <v>2</v>
      </c>
      <c r="I23" s="31">
        <v>122.6</v>
      </c>
    </row>
    <row r="24" spans="2:9" x14ac:dyDescent="0.25">
      <c r="B24" s="29">
        <v>42616</v>
      </c>
      <c r="C24" s="30" t="s">
        <v>8</v>
      </c>
      <c r="D24" s="30">
        <v>588995</v>
      </c>
      <c r="E24" s="30">
        <v>466652</v>
      </c>
      <c r="F24" s="30" t="s">
        <v>13</v>
      </c>
      <c r="G24" s="30" t="s">
        <v>10</v>
      </c>
      <c r="H24" s="30">
        <v>1</v>
      </c>
      <c r="I24" s="31">
        <v>34.1</v>
      </c>
    </row>
    <row r="25" spans="2:9" x14ac:dyDescent="0.25">
      <c r="B25" s="29">
        <v>42616</v>
      </c>
      <c r="C25" s="30" t="s">
        <v>8</v>
      </c>
      <c r="D25" s="30">
        <v>604757</v>
      </c>
      <c r="E25" s="30">
        <v>469656</v>
      </c>
      <c r="F25" s="30" t="s">
        <v>14</v>
      </c>
      <c r="G25" s="30" t="s">
        <v>15</v>
      </c>
      <c r="H25" s="30">
        <v>3</v>
      </c>
      <c r="I25" s="31">
        <v>116.7</v>
      </c>
    </row>
    <row r="26" spans="2:9" x14ac:dyDescent="0.25">
      <c r="B26" s="29">
        <v>42617</v>
      </c>
      <c r="C26" s="30" t="s">
        <v>8</v>
      </c>
      <c r="D26" s="30">
        <v>330691</v>
      </c>
      <c r="E26" s="30">
        <v>282618</v>
      </c>
      <c r="F26" s="30" t="s">
        <v>16</v>
      </c>
      <c r="G26" s="30" t="s">
        <v>10</v>
      </c>
      <c r="H26" s="30">
        <v>1</v>
      </c>
      <c r="I26" s="31">
        <v>37.200000000000003</v>
      </c>
    </row>
    <row r="27" spans="2:9" x14ac:dyDescent="0.25">
      <c r="B27" s="29">
        <v>42617</v>
      </c>
      <c r="C27" s="30" t="s">
        <v>308</v>
      </c>
      <c r="D27" s="30">
        <v>315236</v>
      </c>
      <c r="E27" s="30">
        <v>282618</v>
      </c>
      <c r="F27" s="30" t="s">
        <v>16</v>
      </c>
      <c r="G27" s="30" t="s">
        <v>10</v>
      </c>
      <c r="H27" s="30">
        <v>1</v>
      </c>
      <c r="I27" s="31">
        <v>37</v>
      </c>
    </row>
    <row r="28" spans="2:9" x14ac:dyDescent="0.25">
      <c r="B28" s="29">
        <v>42617</v>
      </c>
      <c r="C28" s="30" t="s">
        <v>8</v>
      </c>
      <c r="D28" s="30">
        <v>700442</v>
      </c>
      <c r="E28" s="30">
        <v>435383</v>
      </c>
      <c r="F28" s="30" t="s">
        <v>17</v>
      </c>
      <c r="G28" s="30" t="s">
        <v>18</v>
      </c>
      <c r="H28" s="30">
        <v>1</v>
      </c>
      <c r="I28" s="31">
        <v>35.9</v>
      </c>
    </row>
    <row r="29" spans="2:9" x14ac:dyDescent="0.25">
      <c r="B29" s="29">
        <v>42617</v>
      </c>
      <c r="C29" s="30" t="s">
        <v>8</v>
      </c>
      <c r="D29" s="30">
        <v>863562</v>
      </c>
      <c r="E29" s="30">
        <v>442057</v>
      </c>
      <c r="F29" s="30" t="s">
        <v>19</v>
      </c>
      <c r="G29" s="30" t="s">
        <v>10</v>
      </c>
      <c r="H29" s="30">
        <v>1</v>
      </c>
      <c r="I29" s="31">
        <v>34.700000000000003</v>
      </c>
    </row>
    <row r="30" spans="2:9" x14ac:dyDescent="0.25">
      <c r="B30" s="29">
        <v>42617</v>
      </c>
      <c r="C30" s="30" t="s">
        <v>306</v>
      </c>
      <c r="D30" s="30">
        <v>249666</v>
      </c>
      <c r="E30" s="30">
        <v>467286</v>
      </c>
      <c r="F30" s="30" t="s">
        <v>322</v>
      </c>
      <c r="G30" s="30" t="s">
        <v>18</v>
      </c>
      <c r="H30" s="30">
        <v>1</v>
      </c>
      <c r="I30" s="31">
        <v>37</v>
      </c>
    </row>
    <row r="31" spans="2:9" x14ac:dyDescent="0.25">
      <c r="B31" s="29">
        <v>42617</v>
      </c>
      <c r="C31" s="30" t="s">
        <v>8</v>
      </c>
      <c r="D31" s="30">
        <v>863562</v>
      </c>
      <c r="E31" s="30">
        <v>468356</v>
      </c>
      <c r="F31" s="30" t="s">
        <v>20</v>
      </c>
      <c r="G31" s="30" t="s">
        <v>21</v>
      </c>
      <c r="H31" s="30">
        <v>1</v>
      </c>
      <c r="I31" s="31">
        <v>31.5</v>
      </c>
    </row>
    <row r="32" spans="2:9" x14ac:dyDescent="0.25">
      <c r="B32" s="29">
        <v>42617</v>
      </c>
      <c r="C32" s="30" t="s">
        <v>308</v>
      </c>
      <c r="D32" s="30">
        <v>720906</v>
      </c>
      <c r="E32" s="30">
        <v>470281</v>
      </c>
      <c r="F32" s="30" t="s">
        <v>323</v>
      </c>
      <c r="G32" s="30" t="s">
        <v>32</v>
      </c>
      <c r="H32" s="30">
        <v>1</v>
      </c>
      <c r="I32" s="31">
        <v>40.9</v>
      </c>
    </row>
    <row r="33" spans="2:9" x14ac:dyDescent="0.25">
      <c r="B33" s="29">
        <v>42617</v>
      </c>
      <c r="C33" s="30" t="s">
        <v>306</v>
      </c>
      <c r="D33" s="30">
        <v>137087</v>
      </c>
      <c r="E33" s="30">
        <v>478410</v>
      </c>
      <c r="F33" s="30" t="s">
        <v>324</v>
      </c>
      <c r="G33" s="30" t="s">
        <v>18</v>
      </c>
      <c r="H33" s="30">
        <v>1</v>
      </c>
      <c r="I33" s="31">
        <v>24.9</v>
      </c>
    </row>
    <row r="34" spans="2:9" x14ac:dyDescent="0.25">
      <c r="B34" s="29">
        <v>42618</v>
      </c>
      <c r="C34" s="30" t="s">
        <v>8</v>
      </c>
      <c r="D34" s="30">
        <v>669118</v>
      </c>
      <c r="E34" s="30">
        <v>402</v>
      </c>
      <c r="F34" s="30" t="s">
        <v>22</v>
      </c>
      <c r="G34" s="30" t="s">
        <v>10</v>
      </c>
      <c r="H34" s="30">
        <v>2</v>
      </c>
      <c r="I34" s="31">
        <v>78.599999999999994</v>
      </c>
    </row>
    <row r="35" spans="2:9" x14ac:dyDescent="0.25">
      <c r="B35" s="29">
        <v>42618</v>
      </c>
      <c r="C35" s="30" t="s">
        <v>8</v>
      </c>
      <c r="D35" s="30">
        <v>786865</v>
      </c>
      <c r="E35" s="30">
        <v>5787</v>
      </c>
      <c r="F35" s="30" t="s">
        <v>23</v>
      </c>
      <c r="G35" s="30" t="s">
        <v>10</v>
      </c>
      <c r="H35" s="30">
        <v>1</v>
      </c>
      <c r="I35" s="31">
        <v>57</v>
      </c>
    </row>
    <row r="36" spans="2:9" x14ac:dyDescent="0.25">
      <c r="B36" s="29">
        <v>42618</v>
      </c>
      <c r="C36" s="30" t="s">
        <v>8</v>
      </c>
      <c r="D36" s="30">
        <v>227633</v>
      </c>
      <c r="E36" s="30">
        <v>5787</v>
      </c>
      <c r="F36" s="30" t="s">
        <v>23</v>
      </c>
      <c r="G36" s="30" t="s">
        <v>10</v>
      </c>
      <c r="H36" s="30">
        <v>1</v>
      </c>
      <c r="I36" s="31">
        <v>55</v>
      </c>
    </row>
    <row r="37" spans="2:9" x14ac:dyDescent="0.25">
      <c r="B37" s="29">
        <v>42618</v>
      </c>
      <c r="C37" s="30" t="s">
        <v>308</v>
      </c>
      <c r="D37" s="30">
        <v>732190</v>
      </c>
      <c r="E37" s="30">
        <v>200082</v>
      </c>
      <c r="F37" s="30" t="s">
        <v>325</v>
      </c>
      <c r="G37" s="30" t="s">
        <v>12</v>
      </c>
      <c r="H37" s="30">
        <v>1</v>
      </c>
      <c r="I37" s="31">
        <v>65</v>
      </c>
    </row>
    <row r="38" spans="2:9" x14ac:dyDescent="0.25">
      <c r="B38" s="29">
        <v>42618</v>
      </c>
      <c r="C38" s="30" t="s">
        <v>308</v>
      </c>
      <c r="D38" s="30">
        <v>422968</v>
      </c>
      <c r="E38" s="30">
        <v>272240</v>
      </c>
      <c r="F38" s="30" t="s">
        <v>326</v>
      </c>
      <c r="G38" s="30" t="s">
        <v>10</v>
      </c>
      <c r="H38" s="30">
        <v>1</v>
      </c>
      <c r="I38" s="31">
        <v>37</v>
      </c>
    </row>
    <row r="39" spans="2:9" x14ac:dyDescent="0.25">
      <c r="B39" s="29">
        <v>42618</v>
      </c>
      <c r="C39" s="30" t="s">
        <v>306</v>
      </c>
      <c r="D39" s="30">
        <v>166761</v>
      </c>
      <c r="E39" s="30">
        <v>406216</v>
      </c>
      <c r="F39" s="30" t="s">
        <v>327</v>
      </c>
      <c r="G39" s="30" t="s">
        <v>18</v>
      </c>
      <c r="H39" s="30">
        <v>1</v>
      </c>
      <c r="I39" s="31">
        <v>26.9</v>
      </c>
    </row>
    <row r="40" spans="2:9" x14ac:dyDescent="0.25">
      <c r="B40" s="29">
        <v>42618</v>
      </c>
      <c r="C40" s="30" t="s">
        <v>308</v>
      </c>
      <c r="D40" s="30">
        <v>419762</v>
      </c>
      <c r="E40" s="30">
        <v>448474</v>
      </c>
      <c r="F40" s="30" t="s">
        <v>328</v>
      </c>
      <c r="G40" s="30" t="s">
        <v>21</v>
      </c>
      <c r="H40" s="30">
        <v>1</v>
      </c>
      <c r="I40" s="31">
        <v>33.6</v>
      </c>
    </row>
    <row r="41" spans="2:9" x14ac:dyDescent="0.25">
      <c r="B41" s="29">
        <v>42618</v>
      </c>
      <c r="C41" s="30" t="s">
        <v>306</v>
      </c>
      <c r="D41" s="30">
        <v>397127</v>
      </c>
      <c r="E41" s="30">
        <v>454945</v>
      </c>
      <c r="F41" s="30" t="s">
        <v>329</v>
      </c>
      <c r="G41" s="30" t="s">
        <v>18</v>
      </c>
      <c r="H41" s="30">
        <v>6</v>
      </c>
      <c r="I41" s="31">
        <v>37</v>
      </c>
    </row>
    <row r="42" spans="2:9" x14ac:dyDescent="0.25">
      <c r="B42" s="29">
        <v>42618</v>
      </c>
      <c r="C42" s="30" t="s">
        <v>306</v>
      </c>
      <c r="D42" s="30">
        <v>322245</v>
      </c>
      <c r="E42" s="30">
        <v>454945</v>
      </c>
      <c r="F42" s="30" t="s">
        <v>329</v>
      </c>
      <c r="G42" s="30" t="s">
        <v>18</v>
      </c>
      <c r="H42" s="30">
        <v>3</v>
      </c>
      <c r="I42" s="31">
        <v>80.7</v>
      </c>
    </row>
    <row r="43" spans="2:9" x14ac:dyDescent="0.25">
      <c r="B43" s="29">
        <v>42618</v>
      </c>
      <c r="C43" s="30" t="s">
        <v>8</v>
      </c>
      <c r="D43" s="30">
        <v>915953</v>
      </c>
      <c r="E43" s="30">
        <v>470669</v>
      </c>
      <c r="F43" s="30" t="s">
        <v>24</v>
      </c>
      <c r="G43" s="30" t="s">
        <v>10</v>
      </c>
      <c r="H43" s="30">
        <v>1</v>
      </c>
      <c r="I43" s="31">
        <v>51.7</v>
      </c>
    </row>
    <row r="44" spans="2:9" x14ac:dyDescent="0.25">
      <c r="B44" s="29">
        <v>42619</v>
      </c>
      <c r="C44" s="30" t="s">
        <v>8</v>
      </c>
      <c r="D44" s="30">
        <v>786865</v>
      </c>
      <c r="E44" s="30">
        <v>11463</v>
      </c>
      <c r="F44" s="30" t="s">
        <v>25</v>
      </c>
      <c r="G44" s="30" t="s">
        <v>10</v>
      </c>
      <c r="H44" s="30">
        <v>1</v>
      </c>
      <c r="I44" s="31">
        <v>51.7</v>
      </c>
    </row>
    <row r="45" spans="2:9" x14ac:dyDescent="0.25">
      <c r="B45" s="29">
        <v>42619</v>
      </c>
      <c r="C45" s="30" t="s">
        <v>308</v>
      </c>
      <c r="D45" s="30">
        <v>714468</v>
      </c>
      <c r="E45" s="30">
        <v>142162</v>
      </c>
      <c r="F45" s="30" t="s">
        <v>330</v>
      </c>
      <c r="G45" s="30" t="s">
        <v>18</v>
      </c>
      <c r="H45" s="30">
        <v>1</v>
      </c>
      <c r="I45" s="31">
        <v>11.4</v>
      </c>
    </row>
    <row r="46" spans="2:9" x14ac:dyDescent="0.25">
      <c r="B46" s="29">
        <v>42619</v>
      </c>
      <c r="C46" s="30" t="s">
        <v>8</v>
      </c>
      <c r="D46" s="30">
        <v>330691</v>
      </c>
      <c r="E46" s="30">
        <v>448188</v>
      </c>
      <c r="F46" s="30" t="s">
        <v>26</v>
      </c>
      <c r="G46" s="30" t="s">
        <v>10</v>
      </c>
      <c r="H46" s="30">
        <v>1</v>
      </c>
      <c r="I46" s="31">
        <v>37.200000000000003</v>
      </c>
    </row>
    <row r="47" spans="2:9" x14ac:dyDescent="0.25">
      <c r="B47" s="29">
        <v>42619</v>
      </c>
      <c r="C47" s="30" t="s">
        <v>306</v>
      </c>
      <c r="D47" s="30">
        <v>936450</v>
      </c>
      <c r="E47" s="30">
        <v>454945</v>
      </c>
      <c r="F47" s="30" t="s">
        <v>331</v>
      </c>
      <c r="G47" s="30" t="s">
        <v>18</v>
      </c>
      <c r="H47" s="30">
        <v>3</v>
      </c>
      <c r="I47" s="31">
        <v>83.7</v>
      </c>
    </row>
    <row r="48" spans="2:9" x14ac:dyDescent="0.25">
      <c r="B48" s="29">
        <v>42619</v>
      </c>
      <c r="C48" s="30" t="s">
        <v>306</v>
      </c>
      <c r="D48" s="30">
        <v>164377</v>
      </c>
      <c r="E48" s="30">
        <v>454945</v>
      </c>
      <c r="F48" s="30" t="s">
        <v>331</v>
      </c>
      <c r="G48" s="30" t="s">
        <v>18</v>
      </c>
      <c r="H48" s="30">
        <v>1</v>
      </c>
      <c r="I48" s="31">
        <v>23.6</v>
      </c>
    </row>
    <row r="49" spans="2:9" x14ac:dyDescent="0.25">
      <c r="B49" s="29">
        <v>42619</v>
      </c>
      <c r="C49" s="30" t="s">
        <v>306</v>
      </c>
      <c r="D49" s="30">
        <v>388827</v>
      </c>
      <c r="E49" s="30">
        <v>454945</v>
      </c>
      <c r="F49" s="30" t="s">
        <v>331</v>
      </c>
      <c r="G49" s="30" t="s">
        <v>18</v>
      </c>
      <c r="H49" s="30">
        <v>2</v>
      </c>
      <c r="I49" s="31">
        <v>55.8</v>
      </c>
    </row>
    <row r="50" spans="2:9" x14ac:dyDescent="0.25">
      <c r="B50" s="29">
        <v>42619</v>
      </c>
      <c r="C50" s="30" t="s">
        <v>306</v>
      </c>
      <c r="D50" s="30">
        <v>770544</v>
      </c>
      <c r="E50" s="30">
        <v>454945</v>
      </c>
      <c r="F50" s="30" t="s">
        <v>331</v>
      </c>
      <c r="G50" s="30" t="s">
        <v>18</v>
      </c>
      <c r="H50" s="30">
        <v>1</v>
      </c>
      <c r="I50" s="31">
        <v>24.9</v>
      </c>
    </row>
    <row r="51" spans="2:9" x14ac:dyDescent="0.25">
      <c r="B51" s="29">
        <v>42619</v>
      </c>
      <c r="C51" s="30" t="s">
        <v>306</v>
      </c>
      <c r="D51" s="30">
        <v>249666</v>
      </c>
      <c r="E51" s="30">
        <v>454945</v>
      </c>
      <c r="F51" s="30" t="s">
        <v>331</v>
      </c>
      <c r="G51" s="30" t="s">
        <v>18</v>
      </c>
      <c r="H51" s="30">
        <v>2</v>
      </c>
      <c r="I51" s="31">
        <v>74</v>
      </c>
    </row>
    <row r="52" spans="2:9" x14ac:dyDescent="0.25">
      <c r="B52" s="29">
        <v>42619</v>
      </c>
      <c r="C52" s="30" t="s">
        <v>306</v>
      </c>
      <c r="D52" s="30">
        <v>166761</v>
      </c>
      <c r="E52" s="30">
        <v>454945</v>
      </c>
      <c r="F52" s="30" t="s">
        <v>331</v>
      </c>
      <c r="G52" s="30" t="s">
        <v>15</v>
      </c>
      <c r="H52" s="30">
        <v>5</v>
      </c>
      <c r="I52" s="31">
        <v>67.599999999999994</v>
      </c>
    </row>
    <row r="53" spans="2:9" x14ac:dyDescent="0.25">
      <c r="B53" s="29">
        <v>42619</v>
      </c>
      <c r="C53" s="30" t="s">
        <v>306</v>
      </c>
      <c r="D53" s="30">
        <v>166761</v>
      </c>
      <c r="E53" s="30">
        <v>454945</v>
      </c>
      <c r="F53" s="30" t="s">
        <v>331</v>
      </c>
      <c r="G53" s="30" t="s">
        <v>18</v>
      </c>
      <c r="H53" s="30">
        <v>3</v>
      </c>
      <c r="I53" s="31">
        <v>80.7</v>
      </c>
    </row>
    <row r="54" spans="2:9" x14ac:dyDescent="0.25">
      <c r="B54" s="29">
        <v>42620</v>
      </c>
      <c r="C54" s="30" t="s">
        <v>306</v>
      </c>
      <c r="D54" s="30">
        <v>701139</v>
      </c>
      <c r="E54" s="30">
        <v>22871</v>
      </c>
      <c r="F54" s="30" t="s">
        <v>332</v>
      </c>
      <c r="G54" s="30" t="s">
        <v>12</v>
      </c>
      <c r="H54" s="30">
        <v>1</v>
      </c>
      <c r="I54" s="31">
        <v>34.5</v>
      </c>
    </row>
    <row r="55" spans="2:9" x14ac:dyDescent="0.25">
      <c r="B55" s="29">
        <v>42620</v>
      </c>
      <c r="C55" s="30" t="s">
        <v>306</v>
      </c>
      <c r="D55" s="30">
        <v>701139</v>
      </c>
      <c r="E55" s="30">
        <v>306747</v>
      </c>
      <c r="F55" s="30" t="s">
        <v>333</v>
      </c>
      <c r="G55" s="30" t="s">
        <v>12</v>
      </c>
      <c r="H55" s="30">
        <v>1</v>
      </c>
      <c r="I55" s="31">
        <v>34.5</v>
      </c>
    </row>
    <row r="56" spans="2:9" x14ac:dyDescent="0.25">
      <c r="B56" s="29">
        <v>42620</v>
      </c>
      <c r="C56" s="30" t="s">
        <v>306</v>
      </c>
      <c r="D56" s="30">
        <v>789157</v>
      </c>
      <c r="E56" s="30">
        <v>454945</v>
      </c>
      <c r="F56" s="30" t="s">
        <v>334</v>
      </c>
      <c r="G56" s="30" t="s">
        <v>18</v>
      </c>
      <c r="H56" s="30">
        <v>3</v>
      </c>
      <c r="I56" s="31">
        <v>74.7</v>
      </c>
    </row>
    <row r="57" spans="2:9" x14ac:dyDescent="0.25">
      <c r="B57" s="29">
        <v>42620</v>
      </c>
      <c r="C57" s="30" t="s">
        <v>306</v>
      </c>
      <c r="D57" s="30">
        <v>249666</v>
      </c>
      <c r="E57" s="30">
        <v>454945</v>
      </c>
      <c r="F57" s="30" t="s">
        <v>334</v>
      </c>
      <c r="G57" s="30" t="s">
        <v>18</v>
      </c>
      <c r="H57" s="30">
        <v>1</v>
      </c>
      <c r="I57" s="31">
        <v>37</v>
      </c>
    </row>
    <row r="58" spans="2:9" x14ac:dyDescent="0.25">
      <c r="B58" s="29">
        <v>42620</v>
      </c>
      <c r="C58" s="30" t="s">
        <v>306</v>
      </c>
      <c r="D58" s="30">
        <v>397127</v>
      </c>
      <c r="E58" s="30">
        <v>454945</v>
      </c>
      <c r="F58" s="30" t="s">
        <v>334</v>
      </c>
      <c r="G58" s="30" t="s">
        <v>18</v>
      </c>
      <c r="H58" s="30">
        <v>5</v>
      </c>
      <c r="I58" s="31">
        <v>148</v>
      </c>
    </row>
    <row r="59" spans="2:9" x14ac:dyDescent="0.25">
      <c r="B59" s="29">
        <v>42620</v>
      </c>
      <c r="C59" s="30" t="s">
        <v>308</v>
      </c>
      <c r="D59" s="30">
        <v>583164</v>
      </c>
      <c r="E59" s="30">
        <v>479060</v>
      </c>
      <c r="F59" s="30" t="s">
        <v>335</v>
      </c>
      <c r="G59" s="30" t="s">
        <v>21</v>
      </c>
      <c r="H59" s="30">
        <v>1</v>
      </c>
      <c r="I59" s="31">
        <v>31.4</v>
      </c>
    </row>
    <row r="60" spans="2:9" x14ac:dyDescent="0.25">
      <c r="B60" s="29">
        <v>42621</v>
      </c>
      <c r="C60" s="30" t="s">
        <v>308</v>
      </c>
      <c r="D60" s="30">
        <v>640845</v>
      </c>
      <c r="E60" s="30">
        <v>5160</v>
      </c>
      <c r="F60" s="30" t="s">
        <v>336</v>
      </c>
      <c r="G60" s="30" t="s">
        <v>10</v>
      </c>
      <c r="H60" s="30">
        <v>1</v>
      </c>
      <c r="I60" s="31">
        <v>40.6</v>
      </c>
    </row>
    <row r="61" spans="2:9" x14ac:dyDescent="0.25">
      <c r="B61" s="29">
        <v>42621</v>
      </c>
      <c r="C61" s="30" t="s">
        <v>8</v>
      </c>
      <c r="D61" s="30">
        <v>506459</v>
      </c>
      <c r="E61" s="30">
        <v>259108</v>
      </c>
      <c r="F61" s="30" t="s">
        <v>27</v>
      </c>
      <c r="G61" s="30" t="s">
        <v>18</v>
      </c>
      <c r="H61" s="30">
        <v>1</v>
      </c>
      <c r="I61" s="31">
        <v>43.2</v>
      </c>
    </row>
    <row r="62" spans="2:9" x14ac:dyDescent="0.25">
      <c r="B62" s="29">
        <v>42621</v>
      </c>
      <c r="C62" s="30" t="s">
        <v>306</v>
      </c>
      <c r="D62" s="30">
        <v>248817</v>
      </c>
      <c r="E62" s="30">
        <v>300346</v>
      </c>
      <c r="F62" s="30" t="s">
        <v>337</v>
      </c>
      <c r="G62" s="30" t="s">
        <v>12</v>
      </c>
      <c r="H62" s="30">
        <v>1</v>
      </c>
      <c r="I62" s="31">
        <v>37.9</v>
      </c>
    </row>
    <row r="63" spans="2:9" x14ac:dyDescent="0.25">
      <c r="B63" s="29">
        <v>42621</v>
      </c>
      <c r="C63" s="30" t="s">
        <v>306</v>
      </c>
      <c r="D63" s="30">
        <v>477783</v>
      </c>
      <c r="E63" s="30">
        <v>454945</v>
      </c>
      <c r="F63" s="30" t="s">
        <v>338</v>
      </c>
      <c r="G63" s="30" t="s">
        <v>18</v>
      </c>
      <c r="H63" s="30">
        <v>1</v>
      </c>
      <c r="I63" s="31">
        <v>26.9</v>
      </c>
    </row>
    <row r="64" spans="2:9" x14ac:dyDescent="0.25">
      <c r="B64" s="29">
        <v>42621</v>
      </c>
      <c r="C64" s="30" t="s">
        <v>306</v>
      </c>
      <c r="D64" s="30">
        <v>199788</v>
      </c>
      <c r="E64" s="30">
        <v>454945</v>
      </c>
      <c r="F64" s="30" t="s">
        <v>338</v>
      </c>
      <c r="G64" s="30" t="s">
        <v>18</v>
      </c>
      <c r="H64" s="30">
        <v>1</v>
      </c>
      <c r="I64" s="31">
        <v>26.9</v>
      </c>
    </row>
    <row r="65" spans="2:9" x14ac:dyDescent="0.25">
      <c r="B65" s="29">
        <v>42621</v>
      </c>
      <c r="C65" s="30" t="s">
        <v>308</v>
      </c>
      <c r="D65" s="30">
        <v>653241</v>
      </c>
      <c r="E65" s="30">
        <v>454945</v>
      </c>
      <c r="F65" s="30" t="s">
        <v>338</v>
      </c>
      <c r="G65" s="30" t="s">
        <v>18</v>
      </c>
      <c r="H65" s="30">
        <v>1</v>
      </c>
      <c r="I65" s="31">
        <v>24.9</v>
      </c>
    </row>
    <row r="66" spans="2:9" x14ac:dyDescent="0.25">
      <c r="B66" s="29">
        <v>42621</v>
      </c>
      <c r="C66" s="30" t="s">
        <v>306</v>
      </c>
      <c r="D66" s="30">
        <v>137087</v>
      </c>
      <c r="E66" s="30">
        <v>467435</v>
      </c>
      <c r="F66" s="30" t="s">
        <v>339</v>
      </c>
      <c r="G66" s="30" t="s">
        <v>18</v>
      </c>
      <c r="H66" s="30">
        <v>1</v>
      </c>
      <c r="I66" s="31">
        <v>24.9</v>
      </c>
    </row>
    <row r="67" spans="2:9" x14ac:dyDescent="0.25">
      <c r="B67" s="29">
        <v>42621</v>
      </c>
      <c r="C67" s="30" t="s">
        <v>306</v>
      </c>
      <c r="D67" s="30">
        <v>477783</v>
      </c>
      <c r="E67" s="30">
        <v>478912</v>
      </c>
      <c r="F67" s="30" t="s">
        <v>340</v>
      </c>
      <c r="G67" s="30" t="s">
        <v>18</v>
      </c>
      <c r="H67" s="30">
        <v>1</v>
      </c>
      <c r="I67" s="31">
        <v>27.8</v>
      </c>
    </row>
    <row r="68" spans="2:9" x14ac:dyDescent="0.25">
      <c r="B68" s="29">
        <v>42622</v>
      </c>
      <c r="C68" s="30" t="s">
        <v>308</v>
      </c>
      <c r="D68" s="30">
        <v>419762</v>
      </c>
      <c r="E68" s="30">
        <v>17379</v>
      </c>
      <c r="F68" s="30" t="s">
        <v>341</v>
      </c>
      <c r="G68" s="30" t="s">
        <v>18</v>
      </c>
      <c r="H68" s="30">
        <v>1</v>
      </c>
      <c r="I68" s="31">
        <v>33.799999999999997</v>
      </c>
    </row>
    <row r="69" spans="2:9" x14ac:dyDescent="0.25">
      <c r="B69" s="29">
        <v>42622</v>
      </c>
      <c r="C69" s="30" t="s">
        <v>308</v>
      </c>
      <c r="D69" s="30">
        <v>537012</v>
      </c>
      <c r="E69" s="30">
        <v>17379</v>
      </c>
      <c r="F69" s="30" t="s">
        <v>341</v>
      </c>
      <c r="G69" s="30" t="s">
        <v>18</v>
      </c>
      <c r="H69" s="30">
        <v>1</v>
      </c>
      <c r="I69" s="31">
        <v>43</v>
      </c>
    </row>
    <row r="70" spans="2:9" x14ac:dyDescent="0.25">
      <c r="B70" s="29">
        <v>42622</v>
      </c>
      <c r="C70" s="30" t="s">
        <v>306</v>
      </c>
      <c r="D70" s="30">
        <v>909225</v>
      </c>
      <c r="E70" s="30">
        <v>198843</v>
      </c>
      <c r="F70" s="30" t="s">
        <v>342</v>
      </c>
      <c r="G70" s="30" t="s">
        <v>10</v>
      </c>
      <c r="H70" s="30">
        <v>1</v>
      </c>
      <c r="I70" s="31">
        <v>41.7</v>
      </c>
    </row>
    <row r="71" spans="2:9" x14ac:dyDescent="0.25">
      <c r="B71" s="29">
        <v>42622</v>
      </c>
      <c r="C71" s="30" t="s">
        <v>306</v>
      </c>
      <c r="D71" s="30">
        <v>701139</v>
      </c>
      <c r="E71" s="30">
        <v>346263</v>
      </c>
      <c r="F71" s="30" t="s">
        <v>343</v>
      </c>
      <c r="G71" s="30" t="s">
        <v>18</v>
      </c>
      <c r="H71" s="30">
        <v>1</v>
      </c>
      <c r="I71" s="31">
        <v>31.9</v>
      </c>
    </row>
    <row r="72" spans="2:9" x14ac:dyDescent="0.25">
      <c r="B72" s="29">
        <v>42622</v>
      </c>
      <c r="C72" s="30" t="s">
        <v>306</v>
      </c>
      <c r="D72" s="30">
        <v>909225</v>
      </c>
      <c r="E72" s="30">
        <v>346263</v>
      </c>
      <c r="F72" s="30" t="s">
        <v>343</v>
      </c>
      <c r="G72" s="30" t="s">
        <v>18</v>
      </c>
      <c r="H72" s="30">
        <v>1</v>
      </c>
      <c r="I72" s="31">
        <v>36.9</v>
      </c>
    </row>
    <row r="73" spans="2:9" x14ac:dyDescent="0.25">
      <c r="B73" s="29">
        <v>42622</v>
      </c>
      <c r="C73" s="30" t="s">
        <v>308</v>
      </c>
      <c r="D73" s="30">
        <v>714468</v>
      </c>
      <c r="E73" s="30">
        <v>396075</v>
      </c>
      <c r="F73" s="30" t="s">
        <v>344</v>
      </c>
      <c r="G73" s="30" t="s">
        <v>18</v>
      </c>
      <c r="H73" s="30">
        <v>1</v>
      </c>
      <c r="I73" s="31">
        <v>11.4</v>
      </c>
    </row>
    <row r="74" spans="2:9" x14ac:dyDescent="0.25">
      <c r="B74" s="29">
        <v>42622</v>
      </c>
      <c r="C74" s="30" t="s">
        <v>306</v>
      </c>
      <c r="D74" s="30">
        <v>909225</v>
      </c>
      <c r="E74" s="30">
        <v>407878</v>
      </c>
      <c r="F74" s="30" t="s">
        <v>345</v>
      </c>
      <c r="G74" s="30" t="s">
        <v>10</v>
      </c>
      <c r="H74" s="30">
        <v>1</v>
      </c>
      <c r="I74" s="31">
        <v>41.7</v>
      </c>
    </row>
    <row r="75" spans="2:9" x14ac:dyDescent="0.25">
      <c r="B75" s="29">
        <v>42622</v>
      </c>
      <c r="C75" s="30" t="s">
        <v>8</v>
      </c>
      <c r="D75" s="30">
        <v>123796</v>
      </c>
      <c r="E75" s="30">
        <v>424128</v>
      </c>
      <c r="F75" s="30" t="s">
        <v>28</v>
      </c>
      <c r="G75" s="30" t="s">
        <v>18</v>
      </c>
      <c r="H75" s="30">
        <v>1</v>
      </c>
      <c r="I75" s="31">
        <v>31.3</v>
      </c>
    </row>
    <row r="76" spans="2:9" x14ac:dyDescent="0.25">
      <c r="B76" s="29">
        <v>42622</v>
      </c>
      <c r="C76" s="30" t="s">
        <v>8</v>
      </c>
      <c r="D76" s="30">
        <v>301348</v>
      </c>
      <c r="E76" s="30">
        <v>424128</v>
      </c>
      <c r="F76" s="30" t="s">
        <v>28</v>
      </c>
      <c r="G76" s="30" t="s">
        <v>18</v>
      </c>
      <c r="H76" s="30">
        <v>1</v>
      </c>
      <c r="I76" s="31">
        <v>43.2</v>
      </c>
    </row>
    <row r="77" spans="2:9" x14ac:dyDescent="0.25">
      <c r="B77" s="29">
        <v>42623</v>
      </c>
      <c r="C77" s="30" t="s">
        <v>308</v>
      </c>
      <c r="D77" s="30">
        <v>732190</v>
      </c>
      <c r="E77" s="30">
        <v>315804</v>
      </c>
      <c r="F77" s="30" t="s">
        <v>346</v>
      </c>
      <c r="G77" s="30" t="s">
        <v>12</v>
      </c>
      <c r="H77" s="30">
        <v>1</v>
      </c>
      <c r="I77" s="31">
        <v>65</v>
      </c>
    </row>
    <row r="78" spans="2:9" x14ac:dyDescent="0.25">
      <c r="B78" s="29">
        <v>42623</v>
      </c>
      <c r="C78" s="30" t="s">
        <v>306</v>
      </c>
      <c r="D78" s="30">
        <v>422570</v>
      </c>
      <c r="E78" s="30">
        <v>335445</v>
      </c>
      <c r="F78" s="30" t="s">
        <v>347</v>
      </c>
      <c r="G78" s="30" t="s">
        <v>10</v>
      </c>
      <c r="H78" s="30">
        <v>1</v>
      </c>
      <c r="I78" s="31">
        <v>40.4</v>
      </c>
    </row>
    <row r="79" spans="2:9" x14ac:dyDescent="0.25">
      <c r="B79" s="29">
        <v>42623</v>
      </c>
      <c r="C79" s="30" t="s">
        <v>308</v>
      </c>
      <c r="D79" s="30">
        <v>584710</v>
      </c>
      <c r="E79" s="30">
        <v>440582</v>
      </c>
      <c r="F79" s="30" t="s">
        <v>348</v>
      </c>
      <c r="G79" s="30" t="s">
        <v>21</v>
      </c>
      <c r="H79" s="30">
        <v>1</v>
      </c>
      <c r="I79" s="31">
        <v>39.799999999999997</v>
      </c>
    </row>
    <row r="80" spans="2:9" x14ac:dyDescent="0.25">
      <c r="B80" s="29">
        <v>42623</v>
      </c>
      <c r="C80" s="30" t="s">
        <v>308</v>
      </c>
      <c r="D80" s="30">
        <v>720906</v>
      </c>
      <c r="E80" s="30">
        <v>440582</v>
      </c>
      <c r="F80" s="30" t="s">
        <v>348</v>
      </c>
      <c r="G80" s="30" t="s">
        <v>21</v>
      </c>
      <c r="H80" s="30">
        <v>1</v>
      </c>
      <c r="I80" s="31">
        <v>39.799999999999997</v>
      </c>
    </row>
    <row r="81" spans="2:9" x14ac:dyDescent="0.25">
      <c r="B81" s="29">
        <v>42623</v>
      </c>
      <c r="C81" s="30" t="s">
        <v>308</v>
      </c>
      <c r="D81" s="30">
        <v>359784</v>
      </c>
      <c r="E81" s="30">
        <v>440582</v>
      </c>
      <c r="F81" s="30" t="s">
        <v>348</v>
      </c>
      <c r="G81" s="30" t="s">
        <v>21</v>
      </c>
      <c r="H81" s="30">
        <v>1</v>
      </c>
      <c r="I81" s="31">
        <v>39.799999999999997</v>
      </c>
    </row>
    <row r="82" spans="2:9" x14ac:dyDescent="0.25">
      <c r="B82" s="29">
        <v>42623</v>
      </c>
      <c r="C82" s="30" t="s">
        <v>306</v>
      </c>
      <c r="D82" s="30">
        <v>249666</v>
      </c>
      <c r="E82" s="30">
        <v>454945</v>
      </c>
      <c r="F82" s="30" t="s">
        <v>349</v>
      </c>
      <c r="G82" s="30" t="s">
        <v>18</v>
      </c>
      <c r="H82" s="30">
        <v>4</v>
      </c>
      <c r="I82" s="31">
        <v>148</v>
      </c>
    </row>
    <row r="83" spans="2:9" x14ac:dyDescent="0.25">
      <c r="B83" s="29">
        <v>42623</v>
      </c>
      <c r="C83" s="30" t="s">
        <v>306</v>
      </c>
      <c r="D83" s="30">
        <v>477783</v>
      </c>
      <c r="E83" s="30">
        <v>454945</v>
      </c>
      <c r="F83" s="30" t="s">
        <v>349</v>
      </c>
      <c r="G83" s="30" t="s">
        <v>18</v>
      </c>
      <c r="H83" s="30">
        <v>1</v>
      </c>
      <c r="I83" s="31">
        <v>27.8</v>
      </c>
    </row>
    <row r="84" spans="2:9" x14ac:dyDescent="0.25">
      <c r="B84" s="29">
        <v>42623</v>
      </c>
      <c r="C84" s="30" t="s">
        <v>308</v>
      </c>
      <c r="D84" s="30">
        <v>640845</v>
      </c>
      <c r="E84" s="30">
        <v>454945</v>
      </c>
      <c r="F84" s="30" t="s">
        <v>349</v>
      </c>
      <c r="G84" s="30" t="s">
        <v>18</v>
      </c>
      <c r="H84" s="30">
        <v>1</v>
      </c>
      <c r="I84" s="31">
        <v>39.799999999999997</v>
      </c>
    </row>
    <row r="85" spans="2:9" x14ac:dyDescent="0.25">
      <c r="B85" s="29">
        <v>42623</v>
      </c>
      <c r="C85" s="30" t="s">
        <v>308</v>
      </c>
      <c r="D85" s="30">
        <v>532182</v>
      </c>
      <c r="E85" s="30">
        <v>454945</v>
      </c>
      <c r="F85" s="30" t="s">
        <v>349</v>
      </c>
      <c r="G85" s="30" t="s">
        <v>18</v>
      </c>
      <c r="H85" s="30">
        <v>2</v>
      </c>
      <c r="I85" s="31">
        <v>59.8</v>
      </c>
    </row>
    <row r="86" spans="2:9" x14ac:dyDescent="0.25">
      <c r="B86" s="29">
        <v>42623</v>
      </c>
      <c r="C86" s="30" t="s">
        <v>8</v>
      </c>
      <c r="D86" s="30">
        <v>915953</v>
      </c>
      <c r="E86" s="30">
        <v>464465</v>
      </c>
      <c r="F86" s="30" t="s">
        <v>29</v>
      </c>
      <c r="G86" s="30" t="s">
        <v>10</v>
      </c>
      <c r="H86" s="30">
        <v>2</v>
      </c>
      <c r="I86" s="31">
        <v>103.4</v>
      </c>
    </row>
    <row r="87" spans="2:9" x14ac:dyDescent="0.25">
      <c r="B87" s="29">
        <v>42623</v>
      </c>
      <c r="C87" s="30" t="s">
        <v>8</v>
      </c>
      <c r="D87" s="30">
        <v>123796</v>
      </c>
      <c r="E87" s="30">
        <v>480139</v>
      </c>
      <c r="F87" s="30" t="s">
        <v>30</v>
      </c>
      <c r="G87" s="30" t="s">
        <v>18</v>
      </c>
      <c r="H87" s="30">
        <v>1</v>
      </c>
      <c r="I87" s="31">
        <v>31.3</v>
      </c>
    </row>
    <row r="88" spans="2:9" x14ac:dyDescent="0.25">
      <c r="B88" s="29">
        <v>42623</v>
      </c>
      <c r="C88" s="30" t="s">
        <v>306</v>
      </c>
      <c r="D88" s="30">
        <v>993974</v>
      </c>
      <c r="E88" s="30">
        <v>480164</v>
      </c>
      <c r="F88" s="30" t="s">
        <v>350</v>
      </c>
      <c r="G88" s="30" t="s">
        <v>10</v>
      </c>
      <c r="H88" s="30">
        <v>1</v>
      </c>
      <c r="I88" s="31">
        <v>40.4</v>
      </c>
    </row>
    <row r="89" spans="2:9" x14ac:dyDescent="0.25">
      <c r="B89" s="29">
        <v>42624</v>
      </c>
      <c r="C89" s="30" t="s">
        <v>306</v>
      </c>
      <c r="D89" s="30">
        <v>422570</v>
      </c>
      <c r="E89" s="30">
        <v>310307</v>
      </c>
      <c r="F89" s="30" t="s">
        <v>351</v>
      </c>
      <c r="G89" s="30" t="s">
        <v>12</v>
      </c>
      <c r="H89" s="30">
        <v>1</v>
      </c>
      <c r="I89" s="31">
        <v>34.5</v>
      </c>
    </row>
    <row r="90" spans="2:9" x14ac:dyDescent="0.25">
      <c r="B90" s="29">
        <v>42624</v>
      </c>
      <c r="C90" s="30" t="s">
        <v>308</v>
      </c>
      <c r="D90" s="30">
        <v>419762</v>
      </c>
      <c r="E90" s="30">
        <v>378688</v>
      </c>
      <c r="F90" s="30" t="s">
        <v>352</v>
      </c>
      <c r="G90" s="30" t="s">
        <v>12</v>
      </c>
      <c r="H90" s="30">
        <v>3</v>
      </c>
      <c r="I90" s="31">
        <v>114.6</v>
      </c>
    </row>
    <row r="91" spans="2:9" x14ac:dyDescent="0.25">
      <c r="B91" s="29">
        <v>42624</v>
      </c>
      <c r="C91" s="30" t="s">
        <v>306</v>
      </c>
      <c r="D91" s="30">
        <v>248817</v>
      </c>
      <c r="E91" s="30">
        <v>456705</v>
      </c>
      <c r="F91" s="30" t="s">
        <v>353</v>
      </c>
      <c r="G91" s="30" t="s">
        <v>18</v>
      </c>
      <c r="H91" s="30">
        <v>1</v>
      </c>
      <c r="I91" s="31">
        <v>36.9</v>
      </c>
    </row>
    <row r="92" spans="2:9" x14ac:dyDescent="0.25">
      <c r="B92" s="29">
        <v>42624</v>
      </c>
      <c r="C92" s="30" t="s">
        <v>308</v>
      </c>
      <c r="D92" s="30">
        <v>954518</v>
      </c>
      <c r="E92" s="30">
        <v>462993</v>
      </c>
      <c r="F92" s="30" t="s">
        <v>354</v>
      </c>
      <c r="G92" s="30" t="s">
        <v>32</v>
      </c>
      <c r="H92" s="30">
        <v>2</v>
      </c>
      <c r="I92" s="31">
        <v>76.8</v>
      </c>
    </row>
    <row r="93" spans="2:9" x14ac:dyDescent="0.25">
      <c r="B93" s="29">
        <v>42624</v>
      </c>
      <c r="C93" s="30" t="s">
        <v>308</v>
      </c>
      <c r="D93" s="30">
        <v>640845</v>
      </c>
      <c r="E93" s="30">
        <v>462993</v>
      </c>
      <c r="F93" s="30" t="s">
        <v>354</v>
      </c>
      <c r="G93" s="30" t="s">
        <v>32</v>
      </c>
      <c r="H93" s="30">
        <v>1</v>
      </c>
      <c r="I93" s="31">
        <v>40.9</v>
      </c>
    </row>
    <row r="94" spans="2:9" x14ac:dyDescent="0.25">
      <c r="B94" s="29">
        <v>42624</v>
      </c>
      <c r="C94" s="30" t="s">
        <v>308</v>
      </c>
      <c r="D94" s="30">
        <v>720906</v>
      </c>
      <c r="E94" s="30">
        <v>477201</v>
      </c>
      <c r="F94" s="30" t="s">
        <v>355</v>
      </c>
      <c r="G94" s="30" t="s">
        <v>32</v>
      </c>
      <c r="H94" s="30">
        <v>1</v>
      </c>
      <c r="I94" s="31">
        <v>40.9</v>
      </c>
    </row>
    <row r="95" spans="2:9" x14ac:dyDescent="0.25">
      <c r="B95" s="29">
        <v>42625</v>
      </c>
      <c r="C95" s="30" t="s">
        <v>308</v>
      </c>
      <c r="D95" s="30">
        <v>315236</v>
      </c>
      <c r="E95" s="30">
        <v>69654</v>
      </c>
      <c r="F95" s="30" t="s">
        <v>356</v>
      </c>
      <c r="G95" s="30" t="s">
        <v>18</v>
      </c>
      <c r="H95" s="30">
        <v>1</v>
      </c>
      <c r="I95" s="31">
        <v>33.799999999999997</v>
      </c>
    </row>
    <row r="96" spans="2:9" x14ac:dyDescent="0.25">
      <c r="B96" s="29">
        <v>42625</v>
      </c>
      <c r="C96" s="30" t="s">
        <v>308</v>
      </c>
      <c r="D96" s="30">
        <v>640845</v>
      </c>
      <c r="E96" s="30">
        <v>304735</v>
      </c>
      <c r="F96" s="30" t="s">
        <v>357</v>
      </c>
      <c r="G96" s="30" t="s">
        <v>21</v>
      </c>
      <c r="H96" s="30">
        <v>1</v>
      </c>
      <c r="I96" s="31">
        <v>39.799999999999997</v>
      </c>
    </row>
    <row r="97" spans="2:9" x14ac:dyDescent="0.25">
      <c r="B97" s="29">
        <v>42625</v>
      </c>
      <c r="C97" s="30" t="s">
        <v>306</v>
      </c>
      <c r="D97" s="30">
        <v>477783</v>
      </c>
      <c r="E97" s="30">
        <v>436689</v>
      </c>
      <c r="F97" s="30" t="s">
        <v>358</v>
      </c>
      <c r="G97" s="30" t="s">
        <v>18</v>
      </c>
      <c r="H97" s="30">
        <v>1</v>
      </c>
      <c r="I97" s="31">
        <v>27.8</v>
      </c>
    </row>
    <row r="98" spans="2:9" x14ac:dyDescent="0.25">
      <c r="B98" s="29">
        <v>42625</v>
      </c>
      <c r="C98" s="30" t="s">
        <v>308</v>
      </c>
      <c r="D98" s="30">
        <v>879915</v>
      </c>
      <c r="E98" s="30">
        <v>479472</v>
      </c>
      <c r="F98" s="30" t="s">
        <v>359</v>
      </c>
      <c r="G98" s="30" t="s">
        <v>10</v>
      </c>
      <c r="H98" s="30">
        <v>1</v>
      </c>
      <c r="I98" s="31">
        <v>7.5</v>
      </c>
    </row>
    <row r="99" spans="2:9" x14ac:dyDescent="0.25">
      <c r="B99" s="29">
        <v>42625</v>
      </c>
      <c r="C99" s="30" t="s">
        <v>308</v>
      </c>
      <c r="D99" s="30">
        <v>796801</v>
      </c>
      <c r="E99" s="30">
        <v>479472</v>
      </c>
      <c r="F99" s="30" t="s">
        <v>359</v>
      </c>
      <c r="G99" s="30" t="s">
        <v>10</v>
      </c>
      <c r="H99" s="30">
        <v>1</v>
      </c>
      <c r="I99" s="31">
        <v>44.6</v>
      </c>
    </row>
    <row r="100" spans="2:9" x14ac:dyDescent="0.25">
      <c r="B100" s="29">
        <v>42625</v>
      </c>
      <c r="C100" s="30" t="s">
        <v>8</v>
      </c>
      <c r="D100" s="30">
        <v>597365</v>
      </c>
      <c r="E100" s="30">
        <v>480715</v>
      </c>
      <c r="F100" s="30" t="s">
        <v>31</v>
      </c>
      <c r="G100" s="30" t="s">
        <v>32</v>
      </c>
      <c r="H100" s="30">
        <v>3</v>
      </c>
      <c r="I100" s="31">
        <v>144.9</v>
      </c>
    </row>
    <row r="101" spans="2:9" x14ac:dyDescent="0.25">
      <c r="B101" s="29">
        <v>42626</v>
      </c>
      <c r="C101" s="30" t="s">
        <v>306</v>
      </c>
      <c r="D101" s="30">
        <v>137087</v>
      </c>
      <c r="E101" s="30">
        <v>372549</v>
      </c>
      <c r="F101" s="30" t="s">
        <v>360</v>
      </c>
      <c r="G101" s="30" t="s">
        <v>18</v>
      </c>
      <c r="H101" s="30">
        <v>1</v>
      </c>
      <c r="I101" s="31">
        <v>24.9</v>
      </c>
    </row>
    <row r="102" spans="2:9" x14ac:dyDescent="0.25">
      <c r="B102" s="29">
        <v>42626</v>
      </c>
      <c r="C102" s="30" t="s">
        <v>306</v>
      </c>
      <c r="D102" s="30">
        <v>770544</v>
      </c>
      <c r="E102" s="30">
        <v>372549</v>
      </c>
      <c r="F102" s="30" t="s">
        <v>360</v>
      </c>
      <c r="G102" s="30" t="s">
        <v>18</v>
      </c>
      <c r="H102" s="30">
        <v>1</v>
      </c>
      <c r="I102" s="31">
        <v>24.9</v>
      </c>
    </row>
    <row r="103" spans="2:9" x14ac:dyDescent="0.25">
      <c r="B103" s="29">
        <v>42626</v>
      </c>
      <c r="C103" s="30" t="s">
        <v>306</v>
      </c>
      <c r="D103" s="30">
        <v>477783</v>
      </c>
      <c r="E103" s="30">
        <v>372549</v>
      </c>
      <c r="F103" s="30" t="s">
        <v>360</v>
      </c>
      <c r="G103" s="30" t="s">
        <v>18</v>
      </c>
      <c r="H103" s="30">
        <v>1</v>
      </c>
      <c r="I103" s="31">
        <v>27.8</v>
      </c>
    </row>
    <row r="104" spans="2:9" x14ac:dyDescent="0.25">
      <c r="B104" s="29">
        <v>42626</v>
      </c>
      <c r="C104" s="30" t="s">
        <v>308</v>
      </c>
      <c r="D104" s="30">
        <v>419762</v>
      </c>
      <c r="E104" s="30">
        <v>424033</v>
      </c>
      <c r="F104" s="30" t="s">
        <v>361</v>
      </c>
      <c r="G104" s="30" t="s">
        <v>18</v>
      </c>
      <c r="H104" s="30">
        <v>1</v>
      </c>
      <c r="I104" s="31">
        <v>33.799999999999997</v>
      </c>
    </row>
    <row r="105" spans="2:9" x14ac:dyDescent="0.25">
      <c r="B105" s="29">
        <v>42626</v>
      </c>
      <c r="C105" s="30" t="s">
        <v>308</v>
      </c>
      <c r="D105" s="30">
        <v>198485</v>
      </c>
      <c r="E105" s="30">
        <v>424033</v>
      </c>
      <c r="F105" s="30" t="s">
        <v>361</v>
      </c>
      <c r="G105" s="30" t="s">
        <v>18</v>
      </c>
      <c r="H105" s="30">
        <v>1</v>
      </c>
      <c r="I105" s="31">
        <v>11.4</v>
      </c>
    </row>
    <row r="106" spans="2:9" x14ac:dyDescent="0.25">
      <c r="B106" s="29">
        <v>42626</v>
      </c>
      <c r="C106" s="30" t="s">
        <v>308</v>
      </c>
      <c r="D106" s="30">
        <v>315236</v>
      </c>
      <c r="E106" s="30">
        <v>445921</v>
      </c>
      <c r="F106" s="30" t="s">
        <v>362</v>
      </c>
      <c r="G106" s="30" t="s">
        <v>10</v>
      </c>
      <c r="H106" s="30">
        <v>1</v>
      </c>
      <c r="I106" s="31">
        <v>37</v>
      </c>
    </row>
    <row r="107" spans="2:9" x14ac:dyDescent="0.25">
      <c r="B107" s="29">
        <v>42627</v>
      </c>
      <c r="C107" s="30" t="s">
        <v>8</v>
      </c>
      <c r="D107" s="30">
        <v>915953</v>
      </c>
      <c r="E107" s="30">
        <v>17184</v>
      </c>
      <c r="F107" s="30" t="s">
        <v>33</v>
      </c>
      <c r="G107" s="30" t="s">
        <v>10</v>
      </c>
      <c r="H107" s="30">
        <v>1</v>
      </c>
      <c r="I107" s="31">
        <v>51.7</v>
      </c>
    </row>
    <row r="108" spans="2:9" x14ac:dyDescent="0.25">
      <c r="B108" s="29">
        <v>42627</v>
      </c>
      <c r="C108" s="30" t="s">
        <v>8</v>
      </c>
      <c r="D108" s="30">
        <v>588995</v>
      </c>
      <c r="E108" s="30">
        <v>265324</v>
      </c>
      <c r="F108" s="30" t="s">
        <v>34</v>
      </c>
      <c r="G108" s="30" t="s">
        <v>12</v>
      </c>
      <c r="H108" s="30">
        <v>1</v>
      </c>
      <c r="I108" s="31">
        <v>43.9</v>
      </c>
    </row>
    <row r="109" spans="2:9" x14ac:dyDescent="0.25">
      <c r="B109" s="29">
        <v>42627</v>
      </c>
      <c r="C109" s="30" t="s">
        <v>306</v>
      </c>
      <c r="D109" s="30">
        <v>252726</v>
      </c>
      <c r="E109" s="30">
        <v>454945</v>
      </c>
      <c r="F109" s="30" t="s">
        <v>363</v>
      </c>
      <c r="G109" s="30" t="s">
        <v>18</v>
      </c>
      <c r="H109" s="30">
        <v>3</v>
      </c>
      <c r="I109" s="31">
        <v>99.3</v>
      </c>
    </row>
    <row r="110" spans="2:9" x14ac:dyDescent="0.25">
      <c r="B110" s="29">
        <v>42627</v>
      </c>
      <c r="C110" s="30" t="s">
        <v>308</v>
      </c>
      <c r="D110" s="30">
        <v>855059</v>
      </c>
      <c r="E110" s="30">
        <v>454945</v>
      </c>
      <c r="F110" s="30" t="s">
        <v>363</v>
      </c>
      <c r="G110" s="30" t="s">
        <v>18</v>
      </c>
      <c r="H110" s="30">
        <v>1</v>
      </c>
      <c r="I110" s="31">
        <v>59.9</v>
      </c>
    </row>
    <row r="111" spans="2:9" x14ac:dyDescent="0.25">
      <c r="B111" s="29">
        <v>42628</v>
      </c>
      <c r="C111" s="30" t="s">
        <v>8</v>
      </c>
      <c r="D111" s="30">
        <v>786865</v>
      </c>
      <c r="E111" s="30">
        <v>11463</v>
      </c>
      <c r="F111" s="30" t="s">
        <v>35</v>
      </c>
      <c r="G111" s="30" t="s">
        <v>10</v>
      </c>
      <c r="H111" s="30">
        <v>1</v>
      </c>
      <c r="I111" s="31">
        <v>51.7</v>
      </c>
    </row>
    <row r="112" spans="2:9" x14ac:dyDescent="0.25">
      <c r="B112" s="29">
        <v>42628</v>
      </c>
      <c r="C112" s="30" t="s">
        <v>308</v>
      </c>
      <c r="D112" s="30">
        <v>714468</v>
      </c>
      <c r="E112" s="30">
        <v>11463</v>
      </c>
      <c r="F112" s="30" t="s">
        <v>35</v>
      </c>
      <c r="G112" s="30" t="s">
        <v>10</v>
      </c>
      <c r="H112" s="30">
        <v>1</v>
      </c>
      <c r="I112" s="31">
        <v>14.5</v>
      </c>
    </row>
    <row r="113" spans="2:9" x14ac:dyDescent="0.25">
      <c r="B113" s="29">
        <v>42628</v>
      </c>
      <c r="C113" s="30" t="s">
        <v>8</v>
      </c>
      <c r="D113" s="30">
        <v>915953</v>
      </c>
      <c r="E113" s="30">
        <v>14333</v>
      </c>
      <c r="F113" s="30" t="s">
        <v>36</v>
      </c>
      <c r="G113" s="30" t="s">
        <v>10</v>
      </c>
      <c r="H113" s="30">
        <v>1</v>
      </c>
      <c r="I113" s="31">
        <v>51.7</v>
      </c>
    </row>
    <row r="114" spans="2:9" x14ac:dyDescent="0.25">
      <c r="B114" s="29">
        <v>42628</v>
      </c>
      <c r="C114" s="30" t="s">
        <v>8</v>
      </c>
      <c r="D114" s="30">
        <v>905356</v>
      </c>
      <c r="E114" s="30">
        <v>228977</v>
      </c>
      <c r="F114" s="30" t="s">
        <v>37</v>
      </c>
      <c r="G114" s="30" t="s">
        <v>10</v>
      </c>
      <c r="H114" s="30">
        <v>1</v>
      </c>
      <c r="I114" s="31">
        <v>32.9</v>
      </c>
    </row>
    <row r="115" spans="2:9" x14ac:dyDescent="0.25">
      <c r="B115" s="29">
        <v>42628</v>
      </c>
      <c r="C115" s="30" t="s">
        <v>306</v>
      </c>
      <c r="D115" s="30">
        <v>789157</v>
      </c>
      <c r="E115" s="30">
        <v>232051</v>
      </c>
      <c r="F115" s="30" t="s">
        <v>364</v>
      </c>
      <c r="G115" s="30" t="s">
        <v>18</v>
      </c>
      <c r="H115" s="30">
        <v>1</v>
      </c>
      <c r="I115" s="31">
        <v>28.5</v>
      </c>
    </row>
    <row r="116" spans="2:9" x14ac:dyDescent="0.25">
      <c r="B116" s="29">
        <v>42628</v>
      </c>
      <c r="C116" s="30" t="s">
        <v>306</v>
      </c>
      <c r="D116" s="30">
        <v>473581</v>
      </c>
      <c r="E116" s="30">
        <v>232051</v>
      </c>
      <c r="F116" s="30" t="s">
        <v>364</v>
      </c>
      <c r="G116" s="30" t="s">
        <v>18</v>
      </c>
      <c r="H116" s="30">
        <v>1</v>
      </c>
      <c r="I116" s="31">
        <v>31.9</v>
      </c>
    </row>
    <row r="117" spans="2:9" x14ac:dyDescent="0.25">
      <c r="B117" s="29">
        <v>42628</v>
      </c>
      <c r="C117" s="30" t="s">
        <v>308</v>
      </c>
      <c r="D117" s="30">
        <v>776126</v>
      </c>
      <c r="E117" s="30">
        <v>445774</v>
      </c>
      <c r="F117" s="30" t="s">
        <v>365</v>
      </c>
      <c r="G117" s="30" t="s">
        <v>12</v>
      </c>
      <c r="H117" s="30">
        <v>1</v>
      </c>
      <c r="I117" s="31">
        <v>65</v>
      </c>
    </row>
    <row r="118" spans="2:9" x14ac:dyDescent="0.25">
      <c r="B118" s="29">
        <v>42628</v>
      </c>
      <c r="C118" s="30" t="s">
        <v>308</v>
      </c>
      <c r="D118" s="30">
        <v>954518</v>
      </c>
      <c r="E118" s="30">
        <v>476320</v>
      </c>
      <c r="F118" s="30" t="s">
        <v>366</v>
      </c>
      <c r="G118" s="30" t="s">
        <v>10</v>
      </c>
      <c r="H118" s="30">
        <v>1</v>
      </c>
      <c r="I118" s="31">
        <v>35.1</v>
      </c>
    </row>
    <row r="119" spans="2:9" x14ac:dyDescent="0.25">
      <c r="B119" s="29">
        <v>42628</v>
      </c>
      <c r="C119" s="30" t="s">
        <v>308</v>
      </c>
      <c r="D119" s="30">
        <v>903052</v>
      </c>
      <c r="E119" s="30">
        <v>479472</v>
      </c>
      <c r="F119" s="30" t="s">
        <v>367</v>
      </c>
      <c r="G119" s="30" t="s">
        <v>10</v>
      </c>
      <c r="H119" s="30">
        <v>1</v>
      </c>
      <c r="I119" s="31">
        <v>34.6</v>
      </c>
    </row>
    <row r="120" spans="2:9" x14ac:dyDescent="0.25">
      <c r="B120" s="29">
        <v>42629</v>
      </c>
      <c r="C120" s="30" t="s">
        <v>308</v>
      </c>
      <c r="D120" s="30">
        <v>732190</v>
      </c>
      <c r="E120" s="30">
        <v>93487</v>
      </c>
      <c r="F120" s="30" t="s">
        <v>368</v>
      </c>
      <c r="G120" s="30" t="s">
        <v>18</v>
      </c>
      <c r="H120" s="30">
        <v>1</v>
      </c>
      <c r="I120" s="31">
        <v>59.9</v>
      </c>
    </row>
    <row r="121" spans="2:9" x14ac:dyDescent="0.25">
      <c r="B121" s="29">
        <v>42629</v>
      </c>
      <c r="C121" s="30" t="s">
        <v>8</v>
      </c>
      <c r="D121" s="30">
        <v>905356</v>
      </c>
      <c r="E121" s="30">
        <v>192014</v>
      </c>
      <c r="F121" s="30" t="s">
        <v>38</v>
      </c>
      <c r="G121" s="30" t="s">
        <v>21</v>
      </c>
      <c r="H121" s="30">
        <v>1</v>
      </c>
      <c r="I121" s="31">
        <v>31.5</v>
      </c>
    </row>
    <row r="122" spans="2:9" x14ac:dyDescent="0.25">
      <c r="B122" s="29">
        <v>42629</v>
      </c>
      <c r="C122" s="30" t="s">
        <v>8</v>
      </c>
      <c r="D122" s="30">
        <v>905356</v>
      </c>
      <c r="E122" s="30">
        <v>457781</v>
      </c>
      <c r="F122" s="30" t="s">
        <v>39</v>
      </c>
      <c r="G122" s="30" t="s">
        <v>10</v>
      </c>
      <c r="H122" s="30">
        <v>1</v>
      </c>
      <c r="I122" s="31">
        <v>34.1</v>
      </c>
    </row>
    <row r="123" spans="2:9" x14ac:dyDescent="0.25">
      <c r="B123" s="29">
        <v>42630</v>
      </c>
      <c r="C123" s="30" t="s">
        <v>308</v>
      </c>
      <c r="D123" s="30">
        <v>537012</v>
      </c>
      <c r="E123" s="30">
        <v>105560</v>
      </c>
      <c r="F123" s="30" t="s">
        <v>369</v>
      </c>
      <c r="G123" s="30" t="s">
        <v>18</v>
      </c>
      <c r="H123" s="30">
        <v>2</v>
      </c>
      <c r="I123" s="31">
        <v>86</v>
      </c>
    </row>
    <row r="124" spans="2:9" x14ac:dyDescent="0.25">
      <c r="B124" s="29">
        <v>42630</v>
      </c>
      <c r="C124" s="30" t="s">
        <v>308</v>
      </c>
      <c r="D124" s="30">
        <v>709381</v>
      </c>
      <c r="E124" s="30">
        <v>105560</v>
      </c>
      <c r="F124" s="30" t="s">
        <v>369</v>
      </c>
      <c r="G124" s="30" t="s">
        <v>18</v>
      </c>
      <c r="H124" s="30">
        <v>2</v>
      </c>
      <c r="I124" s="31">
        <v>86</v>
      </c>
    </row>
    <row r="125" spans="2:9" x14ac:dyDescent="0.25">
      <c r="B125" s="29">
        <v>42630</v>
      </c>
      <c r="C125" s="30" t="s">
        <v>308</v>
      </c>
      <c r="D125" s="30">
        <v>720906</v>
      </c>
      <c r="E125" s="30">
        <v>126660</v>
      </c>
      <c r="F125" s="30" t="s">
        <v>370</v>
      </c>
      <c r="G125" s="30" t="s">
        <v>21</v>
      </c>
      <c r="H125" s="30">
        <v>2</v>
      </c>
      <c r="I125" s="31">
        <v>79.599999999999994</v>
      </c>
    </row>
    <row r="126" spans="2:9" x14ac:dyDescent="0.25">
      <c r="B126" s="29">
        <v>42630</v>
      </c>
      <c r="C126" s="30" t="s">
        <v>8</v>
      </c>
      <c r="D126" s="30">
        <v>645430</v>
      </c>
      <c r="E126" s="30">
        <v>175781</v>
      </c>
      <c r="F126" s="30" t="s">
        <v>40</v>
      </c>
      <c r="G126" s="30" t="s">
        <v>18</v>
      </c>
      <c r="H126" s="30">
        <v>3</v>
      </c>
      <c r="I126" s="31">
        <v>120</v>
      </c>
    </row>
    <row r="127" spans="2:9" x14ac:dyDescent="0.25">
      <c r="B127" s="29">
        <v>42630</v>
      </c>
      <c r="C127" s="30" t="s">
        <v>308</v>
      </c>
      <c r="D127" s="30">
        <v>419762</v>
      </c>
      <c r="E127" s="30">
        <v>198843</v>
      </c>
      <c r="F127" s="30" t="s">
        <v>371</v>
      </c>
      <c r="G127" s="30" t="s">
        <v>21</v>
      </c>
      <c r="H127" s="30">
        <v>1</v>
      </c>
      <c r="I127" s="31">
        <v>33.6</v>
      </c>
    </row>
    <row r="128" spans="2:9" x14ac:dyDescent="0.25">
      <c r="B128" s="29">
        <v>42630</v>
      </c>
      <c r="C128" s="30" t="s">
        <v>306</v>
      </c>
      <c r="D128" s="30">
        <v>924893</v>
      </c>
      <c r="E128" s="30">
        <v>306747</v>
      </c>
      <c r="F128" s="30" t="s">
        <v>372</v>
      </c>
      <c r="G128" s="30" t="s">
        <v>12</v>
      </c>
      <c r="H128" s="30">
        <v>1</v>
      </c>
      <c r="I128" s="31">
        <v>36.9</v>
      </c>
    </row>
    <row r="129" spans="2:9" x14ac:dyDescent="0.25">
      <c r="B129" s="29">
        <v>42631</v>
      </c>
      <c r="C129" s="30" t="s">
        <v>8</v>
      </c>
      <c r="D129" s="30">
        <v>330691</v>
      </c>
      <c r="E129" s="30">
        <v>448188</v>
      </c>
      <c r="F129" s="30" t="s">
        <v>41</v>
      </c>
      <c r="G129" s="30" t="s">
        <v>10</v>
      </c>
      <c r="H129" s="30">
        <v>1</v>
      </c>
      <c r="I129" s="31">
        <v>37.200000000000003</v>
      </c>
    </row>
    <row r="130" spans="2:9" x14ac:dyDescent="0.25">
      <c r="B130" s="29">
        <v>42631</v>
      </c>
      <c r="C130" s="30" t="s">
        <v>8</v>
      </c>
      <c r="D130" s="30">
        <v>915953</v>
      </c>
      <c r="E130" s="30">
        <v>448188</v>
      </c>
      <c r="F130" s="30" t="s">
        <v>41</v>
      </c>
      <c r="G130" s="30" t="s">
        <v>10</v>
      </c>
      <c r="H130" s="30">
        <v>1</v>
      </c>
      <c r="I130" s="31">
        <v>51.7</v>
      </c>
    </row>
    <row r="131" spans="2:9" x14ac:dyDescent="0.25">
      <c r="B131" s="29">
        <v>42631</v>
      </c>
      <c r="C131" s="30" t="s">
        <v>308</v>
      </c>
      <c r="D131" s="30">
        <v>714468</v>
      </c>
      <c r="E131" s="30">
        <v>448188</v>
      </c>
      <c r="F131" s="30" t="s">
        <v>41</v>
      </c>
      <c r="G131" s="30" t="s">
        <v>10</v>
      </c>
      <c r="H131" s="30">
        <v>1</v>
      </c>
      <c r="I131" s="31">
        <v>14.5</v>
      </c>
    </row>
    <row r="132" spans="2:9" x14ac:dyDescent="0.25">
      <c r="B132" s="29">
        <v>42631</v>
      </c>
      <c r="C132" s="30" t="s">
        <v>308</v>
      </c>
      <c r="D132" s="30">
        <v>470080</v>
      </c>
      <c r="E132" s="30">
        <v>462064</v>
      </c>
      <c r="F132" s="30" t="s">
        <v>373</v>
      </c>
      <c r="G132" s="30" t="s">
        <v>32</v>
      </c>
      <c r="H132" s="30">
        <v>1</v>
      </c>
      <c r="I132" s="31">
        <v>40.9</v>
      </c>
    </row>
    <row r="133" spans="2:9" x14ac:dyDescent="0.25">
      <c r="B133" s="29">
        <v>42631</v>
      </c>
      <c r="C133" s="30" t="s">
        <v>308</v>
      </c>
      <c r="D133" s="30">
        <v>359784</v>
      </c>
      <c r="E133" s="30">
        <v>481973</v>
      </c>
      <c r="F133" s="30" t="s">
        <v>374</v>
      </c>
      <c r="G133" s="30" t="s">
        <v>10</v>
      </c>
      <c r="H133" s="30">
        <v>1</v>
      </c>
      <c r="I133" s="31">
        <v>44</v>
      </c>
    </row>
    <row r="134" spans="2:9" x14ac:dyDescent="0.25">
      <c r="B134" s="29">
        <v>42632</v>
      </c>
      <c r="C134" s="30" t="s">
        <v>8</v>
      </c>
      <c r="D134" s="30">
        <v>786865</v>
      </c>
      <c r="E134" s="30">
        <v>5787</v>
      </c>
      <c r="F134" s="30" t="s">
        <v>42</v>
      </c>
      <c r="G134" s="30" t="s">
        <v>10</v>
      </c>
      <c r="H134" s="30">
        <v>1</v>
      </c>
      <c r="I134" s="31">
        <v>57</v>
      </c>
    </row>
    <row r="135" spans="2:9" x14ac:dyDescent="0.25">
      <c r="B135" s="29">
        <v>42632</v>
      </c>
      <c r="C135" s="30" t="s">
        <v>8</v>
      </c>
      <c r="D135" s="30">
        <v>227633</v>
      </c>
      <c r="E135" s="30">
        <v>5787</v>
      </c>
      <c r="F135" s="30" t="s">
        <v>42</v>
      </c>
      <c r="G135" s="30" t="s">
        <v>10</v>
      </c>
      <c r="H135" s="30">
        <v>1</v>
      </c>
      <c r="I135" s="31">
        <v>55</v>
      </c>
    </row>
    <row r="136" spans="2:9" x14ac:dyDescent="0.25">
      <c r="B136" s="29">
        <v>42632</v>
      </c>
      <c r="C136" s="30" t="s">
        <v>306</v>
      </c>
      <c r="D136" s="30">
        <v>701139</v>
      </c>
      <c r="E136" s="30">
        <v>52079</v>
      </c>
      <c r="F136" s="30" t="s">
        <v>375</v>
      </c>
      <c r="G136" s="30" t="s">
        <v>18</v>
      </c>
      <c r="H136" s="30">
        <v>2</v>
      </c>
      <c r="I136" s="31">
        <v>31.9</v>
      </c>
    </row>
    <row r="137" spans="2:9" x14ac:dyDescent="0.25">
      <c r="B137" s="29">
        <v>42632</v>
      </c>
      <c r="C137" s="30" t="s">
        <v>308</v>
      </c>
      <c r="D137" s="30">
        <v>720906</v>
      </c>
      <c r="E137" s="30">
        <v>282618</v>
      </c>
      <c r="F137" s="30" t="s">
        <v>376</v>
      </c>
      <c r="G137" s="30" t="s">
        <v>10</v>
      </c>
      <c r="H137" s="30">
        <v>1</v>
      </c>
      <c r="I137" s="31">
        <v>44</v>
      </c>
    </row>
    <row r="138" spans="2:9" x14ac:dyDescent="0.25">
      <c r="B138" s="29">
        <v>42632</v>
      </c>
      <c r="C138" s="30" t="s">
        <v>308</v>
      </c>
      <c r="D138" s="30">
        <v>620967</v>
      </c>
      <c r="E138" s="30">
        <v>282618</v>
      </c>
      <c r="F138" s="30" t="s">
        <v>376</v>
      </c>
      <c r="G138" s="30" t="s">
        <v>10</v>
      </c>
      <c r="H138" s="30">
        <v>1</v>
      </c>
      <c r="I138" s="31">
        <v>71.5</v>
      </c>
    </row>
    <row r="139" spans="2:9" x14ac:dyDescent="0.25">
      <c r="B139" s="29">
        <v>42632</v>
      </c>
      <c r="C139" s="30" t="s">
        <v>8</v>
      </c>
      <c r="D139" s="30">
        <v>786865</v>
      </c>
      <c r="E139" s="30">
        <v>300346</v>
      </c>
      <c r="F139" s="30" t="s">
        <v>43</v>
      </c>
      <c r="G139" s="30" t="s">
        <v>18</v>
      </c>
      <c r="H139" s="30">
        <v>1</v>
      </c>
      <c r="I139" s="31">
        <v>40</v>
      </c>
    </row>
    <row r="140" spans="2:9" x14ac:dyDescent="0.25">
      <c r="B140" s="29">
        <v>42632</v>
      </c>
      <c r="C140" s="30" t="s">
        <v>8</v>
      </c>
      <c r="D140" s="30">
        <v>786865</v>
      </c>
      <c r="E140" s="30">
        <v>304735</v>
      </c>
      <c r="F140" s="30" t="s">
        <v>44</v>
      </c>
      <c r="G140" s="30" t="s">
        <v>10</v>
      </c>
      <c r="H140" s="30">
        <v>1</v>
      </c>
      <c r="I140" s="31">
        <v>57</v>
      </c>
    </row>
    <row r="141" spans="2:9" x14ac:dyDescent="0.25">
      <c r="B141" s="29">
        <v>42632</v>
      </c>
      <c r="C141" s="30" t="s">
        <v>308</v>
      </c>
      <c r="D141" s="30">
        <v>422968</v>
      </c>
      <c r="E141" s="30">
        <v>482109</v>
      </c>
      <c r="F141" s="30" t="s">
        <v>377</v>
      </c>
      <c r="G141" s="30" t="s">
        <v>49</v>
      </c>
      <c r="H141" s="30">
        <v>1</v>
      </c>
      <c r="I141" s="31">
        <v>38.4</v>
      </c>
    </row>
    <row r="142" spans="2:9" x14ac:dyDescent="0.25">
      <c r="B142" s="29">
        <v>42633</v>
      </c>
      <c r="C142" s="30" t="s">
        <v>308</v>
      </c>
      <c r="D142" s="30">
        <v>903052</v>
      </c>
      <c r="E142" s="30">
        <v>104934</v>
      </c>
      <c r="F142" s="30" t="s">
        <v>378</v>
      </c>
      <c r="G142" s="30" t="s">
        <v>18</v>
      </c>
      <c r="H142" s="30">
        <v>1</v>
      </c>
      <c r="I142" s="31">
        <v>29.9</v>
      </c>
    </row>
    <row r="143" spans="2:9" x14ac:dyDescent="0.25">
      <c r="B143" s="29">
        <v>42633</v>
      </c>
      <c r="C143" s="30" t="s">
        <v>308</v>
      </c>
      <c r="D143" s="30">
        <v>198485</v>
      </c>
      <c r="E143" s="30">
        <v>104934</v>
      </c>
      <c r="F143" s="30" t="s">
        <v>378</v>
      </c>
      <c r="G143" s="30" t="s">
        <v>18</v>
      </c>
      <c r="H143" s="30">
        <v>1</v>
      </c>
      <c r="I143" s="31">
        <v>11.4</v>
      </c>
    </row>
    <row r="144" spans="2:9" x14ac:dyDescent="0.25">
      <c r="B144" s="29">
        <v>42633</v>
      </c>
      <c r="C144" s="30" t="s">
        <v>306</v>
      </c>
      <c r="D144" s="30">
        <v>701139</v>
      </c>
      <c r="E144" s="30">
        <v>156193</v>
      </c>
      <c r="F144" s="30" t="s">
        <v>379</v>
      </c>
      <c r="G144" s="30" t="s">
        <v>18</v>
      </c>
      <c r="H144" s="30">
        <v>1</v>
      </c>
      <c r="I144" s="31">
        <v>31.9</v>
      </c>
    </row>
    <row r="145" spans="2:9" x14ac:dyDescent="0.25">
      <c r="B145" s="29">
        <v>42633</v>
      </c>
      <c r="C145" s="30" t="s">
        <v>308</v>
      </c>
      <c r="D145" s="30">
        <v>768644</v>
      </c>
      <c r="E145" s="30">
        <v>244012</v>
      </c>
      <c r="F145" s="30" t="s">
        <v>380</v>
      </c>
      <c r="G145" s="30" t="s">
        <v>18</v>
      </c>
      <c r="H145" s="30">
        <v>1</v>
      </c>
      <c r="I145" s="31">
        <v>59.9</v>
      </c>
    </row>
    <row r="146" spans="2:9" x14ac:dyDescent="0.25">
      <c r="B146" s="29">
        <v>42633</v>
      </c>
      <c r="C146" s="30" t="s">
        <v>308</v>
      </c>
      <c r="D146" s="30">
        <v>555673</v>
      </c>
      <c r="E146" s="30">
        <v>379399</v>
      </c>
      <c r="F146" s="30" t="s">
        <v>381</v>
      </c>
      <c r="G146" s="30" t="s">
        <v>12</v>
      </c>
      <c r="H146" s="30">
        <v>1</v>
      </c>
      <c r="I146" s="31">
        <v>55.5</v>
      </c>
    </row>
    <row r="147" spans="2:9" x14ac:dyDescent="0.25">
      <c r="B147" s="29">
        <v>42633</v>
      </c>
      <c r="C147" s="30" t="s">
        <v>306</v>
      </c>
      <c r="D147" s="30">
        <v>388827</v>
      </c>
      <c r="E147" s="30">
        <v>398467</v>
      </c>
      <c r="F147" s="30" t="s">
        <v>382</v>
      </c>
      <c r="G147" s="30" t="s">
        <v>32</v>
      </c>
      <c r="H147" s="30">
        <v>1</v>
      </c>
      <c r="I147" s="31">
        <v>31.8</v>
      </c>
    </row>
    <row r="148" spans="2:9" x14ac:dyDescent="0.25">
      <c r="B148" s="29">
        <v>42633</v>
      </c>
      <c r="C148" s="30" t="s">
        <v>308</v>
      </c>
      <c r="D148" s="30">
        <v>315236</v>
      </c>
      <c r="E148" s="30">
        <v>445921</v>
      </c>
      <c r="F148" s="30" t="s">
        <v>383</v>
      </c>
      <c r="G148" s="30" t="s">
        <v>12</v>
      </c>
      <c r="H148" s="30">
        <v>1</v>
      </c>
      <c r="I148" s="31">
        <v>38.200000000000003</v>
      </c>
    </row>
    <row r="149" spans="2:9" x14ac:dyDescent="0.25">
      <c r="B149" s="29">
        <v>42634</v>
      </c>
      <c r="C149" s="30" t="s">
        <v>308</v>
      </c>
      <c r="D149" s="30">
        <v>537012</v>
      </c>
      <c r="E149" s="30">
        <v>105560</v>
      </c>
      <c r="F149" s="30" t="s">
        <v>384</v>
      </c>
      <c r="G149" s="30" t="s">
        <v>18</v>
      </c>
      <c r="H149" s="30">
        <v>2</v>
      </c>
      <c r="I149" s="31">
        <v>86</v>
      </c>
    </row>
    <row r="150" spans="2:9" x14ac:dyDescent="0.25">
      <c r="B150" s="29">
        <v>42634</v>
      </c>
      <c r="C150" s="30" t="s">
        <v>308</v>
      </c>
      <c r="D150" s="30">
        <v>584710</v>
      </c>
      <c r="E150" s="30">
        <v>428999</v>
      </c>
      <c r="F150" s="30" t="s">
        <v>385</v>
      </c>
      <c r="G150" s="30" t="s">
        <v>10</v>
      </c>
      <c r="H150" s="30">
        <v>1</v>
      </c>
      <c r="I150" s="31">
        <v>40.6</v>
      </c>
    </row>
    <row r="151" spans="2:9" x14ac:dyDescent="0.25">
      <c r="B151" s="29">
        <v>42634</v>
      </c>
      <c r="C151" s="30" t="s">
        <v>306</v>
      </c>
      <c r="D151" s="30">
        <v>468800</v>
      </c>
      <c r="E151" s="30">
        <v>480116</v>
      </c>
      <c r="F151" s="30" t="s">
        <v>386</v>
      </c>
      <c r="G151" s="30" t="s">
        <v>18</v>
      </c>
      <c r="H151" s="30">
        <v>1</v>
      </c>
      <c r="I151" s="31">
        <v>41.9</v>
      </c>
    </row>
    <row r="152" spans="2:9" x14ac:dyDescent="0.25">
      <c r="B152" s="29">
        <v>42635</v>
      </c>
      <c r="C152" s="30" t="s">
        <v>306</v>
      </c>
      <c r="D152" s="30">
        <v>924893</v>
      </c>
      <c r="E152" s="30">
        <v>306747</v>
      </c>
      <c r="F152" s="30" t="s">
        <v>387</v>
      </c>
      <c r="G152" s="30" t="s">
        <v>12</v>
      </c>
      <c r="H152" s="30">
        <v>1</v>
      </c>
      <c r="I152" s="31">
        <v>36.9</v>
      </c>
    </row>
    <row r="153" spans="2:9" x14ac:dyDescent="0.25">
      <c r="B153" s="29">
        <v>42635</v>
      </c>
      <c r="C153" s="30" t="s">
        <v>306</v>
      </c>
      <c r="D153" s="30">
        <v>468800</v>
      </c>
      <c r="E153" s="30">
        <v>371377</v>
      </c>
      <c r="F153" s="30" t="s">
        <v>388</v>
      </c>
      <c r="G153" s="30" t="s">
        <v>18</v>
      </c>
      <c r="H153" s="30">
        <v>1</v>
      </c>
      <c r="I153" s="31">
        <v>55.9</v>
      </c>
    </row>
    <row r="154" spans="2:9" x14ac:dyDescent="0.25">
      <c r="B154" s="29">
        <v>42635</v>
      </c>
      <c r="C154" s="30" t="s">
        <v>306</v>
      </c>
      <c r="D154" s="30">
        <v>789157</v>
      </c>
      <c r="E154" s="30">
        <v>452966</v>
      </c>
      <c r="F154" s="30" t="s">
        <v>389</v>
      </c>
      <c r="G154" s="30" t="s">
        <v>18</v>
      </c>
      <c r="H154" s="30">
        <v>1</v>
      </c>
      <c r="I154" s="31">
        <v>28.5</v>
      </c>
    </row>
    <row r="155" spans="2:9" x14ac:dyDescent="0.25">
      <c r="B155" s="29">
        <v>42635</v>
      </c>
      <c r="C155" s="30" t="s">
        <v>306</v>
      </c>
      <c r="D155" s="30">
        <v>249666</v>
      </c>
      <c r="E155" s="30">
        <v>452966</v>
      </c>
      <c r="F155" s="30" t="s">
        <v>389</v>
      </c>
      <c r="G155" s="30" t="s">
        <v>18</v>
      </c>
      <c r="H155" s="30">
        <v>1</v>
      </c>
      <c r="I155" s="31">
        <v>37</v>
      </c>
    </row>
    <row r="156" spans="2:9" x14ac:dyDescent="0.25">
      <c r="B156" s="29">
        <v>42635</v>
      </c>
      <c r="C156" s="30" t="s">
        <v>8</v>
      </c>
      <c r="D156" s="30">
        <v>863562</v>
      </c>
      <c r="E156" s="30">
        <v>468356</v>
      </c>
      <c r="F156" s="30" t="s">
        <v>45</v>
      </c>
      <c r="G156" s="30" t="s">
        <v>21</v>
      </c>
      <c r="H156" s="30">
        <v>1</v>
      </c>
      <c r="I156" s="31">
        <v>31.5</v>
      </c>
    </row>
    <row r="157" spans="2:9" x14ac:dyDescent="0.25">
      <c r="B157" s="29">
        <v>42635</v>
      </c>
      <c r="C157" s="30" t="s">
        <v>308</v>
      </c>
      <c r="D157" s="30">
        <v>537012</v>
      </c>
      <c r="E157" s="30">
        <v>483171</v>
      </c>
      <c r="F157" s="30" t="s">
        <v>390</v>
      </c>
      <c r="G157" s="30" t="s">
        <v>18</v>
      </c>
      <c r="H157" s="30">
        <v>1</v>
      </c>
      <c r="I157" s="31">
        <v>43</v>
      </c>
    </row>
    <row r="158" spans="2:9" x14ac:dyDescent="0.25">
      <c r="B158" s="29">
        <v>42636</v>
      </c>
      <c r="C158" s="30" t="s">
        <v>308</v>
      </c>
      <c r="D158" s="30">
        <v>720906</v>
      </c>
      <c r="E158" s="30">
        <v>46356</v>
      </c>
      <c r="F158" s="30" t="s">
        <v>391</v>
      </c>
      <c r="G158" s="30" t="s">
        <v>10</v>
      </c>
      <c r="H158" s="30">
        <v>1</v>
      </c>
      <c r="I158" s="31">
        <v>44</v>
      </c>
    </row>
    <row r="159" spans="2:9" x14ac:dyDescent="0.25">
      <c r="B159" s="29">
        <v>42636</v>
      </c>
      <c r="C159" s="30" t="s">
        <v>308</v>
      </c>
      <c r="D159" s="30">
        <v>315236</v>
      </c>
      <c r="E159" s="30">
        <v>82052</v>
      </c>
      <c r="F159" s="30" t="s">
        <v>392</v>
      </c>
      <c r="G159" s="30" t="s">
        <v>10</v>
      </c>
      <c r="H159" s="30">
        <v>1</v>
      </c>
      <c r="I159" s="31">
        <v>37</v>
      </c>
    </row>
    <row r="160" spans="2:9" x14ac:dyDescent="0.25">
      <c r="B160" s="29">
        <v>42636</v>
      </c>
      <c r="C160" s="30" t="s">
        <v>308</v>
      </c>
      <c r="D160" s="30">
        <v>359784</v>
      </c>
      <c r="E160" s="30">
        <v>82052</v>
      </c>
      <c r="F160" s="30" t="s">
        <v>392</v>
      </c>
      <c r="G160" s="30" t="s">
        <v>10</v>
      </c>
      <c r="H160" s="30">
        <v>1</v>
      </c>
      <c r="I160" s="31">
        <v>44</v>
      </c>
    </row>
    <row r="161" spans="2:9" x14ac:dyDescent="0.25">
      <c r="B161" s="29">
        <v>42636</v>
      </c>
      <c r="C161" s="30" t="s">
        <v>308</v>
      </c>
      <c r="D161" s="30">
        <v>714468</v>
      </c>
      <c r="E161" s="30">
        <v>272240</v>
      </c>
      <c r="F161" s="30" t="s">
        <v>393</v>
      </c>
      <c r="G161" s="30" t="s">
        <v>12</v>
      </c>
      <c r="H161" s="30">
        <v>1</v>
      </c>
      <c r="I161" s="31">
        <v>14</v>
      </c>
    </row>
    <row r="162" spans="2:9" x14ac:dyDescent="0.25">
      <c r="B162" s="29">
        <v>42636</v>
      </c>
      <c r="C162" s="30" t="s">
        <v>308</v>
      </c>
      <c r="D162" s="30">
        <v>537012</v>
      </c>
      <c r="E162" s="30">
        <v>434104</v>
      </c>
      <c r="F162" s="30" t="s">
        <v>394</v>
      </c>
      <c r="G162" s="30" t="s">
        <v>18</v>
      </c>
      <c r="H162" s="30">
        <v>3</v>
      </c>
      <c r="I162" s="31">
        <v>134.4</v>
      </c>
    </row>
    <row r="163" spans="2:9" x14ac:dyDescent="0.25">
      <c r="B163" s="29">
        <v>42636</v>
      </c>
      <c r="C163" s="30" t="s">
        <v>308</v>
      </c>
      <c r="D163" s="30">
        <v>714468</v>
      </c>
      <c r="E163" s="30">
        <v>434104</v>
      </c>
      <c r="F163" s="30" t="s">
        <v>394</v>
      </c>
      <c r="G163" s="30" t="s">
        <v>18</v>
      </c>
      <c r="H163" s="30">
        <v>2</v>
      </c>
      <c r="I163" s="31">
        <v>22.8</v>
      </c>
    </row>
    <row r="164" spans="2:9" x14ac:dyDescent="0.25">
      <c r="B164" s="29">
        <v>42636</v>
      </c>
      <c r="C164" s="30" t="s">
        <v>8</v>
      </c>
      <c r="D164" s="30">
        <v>348047</v>
      </c>
      <c r="E164" s="30">
        <v>470669</v>
      </c>
      <c r="F164" s="30" t="s">
        <v>46</v>
      </c>
      <c r="G164" s="30" t="s">
        <v>10</v>
      </c>
      <c r="H164" s="30">
        <v>1</v>
      </c>
      <c r="I164" s="31">
        <v>37.200000000000003</v>
      </c>
    </row>
    <row r="165" spans="2:9" x14ac:dyDescent="0.25">
      <c r="B165" s="29">
        <v>42636</v>
      </c>
      <c r="C165" s="30" t="s">
        <v>8</v>
      </c>
      <c r="D165" s="30">
        <v>915953</v>
      </c>
      <c r="E165" s="30">
        <v>470669</v>
      </c>
      <c r="F165" s="30" t="s">
        <v>46</v>
      </c>
      <c r="G165" s="30" t="s">
        <v>10</v>
      </c>
      <c r="H165" s="30">
        <v>1</v>
      </c>
      <c r="I165" s="31">
        <v>51.7</v>
      </c>
    </row>
    <row r="166" spans="2:9" x14ac:dyDescent="0.25">
      <c r="B166" s="29">
        <v>42637</v>
      </c>
      <c r="C166" s="30" t="s">
        <v>8</v>
      </c>
      <c r="D166" s="30">
        <v>915953</v>
      </c>
      <c r="E166" s="30">
        <v>11463</v>
      </c>
      <c r="F166" s="30" t="s">
        <v>47</v>
      </c>
      <c r="G166" s="30" t="s">
        <v>10</v>
      </c>
      <c r="H166" s="30">
        <v>1</v>
      </c>
      <c r="I166" s="31">
        <v>51.7</v>
      </c>
    </row>
    <row r="167" spans="2:9" x14ac:dyDescent="0.25">
      <c r="B167" s="29">
        <v>42637</v>
      </c>
      <c r="C167" s="30" t="s">
        <v>308</v>
      </c>
      <c r="D167" s="30">
        <v>138108</v>
      </c>
      <c r="E167" s="30">
        <v>48576</v>
      </c>
      <c r="F167" s="30" t="s">
        <v>395</v>
      </c>
      <c r="G167" s="30" t="s">
        <v>18</v>
      </c>
      <c r="H167" s="30">
        <v>1</v>
      </c>
      <c r="I167" s="31">
        <v>65.3</v>
      </c>
    </row>
    <row r="168" spans="2:9" x14ac:dyDescent="0.25">
      <c r="B168" s="29">
        <v>42637</v>
      </c>
      <c r="C168" s="30" t="s">
        <v>306</v>
      </c>
      <c r="D168" s="30">
        <v>477783</v>
      </c>
      <c r="E168" s="30">
        <v>69654</v>
      </c>
      <c r="F168" s="30" t="s">
        <v>396</v>
      </c>
      <c r="G168" s="30" t="s">
        <v>18</v>
      </c>
      <c r="H168" s="30">
        <v>1</v>
      </c>
      <c r="I168" s="31">
        <v>21.5</v>
      </c>
    </row>
    <row r="169" spans="2:9" x14ac:dyDescent="0.25">
      <c r="B169" s="29">
        <v>42637</v>
      </c>
      <c r="C169" s="30" t="s">
        <v>306</v>
      </c>
      <c r="D169" s="30">
        <v>249666</v>
      </c>
      <c r="E169" s="30">
        <v>162162</v>
      </c>
      <c r="F169" s="30" t="s">
        <v>397</v>
      </c>
      <c r="G169" s="30" t="s">
        <v>21</v>
      </c>
      <c r="H169" s="30">
        <v>1</v>
      </c>
      <c r="I169" s="31">
        <v>34.700000000000003</v>
      </c>
    </row>
    <row r="170" spans="2:9" x14ac:dyDescent="0.25">
      <c r="B170" s="29">
        <v>42637</v>
      </c>
      <c r="C170" s="30" t="s">
        <v>308</v>
      </c>
      <c r="D170" s="30">
        <v>714468</v>
      </c>
      <c r="E170" s="30">
        <v>404733</v>
      </c>
      <c r="F170" s="30" t="s">
        <v>398</v>
      </c>
      <c r="G170" s="30" t="s">
        <v>12</v>
      </c>
      <c r="H170" s="30">
        <v>1</v>
      </c>
      <c r="I170" s="31">
        <v>14</v>
      </c>
    </row>
    <row r="171" spans="2:9" x14ac:dyDescent="0.25">
      <c r="B171" s="29">
        <v>42637</v>
      </c>
      <c r="C171" s="30" t="s">
        <v>308</v>
      </c>
      <c r="D171" s="30">
        <v>419762</v>
      </c>
      <c r="E171" s="30">
        <v>448474</v>
      </c>
      <c r="F171" s="30" t="s">
        <v>399</v>
      </c>
      <c r="G171" s="30" t="s">
        <v>21</v>
      </c>
      <c r="H171" s="30">
        <v>2</v>
      </c>
      <c r="I171" s="31">
        <v>67.2</v>
      </c>
    </row>
    <row r="172" spans="2:9" x14ac:dyDescent="0.25">
      <c r="B172" s="29">
        <v>42637</v>
      </c>
      <c r="C172" s="30" t="s">
        <v>308</v>
      </c>
      <c r="D172" s="30">
        <v>532182</v>
      </c>
      <c r="E172" s="30">
        <v>453607</v>
      </c>
      <c r="F172" s="30" t="s">
        <v>400</v>
      </c>
      <c r="G172" s="30" t="s">
        <v>32</v>
      </c>
      <c r="H172" s="30">
        <v>1</v>
      </c>
      <c r="I172" s="31">
        <v>41.3</v>
      </c>
    </row>
    <row r="173" spans="2:9" x14ac:dyDescent="0.25">
      <c r="B173" s="29">
        <v>42637</v>
      </c>
      <c r="C173" s="30" t="s">
        <v>308</v>
      </c>
      <c r="D173" s="30">
        <v>954518</v>
      </c>
      <c r="E173" s="30">
        <v>462993</v>
      </c>
      <c r="F173" s="30" t="s">
        <v>401</v>
      </c>
      <c r="G173" s="30" t="s">
        <v>32</v>
      </c>
      <c r="H173" s="30">
        <v>2</v>
      </c>
      <c r="I173" s="31">
        <v>76.8</v>
      </c>
    </row>
    <row r="174" spans="2:9" x14ac:dyDescent="0.25">
      <c r="B174" s="29">
        <v>42637</v>
      </c>
      <c r="C174" s="30" t="s">
        <v>306</v>
      </c>
      <c r="D174" s="30">
        <v>422570</v>
      </c>
      <c r="E174" s="30">
        <v>465261</v>
      </c>
      <c r="F174" s="30" t="s">
        <v>402</v>
      </c>
      <c r="G174" s="30" t="s">
        <v>12</v>
      </c>
      <c r="H174" s="30">
        <v>1</v>
      </c>
      <c r="I174" s="31">
        <v>34.5</v>
      </c>
    </row>
    <row r="175" spans="2:9" x14ac:dyDescent="0.25">
      <c r="B175" s="29">
        <v>42637</v>
      </c>
      <c r="C175" s="30" t="s">
        <v>8</v>
      </c>
      <c r="D175" s="30">
        <v>588995</v>
      </c>
      <c r="E175" s="30">
        <v>473811</v>
      </c>
      <c r="F175" s="30" t="s">
        <v>48</v>
      </c>
      <c r="G175" s="30" t="s">
        <v>49</v>
      </c>
      <c r="H175" s="30">
        <v>1</v>
      </c>
      <c r="I175" s="31">
        <v>32.299999999999997</v>
      </c>
    </row>
    <row r="176" spans="2:9" x14ac:dyDescent="0.25">
      <c r="B176" s="29">
        <v>42637</v>
      </c>
      <c r="C176" s="30" t="s">
        <v>8</v>
      </c>
      <c r="D176" s="30">
        <v>905356</v>
      </c>
      <c r="E176" s="30">
        <v>483790</v>
      </c>
      <c r="F176" s="30" t="s">
        <v>50</v>
      </c>
      <c r="G176" s="30" t="s">
        <v>18</v>
      </c>
      <c r="H176" s="30">
        <v>1</v>
      </c>
      <c r="I176" s="31">
        <v>39.9</v>
      </c>
    </row>
    <row r="177" spans="2:9" x14ac:dyDescent="0.25">
      <c r="B177" s="29">
        <v>42637</v>
      </c>
      <c r="C177" s="30" t="s">
        <v>306</v>
      </c>
      <c r="D177" s="30">
        <v>249666</v>
      </c>
      <c r="E177" s="30">
        <v>483790</v>
      </c>
      <c r="F177" s="30" t="s">
        <v>50</v>
      </c>
      <c r="G177" s="30" t="s">
        <v>18</v>
      </c>
      <c r="H177" s="30">
        <v>1</v>
      </c>
      <c r="I177" s="31">
        <v>32.9</v>
      </c>
    </row>
    <row r="178" spans="2:9" x14ac:dyDescent="0.25">
      <c r="B178" s="29">
        <v>42638</v>
      </c>
      <c r="C178" s="30" t="s">
        <v>306</v>
      </c>
      <c r="D178" s="30">
        <v>473581</v>
      </c>
      <c r="E178" s="30">
        <v>12434</v>
      </c>
      <c r="F178" s="30" t="s">
        <v>403</v>
      </c>
      <c r="G178" s="30" t="s">
        <v>18</v>
      </c>
      <c r="H178" s="30">
        <v>1</v>
      </c>
      <c r="I178" s="31">
        <v>31.9</v>
      </c>
    </row>
    <row r="179" spans="2:9" x14ac:dyDescent="0.25">
      <c r="B179" s="29">
        <v>42638</v>
      </c>
      <c r="C179" s="30" t="s">
        <v>8</v>
      </c>
      <c r="D179" s="30">
        <v>300035</v>
      </c>
      <c r="E179" s="30">
        <v>133064</v>
      </c>
      <c r="F179" s="30" t="s">
        <v>51</v>
      </c>
      <c r="G179" s="30" t="s">
        <v>18</v>
      </c>
      <c r="H179" s="30">
        <v>1</v>
      </c>
      <c r="I179" s="31">
        <v>40</v>
      </c>
    </row>
    <row r="180" spans="2:9" x14ac:dyDescent="0.25">
      <c r="B180" s="29">
        <v>42638</v>
      </c>
      <c r="C180" s="30" t="s">
        <v>306</v>
      </c>
      <c r="D180" s="30">
        <v>789157</v>
      </c>
      <c r="E180" s="30">
        <v>133064</v>
      </c>
      <c r="F180" s="30" t="s">
        <v>51</v>
      </c>
      <c r="G180" s="30" t="s">
        <v>18</v>
      </c>
      <c r="H180" s="30">
        <v>1</v>
      </c>
      <c r="I180" s="31">
        <v>28.5</v>
      </c>
    </row>
    <row r="181" spans="2:9" x14ac:dyDescent="0.25">
      <c r="B181" s="29">
        <v>42638</v>
      </c>
      <c r="C181" s="30" t="s">
        <v>306</v>
      </c>
      <c r="D181" s="30">
        <v>137087</v>
      </c>
      <c r="E181" s="30">
        <v>133064</v>
      </c>
      <c r="F181" s="30" t="s">
        <v>51</v>
      </c>
      <c r="G181" s="30" t="s">
        <v>18</v>
      </c>
      <c r="H181" s="30">
        <v>1</v>
      </c>
      <c r="I181" s="31">
        <v>28.5</v>
      </c>
    </row>
    <row r="182" spans="2:9" x14ac:dyDescent="0.25">
      <c r="B182" s="29">
        <v>42638</v>
      </c>
      <c r="C182" s="30" t="s">
        <v>308</v>
      </c>
      <c r="D182" s="30">
        <v>315236</v>
      </c>
      <c r="E182" s="30">
        <v>198843</v>
      </c>
      <c r="F182" s="30" t="s">
        <v>404</v>
      </c>
      <c r="G182" s="30" t="s">
        <v>12</v>
      </c>
      <c r="H182" s="30">
        <v>1</v>
      </c>
      <c r="I182" s="31">
        <v>38.200000000000003</v>
      </c>
    </row>
    <row r="183" spans="2:9" x14ac:dyDescent="0.25">
      <c r="B183" s="29">
        <v>42638</v>
      </c>
      <c r="C183" s="30" t="s">
        <v>8</v>
      </c>
      <c r="D183" s="30">
        <v>863562</v>
      </c>
      <c r="E183" s="30">
        <v>395660</v>
      </c>
      <c r="F183" s="30" t="s">
        <v>52</v>
      </c>
      <c r="G183" s="30" t="s">
        <v>18</v>
      </c>
      <c r="H183" s="30">
        <v>1</v>
      </c>
      <c r="I183" s="31">
        <v>39.9</v>
      </c>
    </row>
    <row r="184" spans="2:9" x14ac:dyDescent="0.25">
      <c r="B184" s="29">
        <v>42638</v>
      </c>
      <c r="C184" s="30" t="s">
        <v>308</v>
      </c>
      <c r="D184" s="30">
        <v>315236</v>
      </c>
      <c r="E184" s="30">
        <v>445921</v>
      </c>
      <c r="F184" s="30" t="s">
        <v>405</v>
      </c>
      <c r="G184" s="30" t="s">
        <v>12</v>
      </c>
      <c r="H184" s="30">
        <v>1</v>
      </c>
      <c r="I184" s="31">
        <v>38.200000000000003</v>
      </c>
    </row>
    <row r="185" spans="2:9" x14ac:dyDescent="0.25">
      <c r="B185" s="29">
        <v>42638</v>
      </c>
      <c r="C185" s="30" t="s">
        <v>8</v>
      </c>
      <c r="D185" s="30">
        <v>762610</v>
      </c>
      <c r="E185" s="30">
        <v>456992</v>
      </c>
      <c r="F185" s="30" t="s">
        <v>53</v>
      </c>
      <c r="G185" s="30" t="s">
        <v>18</v>
      </c>
      <c r="H185" s="30">
        <v>1</v>
      </c>
      <c r="I185" s="31">
        <v>57</v>
      </c>
    </row>
    <row r="186" spans="2:9" x14ac:dyDescent="0.25">
      <c r="B186" s="29">
        <v>42638</v>
      </c>
      <c r="C186" s="30" t="s">
        <v>308</v>
      </c>
      <c r="D186" s="30">
        <v>692107</v>
      </c>
      <c r="E186" s="30">
        <v>476815</v>
      </c>
      <c r="F186" s="30" t="s">
        <v>406</v>
      </c>
      <c r="G186" s="30" t="s">
        <v>10</v>
      </c>
      <c r="H186" s="30">
        <v>1</v>
      </c>
      <c r="I186" s="31">
        <v>3.4</v>
      </c>
    </row>
    <row r="187" spans="2:9" x14ac:dyDescent="0.25">
      <c r="B187" s="29">
        <v>42638</v>
      </c>
      <c r="C187" s="30" t="s">
        <v>308</v>
      </c>
      <c r="D187" s="30">
        <v>422968</v>
      </c>
      <c r="E187" s="30">
        <v>482109</v>
      </c>
      <c r="F187" s="30" t="s">
        <v>407</v>
      </c>
      <c r="G187" s="30" t="s">
        <v>49</v>
      </c>
      <c r="H187" s="30">
        <v>1</v>
      </c>
      <c r="I187" s="31">
        <v>38.4</v>
      </c>
    </row>
    <row r="188" spans="2:9" x14ac:dyDescent="0.25">
      <c r="B188" s="29">
        <v>42638</v>
      </c>
      <c r="C188" s="30" t="s">
        <v>306</v>
      </c>
      <c r="D188" s="30">
        <v>137087</v>
      </c>
      <c r="E188" s="30">
        <v>483505</v>
      </c>
      <c r="F188" s="30" t="s">
        <v>408</v>
      </c>
      <c r="G188" s="30" t="s">
        <v>18</v>
      </c>
      <c r="H188" s="30">
        <v>2</v>
      </c>
      <c r="I188" s="31">
        <v>57</v>
      </c>
    </row>
    <row r="189" spans="2:9" x14ac:dyDescent="0.25">
      <c r="B189" s="29">
        <v>42638</v>
      </c>
      <c r="C189" s="30" t="s">
        <v>306</v>
      </c>
      <c r="D189" s="30">
        <v>533718</v>
      </c>
      <c r="E189" s="30">
        <v>484075</v>
      </c>
      <c r="F189" s="30" t="s">
        <v>409</v>
      </c>
      <c r="G189" s="30" t="s">
        <v>18</v>
      </c>
      <c r="H189" s="30">
        <v>1</v>
      </c>
      <c r="I189" s="31">
        <v>28.5</v>
      </c>
    </row>
    <row r="190" spans="2:9" x14ac:dyDescent="0.25">
      <c r="B190" s="29">
        <v>42639</v>
      </c>
      <c r="C190" s="30" t="s">
        <v>308</v>
      </c>
      <c r="D190" s="30">
        <v>982986</v>
      </c>
      <c r="E190" s="30">
        <v>268038</v>
      </c>
      <c r="F190" s="30" t="s">
        <v>410</v>
      </c>
      <c r="G190" s="30" t="s">
        <v>21</v>
      </c>
      <c r="H190" s="30">
        <v>1</v>
      </c>
      <c r="I190" s="31">
        <v>39.799999999999997</v>
      </c>
    </row>
    <row r="191" spans="2:9" x14ac:dyDescent="0.25">
      <c r="B191" s="29">
        <v>42639</v>
      </c>
      <c r="C191" s="30" t="s">
        <v>8</v>
      </c>
      <c r="D191" s="30">
        <v>771567</v>
      </c>
      <c r="E191" s="30">
        <v>378228</v>
      </c>
      <c r="F191" s="30" t="s">
        <v>54</v>
      </c>
      <c r="G191" s="30" t="s">
        <v>12</v>
      </c>
      <c r="H191" s="30">
        <v>1</v>
      </c>
      <c r="I191" s="31">
        <v>46.9</v>
      </c>
    </row>
    <row r="192" spans="2:9" x14ac:dyDescent="0.25">
      <c r="B192" s="29">
        <v>42639</v>
      </c>
      <c r="C192" s="30" t="s">
        <v>306</v>
      </c>
      <c r="D192" s="30">
        <v>701139</v>
      </c>
      <c r="E192" s="30">
        <v>454945</v>
      </c>
      <c r="F192" s="30" t="s">
        <v>411</v>
      </c>
      <c r="G192" s="30" t="s">
        <v>18</v>
      </c>
      <c r="H192" s="30">
        <v>1</v>
      </c>
      <c r="I192" s="31">
        <v>31.9</v>
      </c>
    </row>
    <row r="193" spans="2:9" x14ac:dyDescent="0.25">
      <c r="B193" s="29">
        <v>42639</v>
      </c>
      <c r="C193" s="30" t="s">
        <v>306</v>
      </c>
      <c r="D193" s="30">
        <v>166761</v>
      </c>
      <c r="E193" s="30">
        <v>483255</v>
      </c>
      <c r="F193" s="30" t="s">
        <v>412</v>
      </c>
      <c r="G193" s="30" t="s">
        <v>15</v>
      </c>
      <c r="H193" s="30">
        <v>1</v>
      </c>
      <c r="I193" s="31">
        <v>36</v>
      </c>
    </row>
    <row r="194" spans="2:9" x14ac:dyDescent="0.25">
      <c r="B194" s="29">
        <v>42639</v>
      </c>
      <c r="C194" s="30" t="s">
        <v>306</v>
      </c>
      <c r="D194" s="30">
        <v>199788</v>
      </c>
      <c r="E194" s="30">
        <v>483255</v>
      </c>
      <c r="F194" s="30" t="s">
        <v>412</v>
      </c>
      <c r="G194" s="30" t="s">
        <v>15</v>
      </c>
      <c r="H194" s="30">
        <v>1</v>
      </c>
      <c r="I194" s="31">
        <v>36</v>
      </c>
    </row>
    <row r="195" spans="2:9" x14ac:dyDescent="0.25">
      <c r="B195" s="29">
        <v>42640</v>
      </c>
      <c r="C195" s="30" t="s">
        <v>8</v>
      </c>
      <c r="D195" s="30">
        <v>597365</v>
      </c>
      <c r="E195" s="30">
        <v>59949</v>
      </c>
      <c r="F195" s="30" t="s">
        <v>55</v>
      </c>
      <c r="G195" s="30" t="s">
        <v>12</v>
      </c>
      <c r="H195" s="30">
        <v>2</v>
      </c>
      <c r="I195" s="31">
        <v>110</v>
      </c>
    </row>
    <row r="196" spans="2:9" x14ac:dyDescent="0.25">
      <c r="B196" s="29">
        <v>42640</v>
      </c>
      <c r="C196" s="30" t="s">
        <v>8</v>
      </c>
      <c r="D196" s="30">
        <v>330691</v>
      </c>
      <c r="E196" s="30">
        <v>225823</v>
      </c>
      <c r="F196" s="30" t="s">
        <v>56</v>
      </c>
      <c r="G196" s="30" t="s">
        <v>10</v>
      </c>
      <c r="H196" s="30">
        <v>1</v>
      </c>
      <c r="I196" s="31">
        <v>37.200000000000003</v>
      </c>
    </row>
    <row r="197" spans="2:9" x14ac:dyDescent="0.25">
      <c r="B197" s="29">
        <v>42640</v>
      </c>
      <c r="C197" s="30" t="s">
        <v>308</v>
      </c>
      <c r="D197" s="30">
        <v>759650</v>
      </c>
      <c r="E197" s="30">
        <v>363669</v>
      </c>
      <c r="F197" s="30" t="s">
        <v>413</v>
      </c>
      <c r="G197" s="30" t="s">
        <v>12</v>
      </c>
      <c r="H197" s="30">
        <v>1</v>
      </c>
      <c r="I197" s="31">
        <v>59.9</v>
      </c>
    </row>
    <row r="198" spans="2:9" x14ac:dyDescent="0.25">
      <c r="B198" s="29">
        <v>42640</v>
      </c>
      <c r="C198" s="30" t="s">
        <v>8</v>
      </c>
      <c r="D198" s="30">
        <v>915953</v>
      </c>
      <c r="E198" s="30">
        <v>434214</v>
      </c>
      <c r="F198" s="30" t="s">
        <v>57</v>
      </c>
      <c r="G198" s="30" t="s">
        <v>10</v>
      </c>
      <c r="H198" s="30">
        <v>1</v>
      </c>
      <c r="I198" s="31">
        <v>51.7</v>
      </c>
    </row>
    <row r="199" spans="2:9" x14ac:dyDescent="0.25">
      <c r="B199" s="29">
        <v>42640</v>
      </c>
      <c r="C199" s="30" t="s">
        <v>8</v>
      </c>
      <c r="D199" s="30">
        <v>905356</v>
      </c>
      <c r="E199" s="30">
        <v>441080</v>
      </c>
      <c r="F199" s="30" t="s">
        <v>58</v>
      </c>
      <c r="G199" s="30" t="s">
        <v>18</v>
      </c>
      <c r="H199" s="30">
        <v>1</v>
      </c>
      <c r="I199" s="31">
        <v>39.9</v>
      </c>
    </row>
    <row r="200" spans="2:9" x14ac:dyDescent="0.25">
      <c r="B200" s="29">
        <v>42640</v>
      </c>
      <c r="C200" s="30" t="s">
        <v>308</v>
      </c>
      <c r="D200" s="30">
        <v>954518</v>
      </c>
      <c r="E200" s="30">
        <v>476320</v>
      </c>
      <c r="F200" s="30" t="s">
        <v>414</v>
      </c>
      <c r="G200" s="30" t="s">
        <v>10</v>
      </c>
      <c r="H200" s="30">
        <v>1</v>
      </c>
      <c r="I200" s="31">
        <v>35.1</v>
      </c>
    </row>
    <row r="201" spans="2:9" x14ac:dyDescent="0.25">
      <c r="B201" s="29">
        <v>42640</v>
      </c>
      <c r="C201" s="30" t="s">
        <v>8</v>
      </c>
      <c r="D201" s="30">
        <v>915953</v>
      </c>
      <c r="E201" s="30">
        <v>481972</v>
      </c>
      <c r="F201" s="30" t="s">
        <v>59</v>
      </c>
      <c r="G201" s="30" t="s">
        <v>10</v>
      </c>
      <c r="H201" s="30">
        <v>2</v>
      </c>
      <c r="I201" s="31">
        <v>103.4</v>
      </c>
    </row>
    <row r="202" spans="2:9" x14ac:dyDescent="0.25">
      <c r="B202" s="29">
        <v>42640</v>
      </c>
      <c r="C202" s="30" t="s">
        <v>306</v>
      </c>
      <c r="D202" s="30">
        <v>701139</v>
      </c>
      <c r="E202" s="30">
        <v>484557</v>
      </c>
      <c r="F202" s="30" t="s">
        <v>415</v>
      </c>
      <c r="G202" s="30" t="s">
        <v>18</v>
      </c>
      <c r="H202" s="30">
        <v>1</v>
      </c>
      <c r="I202" s="31">
        <v>31.9</v>
      </c>
    </row>
    <row r="203" spans="2:9" x14ac:dyDescent="0.25">
      <c r="B203" s="29">
        <v>42641</v>
      </c>
      <c r="C203" s="30" t="s">
        <v>308</v>
      </c>
      <c r="D203" s="30">
        <v>537012</v>
      </c>
      <c r="E203" s="30">
        <v>147715</v>
      </c>
      <c r="F203" s="30" t="s">
        <v>416</v>
      </c>
      <c r="G203" s="30" t="s">
        <v>18</v>
      </c>
      <c r="H203" s="30">
        <v>1</v>
      </c>
      <c r="I203" s="31">
        <v>42.9</v>
      </c>
    </row>
    <row r="204" spans="2:9" x14ac:dyDescent="0.25">
      <c r="B204" s="29">
        <v>42641</v>
      </c>
      <c r="C204" s="30" t="s">
        <v>308</v>
      </c>
      <c r="D204" s="30">
        <v>198485</v>
      </c>
      <c r="E204" s="30">
        <v>147715</v>
      </c>
      <c r="F204" s="30" t="s">
        <v>416</v>
      </c>
      <c r="G204" s="30" t="s">
        <v>18</v>
      </c>
      <c r="H204" s="30">
        <v>1</v>
      </c>
      <c r="I204" s="31">
        <v>11.4</v>
      </c>
    </row>
    <row r="205" spans="2:9" x14ac:dyDescent="0.25">
      <c r="B205" s="29">
        <v>42641</v>
      </c>
      <c r="C205" s="30" t="s">
        <v>308</v>
      </c>
      <c r="D205" s="30">
        <v>849497</v>
      </c>
      <c r="E205" s="30">
        <v>147715</v>
      </c>
      <c r="F205" s="30" t="s">
        <v>416</v>
      </c>
      <c r="G205" s="30" t="s">
        <v>18</v>
      </c>
      <c r="H205" s="30">
        <v>1</v>
      </c>
      <c r="I205" s="31">
        <v>39.799999999999997</v>
      </c>
    </row>
    <row r="206" spans="2:9" x14ac:dyDescent="0.25">
      <c r="B206" s="29">
        <v>42641</v>
      </c>
      <c r="C206" s="30" t="s">
        <v>306</v>
      </c>
      <c r="D206" s="30">
        <v>701139</v>
      </c>
      <c r="E206" s="30">
        <v>453881</v>
      </c>
      <c r="F206" s="30" t="s">
        <v>417</v>
      </c>
      <c r="G206" s="30" t="s">
        <v>18</v>
      </c>
      <c r="H206" s="30">
        <v>1</v>
      </c>
      <c r="I206" s="31">
        <v>31.9</v>
      </c>
    </row>
    <row r="207" spans="2:9" x14ac:dyDescent="0.25">
      <c r="B207" s="29">
        <v>42642</v>
      </c>
      <c r="C207" s="30" t="s">
        <v>306</v>
      </c>
      <c r="D207" s="30">
        <v>422570</v>
      </c>
      <c r="E207" s="30">
        <v>82105</v>
      </c>
      <c r="F207" s="30" t="s">
        <v>418</v>
      </c>
      <c r="G207" s="30" t="s">
        <v>18</v>
      </c>
      <c r="H207" s="30">
        <v>1</v>
      </c>
      <c r="I207" s="31">
        <v>31.9</v>
      </c>
    </row>
    <row r="208" spans="2:9" x14ac:dyDescent="0.25">
      <c r="B208" s="29">
        <v>42642</v>
      </c>
      <c r="C208" s="30" t="s">
        <v>306</v>
      </c>
      <c r="D208" s="30">
        <v>924893</v>
      </c>
      <c r="E208" s="30">
        <v>306747</v>
      </c>
      <c r="F208" s="30" t="s">
        <v>419</v>
      </c>
      <c r="G208" s="30" t="s">
        <v>12</v>
      </c>
      <c r="H208" s="30">
        <v>1</v>
      </c>
      <c r="I208" s="31">
        <v>36.9</v>
      </c>
    </row>
    <row r="209" spans="2:9" x14ac:dyDescent="0.25">
      <c r="B209" s="29">
        <v>42642</v>
      </c>
      <c r="C209" s="30" t="s">
        <v>8</v>
      </c>
      <c r="D209" s="30">
        <v>899488</v>
      </c>
      <c r="E209" s="30">
        <v>375276</v>
      </c>
      <c r="F209" s="30" t="s">
        <v>60</v>
      </c>
      <c r="G209" s="30" t="s">
        <v>10</v>
      </c>
      <c r="H209" s="30">
        <v>1</v>
      </c>
      <c r="I209" s="31">
        <v>37.200000000000003</v>
      </c>
    </row>
    <row r="210" spans="2:9" x14ac:dyDescent="0.25">
      <c r="B210" s="29">
        <v>42642</v>
      </c>
      <c r="C210" s="30" t="s">
        <v>8</v>
      </c>
      <c r="D210" s="30">
        <v>926954</v>
      </c>
      <c r="E210" s="30">
        <v>436689</v>
      </c>
      <c r="F210" s="30" t="s">
        <v>61</v>
      </c>
      <c r="G210" s="30" t="s">
        <v>18</v>
      </c>
      <c r="H210" s="30">
        <v>1</v>
      </c>
      <c r="I210" s="31">
        <v>39.9</v>
      </c>
    </row>
    <row r="211" spans="2:9" x14ac:dyDescent="0.25">
      <c r="B211" s="29">
        <v>42642</v>
      </c>
      <c r="C211" s="30" t="s">
        <v>306</v>
      </c>
      <c r="D211" s="30">
        <v>477783</v>
      </c>
      <c r="E211" s="30">
        <v>436689</v>
      </c>
      <c r="F211" s="30" t="s">
        <v>61</v>
      </c>
      <c r="G211" s="30" t="s">
        <v>18</v>
      </c>
      <c r="H211" s="30">
        <v>1</v>
      </c>
      <c r="I211" s="31">
        <v>27.8</v>
      </c>
    </row>
    <row r="212" spans="2:9" x14ac:dyDescent="0.25">
      <c r="B212" s="29">
        <v>42642</v>
      </c>
      <c r="C212" s="30" t="s">
        <v>308</v>
      </c>
      <c r="D212" s="30">
        <v>584710</v>
      </c>
      <c r="E212" s="30">
        <v>440582</v>
      </c>
      <c r="F212" s="30" t="s">
        <v>420</v>
      </c>
      <c r="G212" s="30" t="s">
        <v>10</v>
      </c>
      <c r="H212" s="30">
        <v>1</v>
      </c>
      <c r="I212" s="31">
        <v>44</v>
      </c>
    </row>
    <row r="213" spans="2:9" x14ac:dyDescent="0.25">
      <c r="B213" s="29">
        <v>42642</v>
      </c>
      <c r="C213" s="30" t="s">
        <v>308</v>
      </c>
      <c r="D213" s="30">
        <v>720906</v>
      </c>
      <c r="E213" s="30">
        <v>440582</v>
      </c>
      <c r="F213" s="30" t="s">
        <v>420</v>
      </c>
      <c r="G213" s="30" t="s">
        <v>10</v>
      </c>
      <c r="H213" s="30">
        <v>2</v>
      </c>
      <c r="I213" s="31">
        <v>88</v>
      </c>
    </row>
    <row r="214" spans="2:9" x14ac:dyDescent="0.25">
      <c r="B214" s="29">
        <v>42642</v>
      </c>
      <c r="C214" s="30" t="s">
        <v>308</v>
      </c>
      <c r="D214" s="30">
        <v>466334</v>
      </c>
      <c r="E214" s="30">
        <v>440582</v>
      </c>
      <c r="F214" s="30" t="s">
        <v>420</v>
      </c>
      <c r="G214" s="30" t="s">
        <v>10</v>
      </c>
      <c r="H214" s="30">
        <v>1</v>
      </c>
      <c r="I214" s="31">
        <v>52.8</v>
      </c>
    </row>
    <row r="215" spans="2:9" x14ac:dyDescent="0.25">
      <c r="B215" s="29">
        <v>42642</v>
      </c>
      <c r="C215" s="30" t="s">
        <v>306</v>
      </c>
      <c r="D215" s="30">
        <v>473581</v>
      </c>
      <c r="E215" s="30">
        <v>467286</v>
      </c>
      <c r="F215" s="30" t="s">
        <v>421</v>
      </c>
      <c r="G215" s="30" t="s">
        <v>10</v>
      </c>
      <c r="H215" s="30">
        <v>1</v>
      </c>
      <c r="I215" s="31">
        <v>40.4</v>
      </c>
    </row>
    <row r="216" spans="2:9" x14ac:dyDescent="0.25">
      <c r="B216" s="29">
        <v>42642</v>
      </c>
      <c r="C216" s="30" t="s">
        <v>308</v>
      </c>
      <c r="D216" s="30">
        <v>855059</v>
      </c>
      <c r="E216" s="30">
        <v>482625</v>
      </c>
      <c r="F216" s="30" t="s">
        <v>422</v>
      </c>
      <c r="G216" s="30" t="s">
        <v>18</v>
      </c>
      <c r="H216" s="30">
        <v>1</v>
      </c>
      <c r="I216" s="31">
        <v>59.9</v>
      </c>
    </row>
    <row r="217" spans="2:9" x14ac:dyDescent="0.25">
      <c r="B217" s="29">
        <v>42643</v>
      </c>
      <c r="C217" s="30" t="s">
        <v>308</v>
      </c>
      <c r="D217" s="30">
        <v>315236</v>
      </c>
      <c r="E217" s="30">
        <v>1749</v>
      </c>
      <c r="F217" s="30" t="s">
        <v>423</v>
      </c>
      <c r="G217" s="30" t="s">
        <v>18</v>
      </c>
      <c r="H217" s="30">
        <v>1</v>
      </c>
      <c r="I217" s="31">
        <v>33.700000000000003</v>
      </c>
    </row>
    <row r="218" spans="2:9" x14ac:dyDescent="0.25">
      <c r="B218" s="29">
        <v>42643</v>
      </c>
      <c r="C218" s="30" t="s">
        <v>308</v>
      </c>
      <c r="D218" s="30">
        <v>714468</v>
      </c>
      <c r="E218" s="30">
        <v>31521</v>
      </c>
      <c r="F218" s="30" t="s">
        <v>424</v>
      </c>
      <c r="G218" s="30" t="s">
        <v>10</v>
      </c>
      <c r="H218" s="30">
        <v>1</v>
      </c>
      <c r="I218" s="31">
        <v>14.5</v>
      </c>
    </row>
    <row r="219" spans="2:9" x14ac:dyDescent="0.25">
      <c r="B219" s="29">
        <v>42643</v>
      </c>
      <c r="C219" s="30" t="s">
        <v>308</v>
      </c>
      <c r="D219" s="30">
        <v>732190</v>
      </c>
      <c r="E219" s="30">
        <v>381654</v>
      </c>
      <c r="F219" s="30" t="s">
        <v>425</v>
      </c>
      <c r="G219" s="30" t="s">
        <v>18</v>
      </c>
      <c r="H219" s="30">
        <v>2</v>
      </c>
      <c r="I219" s="31">
        <v>119.8</v>
      </c>
    </row>
    <row r="220" spans="2:9" x14ac:dyDescent="0.25">
      <c r="B220" s="29">
        <v>42643</v>
      </c>
      <c r="C220" s="30" t="s">
        <v>306</v>
      </c>
      <c r="D220" s="30">
        <v>993974</v>
      </c>
      <c r="E220" s="30">
        <v>426120</v>
      </c>
      <c r="F220" s="30" t="s">
        <v>426</v>
      </c>
      <c r="G220" s="30" t="s">
        <v>18</v>
      </c>
      <c r="H220" s="30">
        <v>1</v>
      </c>
      <c r="I220" s="31">
        <v>31.9</v>
      </c>
    </row>
    <row r="221" spans="2:9" x14ac:dyDescent="0.25">
      <c r="B221" s="29">
        <v>42643</v>
      </c>
      <c r="C221" s="30" t="s">
        <v>306</v>
      </c>
      <c r="D221" s="30">
        <v>701139</v>
      </c>
      <c r="E221" s="30">
        <v>426120</v>
      </c>
      <c r="F221" s="30" t="s">
        <v>426</v>
      </c>
      <c r="G221" s="30" t="s">
        <v>18</v>
      </c>
      <c r="H221" s="30">
        <v>1</v>
      </c>
      <c r="I221" s="31">
        <v>31.9</v>
      </c>
    </row>
    <row r="222" spans="2:9" x14ac:dyDescent="0.25">
      <c r="B222" s="29">
        <v>42643</v>
      </c>
      <c r="C222" s="30" t="s">
        <v>306</v>
      </c>
      <c r="D222" s="30">
        <v>993974</v>
      </c>
      <c r="E222" s="30">
        <v>466478</v>
      </c>
      <c r="F222" s="30" t="s">
        <v>427</v>
      </c>
      <c r="G222" s="30" t="s">
        <v>18</v>
      </c>
      <c r="H222" s="30">
        <v>1</v>
      </c>
      <c r="I222" s="31">
        <v>31.9</v>
      </c>
    </row>
    <row r="223" spans="2:9" x14ac:dyDescent="0.25">
      <c r="B223" s="29">
        <v>42643</v>
      </c>
      <c r="C223" s="30" t="s">
        <v>306</v>
      </c>
      <c r="D223" s="30">
        <v>701139</v>
      </c>
      <c r="E223" s="30">
        <v>466478</v>
      </c>
      <c r="F223" s="30" t="s">
        <v>427</v>
      </c>
      <c r="G223" s="30" t="s">
        <v>18</v>
      </c>
      <c r="H223" s="30">
        <v>1</v>
      </c>
      <c r="I223" s="31">
        <v>31.9</v>
      </c>
    </row>
    <row r="224" spans="2:9" x14ac:dyDescent="0.25">
      <c r="B224" s="29">
        <v>42643</v>
      </c>
      <c r="C224" s="30" t="s">
        <v>306</v>
      </c>
      <c r="D224" s="30">
        <v>166761</v>
      </c>
      <c r="E224" s="30">
        <v>485292</v>
      </c>
      <c r="F224" s="30" t="s">
        <v>428</v>
      </c>
      <c r="G224" s="30" t="s">
        <v>18</v>
      </c>
      <c r="H224" s="30">
        <v>1</v>
      </c>
      <c r="I224" s="31">
        <v>27.8</v>
      </c>
    </row>
    <row r="225" spans="2:9" x14ac:dyDescent="0.25">
      <c r="B225" s="29">
        <v>42644</v>
      </c>
      <c r="C225" s="30" t="s">
        <v>306</v>
      </c>
      <c r="D225" s="30">
        <v>978820</v>
      </c>
      <c r="E225" s="30">
        <v>421863</v>
      </c>
      <c r="F225" s="30" t="s">
        <v>429</v>
      </c>
      <c r="G225" s="30" t="s">
        <v>12</v>
      </c>
      <c r="H225" s="30">
        <v>2</v>
      </c>
      <c r="I225" s="31">
        <v>37.9</v>
      </c>
    </row>
    <row r="226" spans="2:9" x14ac:dyDescent="0.25">
      <c r="B226" s="29">
        <v>42645</v>
      </c>
      <c r="C226" s="30" t="s">
        <v>306</v>
      </c>
      <c r="D226" s="30">
        <v>422570</v>
      </c>
      <c r="E226" s="30">
        <v>75331</v>
      </c>
      <c r="F226" s="30" t="s">
        <v>430</v>
      </c>
      <c r="G226" s="30" t="s">
        <v>21</v>
      </c>
      <c r="H226" s="30">
        <v>1</v>
      </c>
      <c r="I226" s="31">
        <v>34.700000000000003</v>
      </c>
    </row>
    <row r="227" spans="2:9" x14ac:dyDescent="0.25">
      <c r="B227" s="29">
        <v>42645</v>
      </c>
      <c r="C227" s="30" t="s">
        <v>308</v>
      </c>
      <c r="D227" s="30">
        <v>315236</v>
      </c>
      <c r="E227" s="30">
        <v>78499</v>
      </c>
      <c r="F227" s="30" t="s">
        <v>431</v>
      </c>
      <c r="G227" s="30" t="s">
        <v>21</v>
      </c>
      <c r="H227" s="30">
        <v>1</v>
      </c>
      <c r="I227" s="31">
        <v>33.6</v>
      </c>
    </row>
    <row r="228" spans="2:9" x14ac:dyDescent="0.25">
      <c r="B228" s="29">
        <v>42645</v>
      </c>
      <c r="C228" s="30" t="s">
        <v>308</v>
      </c>
      <c r="D228" s="30">
        <v>385150</v>
      </c>
      <c r="E228" s="30">
        <v>78499</v>
      </c>
      <c r="F228" s="30" t="s">
        <v>431</v>
      </c>
      <c r="G228" s="30" t="s">
        <v>21</v>
      </c>
      <c r="H228" s="30">
        <v>1</v>
      </c>
      <c r="I228" s="31">
        <v>33.6</v>
      </c>
    </row>
    <row r="229" spans="2:9" x14ac:dyDescent="0.25">
      <c r="B229" s="29">
        <v>42645</v>
      </c>
      <c r="C229" s="30" t="s">
        <v>308</v>
      </c>
      <c r="D229" s="30">
        <v>584710</v>
      </c>
      <c r="E229" s="30">
        <v>93487</v>
      </c>
      <c r="F229" s="30" t="s">
        <v>432</v>
      </c>
      <c r="G229" s="30" t="s">
        <v>18</v>
      </c>
      <c r="H229" s="30">
        <v>1</v>
      </c>
      <c r="I229" s="31">
        <v>39.799999999999997</v>
      </c>
    </row>
    <row r="230" spans="2:9" x14ac:dyDescent="0.25">
      <c r="B230" s="29">
        <v>42645</v>
      </c>
      <c r="C230" s="30" t="s">
        <v>306</v>
      </c>
      <c r="D230" s="30">
        <v>322245</v>
      </c>
      <c r="E230" s="30">
        <v>114192</v>
      </c>
      <c r="F230" s="30" t="s">
        <v>433</v>
      </c>
      <c r="G230" s="30" t="s">
        <v>18</v>
      </c>
      <c r="H230" s="30">
        <v>1</v>
      </c>
      <c r="I230" s="31">
        <v>27.8</v>
      </c>
    </row>
    <row r="231" spans="2:9" x14ac:dyDescent="0.25">
      <c r="B231" s="29">
        <v>42645</v>
      </c>
      <c r="C231" s="30" t="s">
        <v>8</v>
      </c>
      <c r="D231" s="30">
        <v>190493</v>
      </c>
      <c r="E231" s="30">
        <v>132388</v>
      </c>
      <c r="F231" s="30" t="s">
        <v>62</v>
      </c>
      <c r="G231" s="30" t="s">
        <v>15</v>
      </c>
      <c r="H231" s="30">
        <v>1</v>
      </c>
      <c r="I231" s="31">
        <v>32.9</v>
      </c>
    </row>
    <row r="232" spans="2:9" x14ac:dyDescent="0.25">
      <c r="B232" s="29">
        <v>42645</v>
      </c>
      <c r="C232" s="30" t="s">
        <v>8</v>
      </c>
      <c r="D232" s="30">
        <v>597365</v>
      </c>
      <c r="E232" s="30">
        <v>430455</v>
      </c>
      <c r="F232" s="30" t="s">
        <v>63</v>
      </c>
      <c r="G232" s="30" t="s">
        <v>18</v>
      </c>
      <c r="H232" s="30">
        <v>1</v>
      </c>
      <c r="I232" s="31">
        <v>57</v>
      </c>
    </row>
    <row r="233" spans="2:9" x14ac:dyDescent="0.25">
      <c r="B233" s="29">
        <v>42645</v>
      </c>
      <c r="C233" s="30" t="s">
        <v>308</v>
      </c>
      <c r="D233" s="30">
        <v>537012</v>
      </c>
      <c r="E233" s="30">
        <v>483171</v>
      </c>
      <c r="F233" s="30" t="s">
        <v>434</v>
      </c>
      <c r="G233" s="30" t="s">
        <v>18</v>
      </c>
      <c r="H233" s="30">
        <v>1</v>
      </c>
      <c r="I233" s="31">
        <v>42.9</v>
      </c>
    </row>
    <row r="234" spans="2:9" x14ac:dyDescent="0.25">
      <c r="B234" s="29">
        <v>42646</v>
      </c>
      <c r="C234" s="30" t="s">
        <v>308</v>
      </c>
      <c r="D234" s="30">
        <v>315236</v>
      </c>
      <c r="E234" s="30">
        <v>198843</v>
      </c>
      <c r="F234" s="30" t="s">
        <v>435</v>
      </c>
      <c r="G234" s="30" t="s">
        <v>21</v>
      </c>
      <c r="H234" s="30">
        <v>1</v>
      </c>
      <c r="I234" s="31">
        <v>33.6</v>
      </c>
    </row>
    <row r="235" spans="2:9" x14ac:dyDescent="0.25">
      <c r="B235" s="29">
        <v>42646</v>
      </c>
      <c r="C235" s="30" t="s">
        <v>8</v>
      </c>
      <c r="D235" s="30">
        <v>786865</v>
      </c>
      <c r="E235" s="30">
        <v>304735</v>
      </c>
      <c r="F235" s="30" t="s">
        <v>64</v>
      </c>
      <c r="G235" s="30" t="s">
        <v>18</v>
      </c>
      <c r="H235" s="30">
        <v>1</v>
      </c>
      <c r="I235" s="31">
        <v>67.8</v>
      </c>
    </row>
    <row r="236" spans="2:9" x14ac:dyDescent="0.25">
      <c r="B236" s="29">
        <v>42646</v>
      </c>
      <c r="C236" s="30" t="s">
        <v>308</v>
      </c>
      <c r="D236" s="30">
        <v>198485</v>
      </c>
      <c r="E236" s="30">
        <v>486345</v>
      </c>
      <c r="F236" s="30" t="s">
        <v>436</v>
      </c>
      <c r="G236" s="30" t="s">
        <v>12</v>
      </c>
      <c r="H236" s="30">
        <v>1</v>
      </c>
      <c r="I236" s="31">
        <v>14</v>
      </c>
    </row>
    <row r="237" spans="2:9" x14ac:dyDescent="0.25">
      <c r="B237" s="29">
        <v>42647</v>
      </c>
      <c r="C237" s="30" t="s">
        <v>8</v>
      </c>
      <c r="D237" s="30">
        <v>123796</v>
      </c>
      <c r="E237" s="30">
        <v>38671</v>
      </c>
      <c r="F237" s="30" t="s">
        <v>65</v>
      </c>
      <c r="G237" s="30" t="s">
        <v>18</v>
      </c>
      <c r="H237" s="30">
        <v>1</v>
      </c>
      <c r="I237" s="31">
        <v>31.3</v>
      </c>
    </row>
    <row r="238" spans="2:9" x14ac:dyDescent="0.25">
      <c r="B238" s="29">
        <v>42647</v>
      </c>
      <c r="C238" s="30" t="s">
        <v>306</v>
      </c>
      <c r="D238" s="30">
        <v>249666</v>
      </c>
      <c r="E238" s="30">
        <v>375485</v>
      </c>
      <c r="F238" s="30" t="s">
        <v>437</v>
      </c>
      <c r="G238" s="30" t="s">
        <v>18</v>
      </c>
      <c r="H238" s="30">
        <v>3</v>
      </c>
      <c r="I238" s="31">
        <v>98.7</v>
      </c>
    </row>
    <row r="239" spans="2:9" x14ac:dyDescent="0.25">
      <c r="B239" s="29">
        <v>42647</v>
      </c>
      <c r="C239" s="30" t="s">
        <v>308</v>
      </c>
      <c r="D239" s="30">
        <v>419762</v>
      </c>
      <c r="E239" s="30">
        <v>375485</v>
      </c>
      <c r="F239" s="30" t="s">
        <v>437</v>
      </c>
      <c r="G239" s="30" t="s">
        <v>18</v>
      </c>
      <c r="H239" s="30">
        <v>2</v>
      </c>
      <c r="I239" s="31">
        <v>67.400000000000006</v>
      </c>
    </row>
    <row r="240" spans="2:9" x14ac:dyDescent="0.25">
      <c r="B240" s="29">
        <v>42647</v>
      </c>
      <c r="C240" s="30" t="s">
        <v>8</v>
      </c>
      <c r="D240" s="30">
        <v>301348</v>
      </c>
      <c r="E240" s="30">
        <v>424128</v>
      </c>
      <c r="F240" s="30" t="s">
        <v>66</v>
      </c>
      <c r="G240" s="30" t="s">
        <v>18</v>
      </c>
      <c r="H240" s="30">
        <v>1</v>
      </c>
      <c r="I240" s="31">
        <v>43.2</v>
      </c>
    </row>
    <row r="241" spans="2:9" x14ac:dyDescent="0.25">
      <c r="B241" s="29">
        <v>42647</v>
      </c>
      <c r="C241" s="30" t="s">
        <v>306</v>
      </c>
      <c r="D241" s="30">
        <v>993974</v>
      </c>
      <c r="E241" s="30">
        <v>435383</v>
      </c>
      <c r="F241" s="30" t="s">
        <v>438</v>
      </c>
      <c r="G241" s="30" t="s">
        <v>18</v>
      </c>
      <c r="H241" s="30">
        <v>1</v>
      </c>
      <c r="I241" s="31">
        <v>31.9</v>
      </c>
    </row>
    <row r="242" spans="2:9" x14ac:dyDescent="0.25">
      <c r="B242" s="29">
        <v>42647</v>
      </c>
      <c r="C242" s="30" t="s">
        <v>8</v>
      </c>
      <c r="D242" s="30">
        <v>863562</v>
      </c>
      <c r="E242" s="30">
        <v>442442</v>
      </c>
      <c r="F242" s="30" t="s">
        <v>67</v>
      </c>
      <c r="G242" s="30" t="s">
        <v>10</v>
      </c>
      <c r="H242" s="30">
        <v>1</v>
      </c>
      <c r="I242" s="31">
        <v>34.1</v>
      </c>
    </row>
    <row r="243" spans="2:9" x14ac:dyDescent="0.25">
      <c r="B243" s="29">
        <v>42647</v>
      </c>
      <c r="C243" s="30" t="s">
        <v>8</v>
      </c>
      <c r="D243" s="30">
        <v>915953</v>
      </c>
      <c r="E243" s="30">
        <v>474458</v>
      </c>
      <c r="F243" s="30" t="s">
        <v>68</v>
      </c>
      <c r="G243" s="30" t="s">
        <v>18</v>
      </c>
      <c r="H243" s="30">
        <v>2</v>
      </c>
      <c r="I243" s="31">
        <v>135.6</v>
      </c>
    </row>
    <row r="244" spans="2:9" x14ac:dyDescent="0.25">
      <c r="B244" s="29">
        <v>42648</v>
      </c>
      <c r="C244" s="30" t="s">
        <v>8</v>
      </c>
      <c r="D244" s="30">
        <v>926954</v>
      </c>
      <c r="E244" s="30">
        <v>75331</v>
      </c>
      <c r="F244" s="30" t="s">
        <v>69</v>
      </c>
      <c r="G244" s="30" t="s">
        <v>10</v>
      </c>
      <c r="H244" s="30">
        <v>2</v>
      </c>
      <c r="I244" s="31">
        <v>68.2</v>
      </c>
    </row>
    <row r="245" spans="2:9" x14ac:dyDescent="0.25">
      <c r="B245" s="29">
        <v>42648</v>
      </c>
      <c r="C245" s="30" t="s">
        <v>306</v>
      </c>
      <c r="D245" s="30">
        <v>701139</v>
      </c>
      <c r="E245" s="30">
        <v>156193</v>
      </c>
      <c r="F245" s="30" t="s">
        <v>439</v>
      </c>
      <c r="G245" s="30" t="s">
        <v>18</v>
      </c>
      <c r="H245" s="30">
        <v>1</v>
      </c>
      <c r="I245" s="31">
        <v>31.9</v>
      </c>
    </row>
    <row r="246" spans="2:9" x14ac:dyDescent="0.25">
      <c r="B246" s="29">
        <v>42648</v>
      </c>
      <c r="C246" s="30" t="s">
        <v>308</v>
      </c>
      <c r="D246" s="30">
        <v>982986</v>
      </c>
      <c r="E246" s="30">
        <v>268038</v>
      </c>
      <c r="F246" s="30" t="s">
        <v>440</v>
      </c>
      <c r="G246" s="30" t="s">
        <v>49</v>
      </c>
      <c r="H246" s="30">
        <v>1</v>
      </c>
      <c r="I246" s="31">
        <v>44.2</v>
      </c>
    </row>
    <row r="247" spans="2:9" x14ac:dyDescent="0.25">
      <c r="B247" s="29">
        <v>42648</v>
      </c>
      <c r="C247" s="30" t="s">
        <v>8</v>
      </c>
      <c r="D247" s="30">
        <v>798288</v>
      </c>
      <c r="E247" s="30">
        <v>361847</v>
      </c>
      <c r="F247" s="30" t="s">
        <v>70</v>
      </c>
      <c r="G247" s="30" t="s">
        <v>18</v>
      </c>
      <c r="H247" s="30">
        <v>2</v>
      </c>
      <c r="I247" s="31">
        <v>71.8</v>
      </c>
    </row>
    <row r="248" spans="2:9" x14ac:dyDescent="0.25">
      <c r="B248" s="29">
        <v>42648</v>
      </c>
      <c r="C248" s="30" t="s">
        <v>308</v>
      </c>
      <c r="D248" s="30">
        <v>419762</v>
      </c>
      <c r="E248" s="30">
        <v>361847</v>
      </c>
      <c r="F248" s="30" t="s">
        <v>70</v>
      </c>
      <c r="G248" s="30" t="s">
        <v>18</v>
      </c>
      <c r="H248" s="30">
        <v>1</v>
      </c>
      <c r="I248" s="31">
        <v>33.700000000000003</v>
      </c>
    </row>
    <row r="249" spans="2:9" x14ac:dyDescent="0.25">
      <c r="B249" s="29">
        <v>42648</v>
      </c>
      <c r="C249" s="30" t="s">
        <v>308</v>
      </c>
      <c r="D249" s="30">
        <v>849497</v>
      </c>
      <c r="E249" s="30">
        <v>361847</v>
      </c>
      <c r="F249" s="30" t="s">
        <v>70</v>
      </c>
      <c r="G249" s="30" t="s">
        <v>18</v>
      </c>
      <c r="H249" s="30">
        <v>1</v>
      </c>
      <c r="I249" s="31">
        <v>39.799999999999997</v>
      </c>
    </row>
    <row r="250" spans="2:9" x14ac:dyDescent="0.25">
      <c r="B250" s="29">
        <v>42648</v>
      </c>
      <c r="C250" s="30" t="s">
        <v>306</v>
      </c>
      <c r="D250" s="30">
        <v>468800</v>
      </c>
      <c r="E250" s="30">
        <v>371377</v>
      </c>
      <c r="F250" s="30" t="s">
        <v>441</v>
      </c>
      <c r="G250" s="30" t="s">
        <v>18</v>
      </c>
      <c r="H250" s="30">
        <v>1</v>
      </c>
      <c r="I250" s="31">
        <v>41.8</v>
      </c>
    </row>
    <row r="251" spans="2:9" x14ac:dyDescent="0.25">
      <c r="B251" s="29">
        <v>42648</v>
      </c>
      <c r="C251" s="30" t="s">
        <v>308</v>
      </c>
      <c r="D251" s="30">
        <v>776126</v>
      </c>
      <c r="E251" s="30">
        <v>371377</v>
      </c>
      <c r="F251" s="30" t="s">
        <v>441</v>
      </c>
      <c r="G251" s="30" t="s">
        <v>10</v>
      </c>
      <c r="H251" s="30">
        <v>1</v>
      </c>
      <c r="I251" s="31">
        <v>71.5</v>
      </c>
    </row>
    <row r="252" spans="2:9" x14ac:dyDescent="0.25">
      <c r="B252" s="29">
        <v>42648</v>
      </c>
      <c r="C252" s="30" t="s">
        <v>308</v>
      </c>
      <c r="D252" s="30">
        <v>640845</v>
      </c>
      <c r="E252" s="30">
        <v>462993</v>
      </c>
      <c r="F252" s="30" t="s">
        <v>442</v>
      </c>
      <c r="G252" s="30" t="s">
        <v>18</v>
      </c>
      <c r="H252" s="30">
        <v>2</v>
      </c>
      <c r="I252" s="31">
        <v>79.599999999999994</v>
      </c>
    </row>
    <row r="253" spans="2:9" x14ac:dyDescent="0.25">
      <c r="B253" s="29">
        <v>42648</v>
      </c>
      <c r="C253" s="30" t="s">
        <v>308</v>
      </c>
      <c r="D253" s="30">
        <v>537012</v>
      </c>
      <c r="E253" s="30">
        <v>462993</v>
      </c>
      <c r="F253" s="30" t="s">
        <v>442</v>
      </c>
      <c r="G253" s="30" t="s">
        <v>18</v>
      </c>
      <c r="H253" s="30">
        <v>1</v>
      </c>
      <c r="I253" s="31">
        <v>42.9</v>
      </c>
    </row>
    <row r="254" spans="2:9" x14ac:dyDescent="0.25">
      <c r="B254" s="29">
        <v>42649</v>
      </c>
      <c r="C254" s="30" t="s">
        <v>8</v>
      </c>
      <c r="D254" s="30">
        <v>915953</v>
      </c>
      <c r="E254" s="30">
        <v>11463</v>
      </c>
      <c r="F254" s="30" t="s">
        <v>71</v>
      </c>
      <c r="G254" s="30" t="s">
        <v>10</v>
      </c>
      <c r="H254" s="30">
        <v>1</v>
      </c>
      <c r="I254" s="31">
        <v>51.7</v>
      </c>
    </row>
    <row r="255" spans="2:9" x14ac:dyDescent="0.25">
      <c r="B255" s="29">
        <v>42649</v>
      </c>
      <c r="C255" s="30" t="s">
        <v>308</v>
      </c>
      <c r="D255" s="30">
        <v>720906</v>
      </c>
      <c r="E255" s="30">
        <v>46356</v>
      </c>
      <c r="F255" s="30" t="s">
        <v>443</v>
      </c>
      <c r="G255" s="30" t="s">
        <v>18</v>
      </c>
      <c r="H255" s="30">
        <v>3</v>
      </c>
      <c r="I255" s="31">
        <v>119.4</v>
      </c>
    </row>
    <row r="256" spans="2:9" x14ac:dyDescent="0.25">
      <c r="B256" s="29">
        <v>42649</v>
      </c>
      <c r="C256" s="30" t="s">
        <v>306</v>
      </c>
      <c r="D256" s="30">
        <v>701139</v>
      </c>
      <c r="E256" s="30">
        <v>163959</v>
      </c>
      <c r="F256" s="30" t="s">
        <v>444</v>
      </c>
      <c r="G256" s="30" t="s">
        <v>18</v>
      </c>
      <c r="H256" s="30">
        <v>2</v>
      </c>
      <c r="I256" s="31">
        <v>63.8</v>
      </c>
    </row>
    <row r="257" spans="2:9" x14ac:dyDescent="0.25">
      <c r="B257" s="29">
        <v>42649</v>
      </c>
      <c r="C257" s="30" t="s">
        <v>308</v>
      </c>
      <c r="D257" s="30">
        <v>422968</v>
      </c>
      <c r="E257" s="30">
        <v>282618</v>
      </c>
      <c r="F257" s="30" t="s">
        <v>445</v>
      </c>
      <c r="G257" s="30" t="s">
        <v>10</v>
      </c>
      <c r="H257" s="30">
        <v>1</v>
      </c>
      <c r="I257" s="31">
        <v>37</v>
      </c>
    </row>
    <row r="258" spans="2:9" x14ac:dyDescent="0.25">
      <c r="B258" s="29">
        <v>42649</v>
      </c>
      <c r="C258" s="30" t="s">
        <v>308</v>
      </c>
      <c r="D258" s="30">
        <v>359784</v>
      </c>
      <c r="E258" s="30">
        <v>282618</v>
      </c>
      <c r="F258" s="30" t="s">
        <v>445</v>
      </c>
      <c r="G258" s="30" t="s">
        <v>10</v>
      </c>
      <c r="H258" s="30">
        <v>2</v>
      </c>
      <c r="I258" s="31">
        <v>88</v>
      </c>
    </row>
    <row r="259" spans="2:9" x14ac:dyDescent="0.25">
      <c r="B259" s="29">
        <v>42649</v>
      </c>
      <c r="C259" s="30" t="s">
        <v>8</v>
      </c>
      <c r="D259" s="30">
        <v>786865</v>
      </c>
      <c r="E259" s="30">
        <v>375276</v>
      </c>
      <c r="F259" s="30" t="s">
        <v>72</v>
      </c>
      <c r="G259" s="30" t="s">
        <v>10</v>
      </c>
      <c r="H259" s="30">
        <v>1</v>
      </c>
      <c r="I259" s="31">
        <v>51.7</v>
      </c>
    </row>
    <row r="260" spans="2:9" x14ac:dyDescent="0.25">
      <c r="B260" s="29">
        <v>42649</v>
      </c>
      <c r="C260" s="30" t="s">
        <v>8</v>
      </c>
      <c r="D260" s="30">
        <v>300035</v>
      </c>
      <c r="E260" s="30">
        <v>375276</v>
      </c>
      <c r="F260" s="30" t="s">
        <v>72</v>
      </c>
      <c r="G260" s="30" t="s">
        <v>10</v>
      </c>
      <c r="H260" s="30">
        <v>1</v>
      </c>
      <c r="I260" s="31">
        <v>52.3</v>
      </c>
    </row>
    <row r="261" spans="2:9" x14ac:dyDescent="0.25">
      <c r="B261" s="29">
        <v>42649</v>
      </c>
      <c r="C261" s="30" t="s">
        <v>308</v>
      </c>
      <c r="D261" s="30">
        <v>954518</v>
      </c>
      <c r="E261" s="30">
        <v>476320</v>
      </c>
      <c r="F261" s="30" t="s">
        <v>446</v>
      </c>
      <c r="G261" s="30" t="s">
        <v>10</v>
      </c>
      <c r="H261" s="30">
        <v>1</v>
      </c>
      <c r="I261" s="31">
        <v>35.1</v>
      </c>
    </row>
    <row r="262" spans="2:9" x14ac:dyDescent="0.25">
      <c r="B262" s="29">
        <v>42649</v>
      </c>
      <c r="C262" s="30" t="s">
        <v>308</v>
      </c>
      <c r="D262" s="30">
        <v>532182</v>
      </c>
      <c r="E262" s="30">
        <v>476320</v>
      </c>
      <c r="F262" s="30" t="s">
        <v>446</v>
      </c>
      <c r="G262" s="30" t="s">
        <v>10</v>
      </c>
      <c r="H262" s="30">
        <v>1</v>
      </c>
      <c r="I262" s="31">
        <v>39.5</v>
      </c>
    </row>
    <row r="263" spans="2:9" x14ac:dyDescent="0.25">
      <c r="B263" s="29">
        <v>42649</v>
      </c>
      <c r="C263" s="30" t="s">
        <v>8</v>
      </c>
      <c r="D263" s="30">
        <v>786865</v>
      </c>
      <c r="E263" s="30">
        <v>485504</v>
      </c>
      <c r="F263" s="30" t="s">
        <v>73</v>
      </c>
      <c r="G263" s="30" t="s">
        <v>18</v>
      </c>
      <c r="H263" s="30">
        <v>1</v>
      </c>
      <c r="I263" s="31">
        <v>67.8</v>
      </c>
    </row>
    <row r="264" spans="2:9" x14ac:dyDescent="0.25">
      <c r="B264" s="29">
        <v>42649</v>
      </c>
      <c r="C264" s="30" t="s">
        <v>8</v>
      </c>
      <c r="D264" s="30">
        <v>300035</v>
      </c>
      <c r="E264" s="30">
        <v>485504</v>
      </c>
      <c r="F264" s="30" t="s">
        <v>73</v>
      </c>
      <c r="G264" s="30" t="s">
        <v>18</v>
      </c>
      <c r="H264" s="30">
        <v>1</v>
      </c>
      <c r="I264" s="31">
        <v>67.8</v>
      </c>
    </row>
    <row r="265" spans="2:9" x14ac:dyDescent="0.25">
      <c r="B265" s="29">
        <v>42649</v>
      </c>
      <c r="C265" s="30" t="s">
        <v>8</v>
      </c>
      <c r="D265" s="30">
        <v>786865</v>
      </c>
      <c r="E265" s="30">
        <v>487208</v>
      </c>
      <c r="F265" s="30" t="s">
        <v>74</v>
      </c>
      <c r="G265" s="30" t="s">
        <v>10</v>
      </c>
      <c r="H265" s="30">
        <v>2</v>
      </c>
      <c r="I265" s="31">
        <v>103.4</v>
      </c>
    </row>
    <row r="266" spans="2:9" x14ac:dyDescent="0.25">
      <c r="B266" s="29">
        <v>42650</v>
      </c>
      <c r="C266" s="30" t="s">
        <v>8</v>
      </c>
      <c r="D266" s="30">
        <v>786865</v>
      </c>
      <c r="E266" s="30">
        <v>179760</v>
      </c>
      <c r="F266" s="30" t="s">
        <v>75</v>
      </c>
      <c r="G266" s="30" t="s">
        <v>10</v>
      </c>
      <c r="H266" s="30">
        <v>1</v>
      </c>
      <c r="I266" s="31">
        <v>51.7</v>
      </c>
    </row>
    <row r="267" spans="2:9" x14ac:dyDescent="0.25">
      <c r="B267" s="29">
        <v>42650</v>
      </c>
      <c r="C267" s="30" t="s">
        <v>308</v>
      </c>
      <c r="D267" s="30">
        <v>312964</v>
      </c>
      <c r="E267" s="30">
        <v>355406</v>
      </c>
      <c r="F267" s="30" t="s">
        <v>447</v>
      </c>
      <c r="G267" s="30" t="s">
        <v>15</v>
      </c>
      <c r="H267" s="30">
        <v>1</v>
      </c>
      <c r="I267" s="31">
        <v>6.2</v>
      </c>
    </row>
    <row r="268" spans="2:9" x14ac:dyDescent="0.25">
      <c r="B268" s="29">
        <v>42650</v>
      </c>
      <c r="C268" s="30" t="s">
        <v>8</v>
      </c>
      <c r="D268" s="30">
        <v>798288</v>
      </c>
      <c r="E268" s="30">
        <v>371613</v>
      </c>
      <c r="F268" s="30" t="s">
        <v>76</v>
      </c>
      <c r="G268" s="30" t="s">
        <v>18</v>
      </c>
      <c r="H268" s="30">
        <v>2</v>
      </c>
      <c r="I268" s="31">
        <v>71.8</v>
      </c>
    </row>
    <row r="269" spans="2:9" x14ac:dyDescent="0.25">
      <c r="B269" s="29">
        <v>42650</v>
      </c>
      <c r="C269" s="30" t="s">
        <v>8</v>
      </c>
      <c r="D269" s="30">
        <v>298313</v>
      </c>
      <c r="E269" s="30">
        <v>371613</v>
      </c>
      <c r="F269" s="30" t="s">
        <v>76</v>
      </c>
      <c r="G269" s="30" t="s">
        <v>18</v>
      </c>
      <c r="H269" s="30">
        <v>1</v>
      </c>
      <c r="I269" s="31">
        <v>49.7</v>
      </c>
    </row>
    <row r="270" spans="2:9" x14ac:dyDescent="0.25">
      <c r="B270" s="29">
        <v>42650</v>
      </c>
      <c r="C270" s="30" t="s">
        <v>8</v>
      </c>
      <c r="D270" s="30">
        <v>926954</v>
      </c>
      <c r="E270" s="30">
        <v>484994</v>
      </c>
      <c r="F270" s="30" t="s">
        <v>77</v>
      </c>
      <c r="G270" s="30" t="s">
        <v>10</v>
      </c>
      <c r="H270" s="30">
        <v>1</v>
      </c>
      <c r="I270" s="31">
        <v>34.1</v>
      </c>
    </row>
    <row r="271" spans="2:9" x14ac:dyDescent="0.25">
      <c r="B271" s="29">
        <v>42650</v>
      </c>
      <c r="C271" s="30" t="s">
        <v>8</v>
      </c>
      <c r="D271" s="30">
        <v>762610</v>
      </c>
      <c r="E271" s="30">
        <v>485516</v>
      </c>
      <c r="F271" s="30" t="s">
        <v>78</v>
      </c>
      <c r="G271" s="30" t="s">
        <v>18</v>
      </c>
      <c r="H271" s="30">
        <v>1</v>
      </c>
      <c r="I271" s="31">
        <v>57</v>
      </c>
    </row>
    <row r="272" spans="2:9" x14ac:dyDescent="0.25">
      <c r="B272" s="29">
        <v>42651</v>
      </c>
      <c r="C272" s="30" t="s">
        <v>8</v>
      </c>
      <c r="D272" s="30">
        <v>863562</v>
      </c>
      <c r="E272" s="30">
        <v>192014</v>
      </c>
      <c r="F272" s="30" t="s">
        <v>79</v>
      </c>
      <c r="G272" s="30" t="s">
        <v>21</v>
      </c>
      <c r="H272" s="30">
        <v>1</v>
      </c>
      <c r="I272" s="31">
        <v>30</v>
      </c>
    </row>
    <row r="273" spans="2:9" x14ac:dyDescent="0.25">
      <c r="B273" s="29">
        <v>42651</v>
      </c>
      <c r="C273" s="30" t="s">
        <v>308</v>
      </c>
      <c r="D273" s="30">
        <v>692107</v>
      </c>
      <c r="E273" s="30">
        <v>475131</v>
      </c>
      <c r="F273" s="30" t="s">
        <v>448</v>
      </c>
      <c r="G273" s="30" t="s">
        <v>18</v>
      </c>
      <c r="H273" s="30">
        <v>2</v>
      </c>
      <c r="I273" s="31">
        <v>6.8</v>
      </c>
    </row>
    <row r="274" spans="2:9" x14ac:dyDescent="0.25">
      <c r="B274" s="29">
        <v>42651</v>
      </c>
      <c r="C274" s="30" t="s">
        <v>306</v>
      </c>
      <c r="D274" s="30">
        <v>468800</v>
      </c>
      <c r="E274" s="30">
        <v>480116</v>
      </c>
      <c r="F274" s="30" t="s">
        <v>449</v>
      </c>
      <c r="G274" s="30" t="s">
        <v>18</v>
      </c>
      <c r="H274" s="30">
        <v>1</v>
      </c>
      <c r="I274" s="31">
        <v>41.8</v>
      </c>
    </row>
    <row r="275" spans="2:9" x14ac:dyDescent="0.25">
      <c r="B275" s="29">
        <v>42651</v>
      </c>
      <c r="C275" s="30" t="s">
        <v>306</v>
      </c>
      <c r="D275" s="30">
        <v>256348</v>
      </c>
      <c r="E275" s="30">
        <v>480116</v>
      </c>
      <c r="F275" s="30" t="s">
        <v>449</v>
      </c>
      <c r="G275" s="30" t="s">
        <v>18</v>
      </c>
      <c r="H275" s="30">
        <v>1</v>
      </c>
      <c r="I275" s="31">
        <v>31.9</v>
      </c>
    </row>
    <row r="276" spans="2:9" x14ac:dyDescent="0.25">
      <c r="B276" s="29">
        <v>42651</v>
      </c>
      <c r="C276" s="30" t="s">
        <v>308</v>
      </c>
      <c r="D276" s="30">
        <v>315236</v>
      </c>
      <c r="E276" s="30">
        <v>483569</v>
      </c>
      <c r="F276" s="30" t="s">
        <v>450</v>
      </c>
      <c r="G276" s="30" t="s">
        <v>18</v>
      </c>
      <c r="H276" s="30">
        <v>1</v>
      </c>
      <c r="I276" s="31">
        <v>33.700000000000003</v>
      </c>
    </row>
    <row r="277" spans="2:9" x14ac:dyDescent="0.25">
      <c r="B277" s="29">
        <v>42651</v>
      </c>
      <c r="C277" s="30" t="s">
        <v>8</v>
      </c>
      <c r="D277" s="30">
        <v>786865</v>
      </c>
      <c r="E277" s="30">
        <v>487666</v>
      </c>
      <c r="F277" s="30" t="s">
        <v>80</v>
      </c>
      <c r="G277" s="30" t="s">
        <v>18</v>
      </c>
      <c r="H277" s="30">
        <v>1</v>
      </c>
      <c r="I277" s="31">
        <v>67.8</v>
      </c>
    </row>
    <row r="278" spans="2:9" x14ac:dyDescent="0.25">
      <c r="B278" s="29">
        <v>42652</v>
      </c>
      <c r="C278" s="30" t="s">
        <v>306</v>
      </c>
      <c r="D278" s="30">
        <v>422570</v>
      </c>
      <c r="E278" s="30">
        <v>82105</v>
      </c>
      <c r="F278" s="30" t="s">
        <v>451</v>
      </c>
      <c r="G278" s="30" t="s">
        <v>18</v>
      </c>
      <c r="H278" s="30">
        <v>1</v>
      </c>
      <c r="I278" s="31">
        <v>30.9</v>
      </c>
    </row>
    <row r="279" spans="2:9" x14ac:dyDescent="0.25">
      <c r="B279" s="29">
        <v>42652</v>
      </c>
      <c r="C279" s="30" t="s">
        <v>8</v>
      </c>
      <c r="D279" s="30">
        <v>915953</v>
      </c>
      <c r="E279" s="30">
        <v>173536</v>
      </c>
      <c r="F279" s="30" t="s">
        <v>81</v>
      </c>
      <c r="G279" s="30" t="s">
        <v>10</v>
      </c>
      <c r="H279" s="30">
        <v>1</v>
      </c>
      <c r="I279" s="31">
        <v>51.7</v>
      </c>
    </row>
    <row r="280" spans="2:9" x14ac:dyDescent="0.25">
      <c r="B280" s="29">
        <v>42652</v>
      </c>
      <c r="C280" s="30" t="s">
        <v>8</v>
      </c>
      <c r="D280" s="30">
        <v>926954</v>
      </c>
      <c r="E280" s="30">
        <v>344492</v>
      </c>
      <c r="F280" s="30" t="s">
        <v>82</v>
      </c>
      <c r="G280" s="30" t="s">
        <v>10</v>
      </c>
      <c r="H280" s="30">
        <v>1</v>
      </c>
      <c r="I280" s="31">
        <v>34.1</v>
      </c>
    </row>
    <row r="281" spans="2:9" x14ac:dyDescent="0.25">
      <c r="B281" s="29">
        <v>42652</v>
      </c>
      <c r="C281" s="30" t="s">
        <v>308</v>
      </c>
      <c r="D281" s="30">
        <v>315236</v>
      </c>
      <c r="E281" s="30">
        <v>347126</v>
      </c>
      <c r="F281" s="30" t="s">
        <v>452</v>
      </c>
      <c r="G281" s="30" t="s">
        <v>10</v>
      </c>
      <c r="H281" s="30">
        <v>2</v>
      </c>
      <c r="I281" s="31">
        <v>74</v>
      </c>
    </row>
    <row r="282" spans="2:9" x14ac:dyDescent="0.25">
      <c r="B282" s="29">
        <v>42652</v>
      </c>
      <c r="C282" s="30" t="s">
        <v>8</v>
      </c>
      <c r="D282" s="30">
        <v>597365</v>
      </c>
      <c r="E282" s="30">
        <v>469617</v>
      </c>
      <c r="F282" s="30" t="s">
        <v>83</v>
      </c>
      <c r="G282" s="30" t="s">
        <v>18</v>
      </c>
      <c r="H282" s="30">
        <v>1</v>
      </c>
      <c r="I282" s="31">
        <v>57</v>
      </c>
    </row>
    <row r="283" spans="2:9" x14ac:dyDescent="0.25">
      <c r="B283" s="29">
        <v>42652</v>
      </c>
      <c r="C283" s="30" t="s">
        <v>308</v>
      </c>
      <c r="D283" s="30">
        <v>982986</v>
      </c>
      <c r="E283" s="30">
        <v>469617</v>
      </c>
      <c r="F283" s="30" t="s">
        <v>83</v>
      </c>
      <c r="G283" s="30" t="s">
        <v>18</v>
      </c>
      <c r="H283" s="30">
        <v>1</v>
      </c>
      <c r="I283" s="31">
        <v>39.799999999999997</v>
      </c>
    </row>
    <row r="284" spans="2:9" x14ac:dyDescent="0.25">
      <c r="B284" s="29">
        <v>42652</v>
      </c>
      <c r="C284" s="30" t="s">
        <v>308</v>
      </c>
      <c r="D284" s="30">
        <v>138108</v>
      </c>
      <c r="E284" s="30">
        <v>469617</v>
      </c>
      <c r="F284" s="30" t="s">
        <v>83</v>
      </c>
      <c r="G284" s="30" t="s">
        <v>18</v>
      </c>
      <c r="H284" s="30">
        <v>1</v>
      </c>
      <c r="I284" s="31">
        <v>65.3</v>
      </c>
    </row>
    <row r="285" spans="2:9" x14ac:dyDescent="0.25">
      <c r="B285" s="29">
        <v>42652</v>
      </c>
      <c r="C285" s="30" t="s">
        <v>308</v>
      </c>
      <c r="D285" s="30">
        <v>555673</v>
      </c>
      <c r="E285" s="30">
        <v>482481</v>
      </c>
      <c r="F285" s="30" t="s">
        <v>453</v>
      </c>
      <c r="G285" s="30" t="s">
        <v>18</v>
      </c>
      <c r="H285" s="30">
        <v>1</v>
      </c>
      <c r="I285" s="31">
        <v>43.8</v>
      </c>
    </row>
    <row r="286" spans="2:9" x14ac:dyDescent="0.25">
      <c r="B286" s="29">
        <v>42653</v>
      </c>
      <c r="C286" s="30" t="s">
        <v>308</v>
      </c>
      <c r="D286" s="30">
        <v>390602</v>
      </c>
      <c r="E286" s="30">
        <v>97879</v>
      </c>
      <c r="F286" s="30" t="s">
        <v>454</v>
      </c>
      <c r="G286" s="30" t="s">
        <v>18</v>
      </c>
      <c r="H286" s="30">
        <v>4</v>
      </c>
      <c r="I286" s="31">
        <v>152.4</v>
      </c>
    </row>
    <row r="287" spans="2:9" x14ac:dyDescent="0.25">
      <c r="B287" s="29">
        <v>42653</v>
      </c>
      <c r="C287" s="30" t="s">
        <v>8</v>
      </c>
      <c r="D287" s="30">
        <v>597365</v>
      </c>
      <c r="E287" s="30">
        <v>265869</v>
      </c>
      <c r="F287" s="30" t="s">
        <v>84</v>
      </c>
      <c r="G287" s="30" t="s">
        <v>12</v>
      </c>
      <c r="H287" s="30">
        <v>1</v>
      </c>
      <c r="I287" s="31">
        <v>55</v>
      </c>
    </row>
    <row r="288" spans="2:9" x14ac:dyDescent="0.25">
      <c r="B288" s="29">
        <v>42654</v>
      </c>
      <c r="C288" s="30" t="s">
        <v>8</v>
      </c>
      <c r="D288" s="30">
        <v>899488</v>
      </c>
      <c r="E288" s="30">
        <v>487516</v>
      </c>
      <c r="F288" s="30" t="s">
        <v>85</v>
      </c>
      <c r="G288" s="30" t="s">
        <v>10</v>
      </c>
      <c r="H288" s="30">
        <v>1</v>
      </c>
      <c r="I288" s="31">
        <v>37.200000000000003</v>
      </c>
    </row>
    <row r="289" spans="2:9" x14ac:dyDescent="0.25">
      <c r="B289" s="29">
        <v>42654</v>
      </c>
      <c r="C289" s="30" t="s">
        <v>8</v>
      </c>
      <c r="D289" s="30">
        <v>786865</v>
      </c>
      <c r="E289" s="30">
        <v>487516</v>
      </c>
      <c r="F289" s="30" t="s">
        <v>85</v>
      </c>
      <c r="G289" s="30" t="s">
        <v>10</v>
      </c>
      <c r="H289" s="30">
        <v>1</v>
      </c>
      <c r="I289" s="31">
        <v>57</v>
      </c>
    </row>
    <row r="290" spans="2:9" x14ac:dyDescent="0.25">
      <c r="B290" s="29">
        <v>42655</v>
      </c>
      <c r="C290" s="30" t="s">
        <v>308</v>
      </c>
      <c r="D290" s="30">
        <v>385150</v>
      </c>
      <c r="E290" s="30">
        <v>20269</v>
      </c>
      <c r="F290" s="30" t="s">
        <v>455</v>
      </c>
      <c r="G290" s="30" t="s">
        <v>21</v>
      </c>
      <c r="H290" s="30">
        <v>1</v>
      </c>
      <c r="I290" s="31">
        <v>32</v>
      </c>
    </row>
    <row r="291" spans="2:9" x14ac:dyDescent="0.25">
      <c r="B291" s="29">
        <v>42655</v>
      </c>
      <c r="C291" s="30" t="s">
        <v>308</v>
      </c>
      <c r="D291" s="30">
        <v>359784</v>
      </c>
      <c r="E291" s="30">
        <v>20269</v>
      </c>
      <c r="F291" s="30" t="s">
        <v>455</v>
      </c>
      <c r="G291" s="30" t="s">
        <v>21</v>
      </c>
      <c r="H291" s="30">
        <v>1</v>
      </c>
      <c r="I291" s="31">
        <v>37.9</v>
      </c>
    </row>
    <row r="292" spans="2:9" x14ac:dyDescent="0.25">
      <c r="B292" s="29">
        <v>42655</v>
      </c>
      <c r="C292" s="30" t="s">
        <v>8</v>
      </c>
      <c r="D292" s="30">
        <v>588995</v>
      </c>
      <c r="E292" s="30">
        <v>265324</v>
      </c>
      <c r="F292" s="30" t="s">
        <v>86</v>
      </c>
      <c r="G292" s="30" t="s">
        <v>12</v>
      </c>
      <c r="H292" s="30">
        <v>1</v>
      </c>
      <c r="I292" s="31">
        <v>43.9</v>
      </c>
    </row>
    <row r="293" spans="2:9" x14ac:dyDescent="0.25">
      <c r="B293" s="29">
        <v>42655</v>
      </c>
      <c r="C293" s="30" t="s">
        <v>8</v>
      </c>
      <c r="D293" s="30">
        <v>771567</v>
      </c>
      <c r="E293" s="30">
        <v>428180</v>
      </c>
      <c r="F293" s="30" t="s">
        <v>87</v>
      </c>
      <c r="G293" s="30" t="s">
        <v>18</v>
      </c>
      <c r="H293" s="30">
        <v>2</v>
      </c>
      <c r="I293" s="31">
        <v>71.8</v>
      </c>
    </row>
    <row r="294" spans="2:9" x14ac:dyDescent="0.25">
      <c r="B294" s="29">
        <v>42655</v>
      </c>
      <c r="C294" s="30" t="s">
        <v>308</v>
      </c>
      <c r="D294" s="30">
        <v>555673</v>
      </c>
      <c r="E294" s="30">
        <v>455859</v>
      </c>
      <c r="F294" s="30" t="s">
        <v>456</v>
      </c>
      <c r="G294" s="30" t="s">
        <v>18</v>
      </c>
      <c r="H294" s="30">
        <v>1</v>
      </c>
      <c r="I294" s="31">
        <v>43.8</v>
      </c>
    </row>
    <row r="295" spans="2:9" x14ac:dyDescent="0.25">
      <c r="B295" s="29">
        <v>42655</v>
      </c>
      <c r="C295" s="30" t="s">
        <v>306</v>
      </c>
      <c r="D295" s="30">
        <v>256348</v>
      </c>
      <c r="E295" s="30">
        <v>474984</v>
      </c>
      <c r="F295" s="30" t="s">
        <v>457</v>
      </c>
      <c r="G295" s="30" t="s">
        <v>18</v>
      </c>
      <c r="H295" s="30">
        <v>1</v>
      </c>
      <c r="I295" s="31">
        <v>31.9</v>
      </c>
    </row>
    <row r="296" spans="2:9" x14ac:dyDescent="0.25">
      <c r="B296" s="29">
        <v>42655</v>
      </c>
      <c r="C296" s="30" t="s">
        <v>306</v>
      </c>
      <c r="D296" s="30">
        <v>105573</v>
      </c>
      <c r="E296" s="30">
        <v>486037</v>
      </c>
      <c r="F296" s="30" t="s">
        <v>458</v>
      </c>
      <c r="G296" s="30" t="s">
        <v>12</v>
      </c>
      <c r="H296" s="30">
        <v>1</v>
      </c>
      <c r="I296" s="31">
        <v>34.700000000000003</v>
      </c>
    </row>
    <row r="297" spans="2:9" x14ac:dyDescent="0.25">
      <c r="B297" s="29">
        <v>42655</v>
      </c>
      <c r="C297" s="30" t="s">
        <v>306</v>
      </c>
      <c r="D297" s="30">
        <v>422570</v>
      </c>
      <c r="E297" s="30">
        <v>488481</v>
      </c>
      <c r="F297" s="30" t="s">
        <v>459</v>
      </c>
      <c r="G297" s="30" t="s">
        <v>10</v>
      </c>
      <c r="H297" s="30">
        <v>2</v>
      </c>
      <c r="I297" s="31">
        <v>80.8</v>
      </c>
    </row>
    <row r="298" spans="2:9" x14ac:dyDescent="0.25">
      <c r="B298" s="29">
        <v>42656</v>
      </c>
      <c r="C298" s="30" t="s">
        <v>308</v>
      </c>
      <c r="D298" s="30">
        <v>390602</v>
      </c>
      <c r="E298" s="30">
        <v>5910</v>
      </c>
      <c r="F298" s="30" t="s">
        <v>460</v>
      </c>
      <c r="G298" s="30" t="s">
        <v>10</v>
      </c>
      <c r="H298" s="30">
        <v>1</v>
      </c>
      <c r="I298" s="31">
        <v>37</v>
      </c>
    </row>
    <row r="299" spans="2:9" x14ac:dyDescent="0.25">
      <c r="B299" s="29">
        <v>42656</v>
      </c>
      <c r="C299" s="30" t="s">
        <v>308</v>
      </c>
      <c r="D299" s="30">
        <v>198485</v>
      </c>
      <c r="E299" s="30">
        <v>31521</v>
      </c>
      <c r="F299" s="30" t="s">
        <v>461</v>
      </c>
      <c r="G299" s="30" t="s">
        <v>18</v>
      </c>
      <c r="H299" s="30">
        <v>1</v>
      </c>
      <c r="I299" s="31">
        <v>11.4</v>
      </c>
    </row>
    <row r="300" spans="2:9" x14ac:dyDescent="0.25">
      <c r="B300" s="29">
        <v>42656</v>
      </c>
      <c r="C300" s="30" t="s">
        <v>8</v>
      </c>
      <c r="D300" s="30">
        <v>798288</v>
      </c>
      <c r="E300" s="30">
        <v>51558</v>
      </c>
      <c r="F300" s="30" t="s">
        <v>88</v>
      </c>
      <c r="G300" s="30" t="s">
        <v>18</v>
      </c>
      <c r="H300" s="30">
        <v>1</v>
      </c>
      <c r="I300" s="31">
        <v>35.9</v>
      </c>
    </row>
    <row r="301" spans="2:9" x14ac:dyDescent="0.25">
      <c r="B301" s="29">
        <v>42656</v>
      </c>
      <c r="C301" s="30" t="s">
        <v>308</v>
      </c>
      <c r="D301" s="30">
        <v>879915</v>
      </c>
      <c r="E301" s="30">
        <v>283353</v>
      </c>
      <c r="F301" s="30" t="s">
        <v>462</v>
      </c>
      <c r="G301" s="30" t="s">
        <v>10</v>
      </c>
      <c r="H301" s="30">
        <v>2</v>
      </c>
      <c r="I301" s="31">
        <v>15</v>
      </c>
    </row>
    <row r="302" spans="2:9" x14ac:dyDescent="0.25">
      <c r="B302" s="29">
        <v>42656</v>
      </c>
      <c r="C302" s="30" t="s">
        <v>306</v>
      </c>
      <c r="D302" s="30">
        <v>770544</v>
      </c>
      <c r="E302" s="30">
        <v>482787</v>
      </c>
      <c r="F302" s="30" t="s">
        <v>463</v>
      </c>
      <c r="G302" s="30" t="s">
        <v>18</v>
      </c>
      <c r="H302" s="30">
        <v>1</v>
      </c>
      <c r="I302" s="31">
        <v>28.5</v>
      </c>
    </row>
    <row r="303" spans="2:9" x14ac:dyDescent="0.25">
      <c r="B303" s="29">
        <v>42656</v>
      </c>
      <c r="C303" s="30" t="s">
        <v>8</v>
      </c>
      <c r="D303" s="30">
        <v>840328</v>
      </c>
      <c r="E303" s="30">
        <v>483344</v>
      </c>
      <c r="F303" s="30" t="s">
        <v>89</v>
      </c>
      <c r="G303" s="30" t="s">
        <v>10</v>
      </c>
      <c r="H303" s="30">
        <v>1</v>
      </c>
      <c r="I303" s="31">
        <v>33.799999999999997</v>
      </c>
    </row>
    <row r="304" spans="2:9" x14ac:dyDescent="0.25">
      <c r="B304" s="29">
        <v>42657</v>
      </c>
      <c r="C304" s="30" t="s">
        <v>308</v>
      </c>
      <c r="D304" s="30">
        <v>385150</v>
      </c>
      <c r="E304" s="30">
        <v>21416</v>
      </c>
      <c r="F304" s="30" t="s">
        <v>464</v>
      </c>
      <c r="G304" s="30" t="s">
        <v>10</v>
      </c>
      <c r="H304" s="30">
        <v>1</v>
      </c>
      <c r="I304" s="31">
        <v>37</v>
      </c>
    </row>
    <row r="305" spans="2:9" x14ac:dyDescent="0.25">
      <c r="B305" s="29">
        <v>42657</v>
      </c>
      <c r="C305" s="30" t="s">
        <v>308</v>
      </c>
      <c r="D305" s="30">
        <v>879915</v>
      </c>
      <c r="E305" s="30">
        <v>21416</v>
      </c>
      <c r="F305" s="30" t="s">
        <v>464</v>
      </c>
      <c r="G305" s="30" t="s">
        <v>10</v>
      </c>
      <c r="H305" s="30">
        <v>1</v>
      </c>
      <c r="I305" s="31">
        <v>7.5</v>
      </c>
    </row>
    <row r="306" spans="2:9" x14ac:dyDescent="0.25">
      <c r="B306" s="29">
        <v>42657</v>
      </c>
      <c r="C306" s="30" t="s">
        <v>308</v>
      </c>
      <c r="D306" s="30">
        <v>855059</v>
      </c>
      <c r="E306" s="30">
        <v>42755</v>
      </c>
      <c r="F306" s="30" t="s">
        <v>465</v>
      </c>
      <c r="G306" s="30" t="s">
        <v>18</v>
      </c>
      <c r="H306" s="30">
        <v>1</v>
      </c>
      <c r="I306" s="31">
        <v>59.9</v>
      </c>
    </row>
    <row r="307" spans="2:9" x14ac:dyDescent="0.25">
      <c r="B307" s="29">
        <v>42657</v>
      </c>
      <c r="C307" s="30" t="s">
        <v>308</v>
      </c>
      <c r="D307" s="30">
        <v>110582</v>
      </c>
      <c r="E307" s="30">
        <v>93487</v>
      </c>
      <c r="F307" s="30" t="s">
        <v>466</v>
      </c>
      <c r="G307" s="30" t="s">
        <v>18</v>
      </c>
      <c r="H307" s="30">
        <v>1</v>
      </c>
      <c r="I307" s="31">
        <v>65.3</v>
      </c>
    </row>
    <row r="308" spans="2:9" x14ac:dyDescent="0.25">
      <c r="B308" s="29">
        <v>42657</v>
      </c>
      <c r="C308" s="30" t="s">
        <v>308</v>
      </c>
      <c r="D308" s="30">
        <v>390602</v>
      </c>
      <c r="E308" s="30">
        <v>231889</v>
      </c>
      <c r="F308" s="30" t="s">
        <v>467</v>
      </c>
      <c r="G308" s="30" t="s">
        <v>49</v>
      </c>
      <c r="H308" s="30">
        <v>2</v>
      </c>
      <c r="I308" s="31">
        <v>76.8</v>
      </c>
    </row>
    <row r="309" spans="2:9" x14ac:dyDescent="0.25">
      <c r="B309" s="29">
        <v>42657</v>
      </c>
      <c r="C309" s="30" t="s">
        <v>308</v>
      </c>
      <c r="D309" s="30">
        <v>720906</v>
      </c>
      <c r="E309" s="30">
        <v>326377</v>
      </c>
      <c r="F309" s="30" t="s">
        <v>468</v>
      </c>
      <c r="G309" s="30" t="s">
        <v>10</v>
      </c>
      <c r="H309" s="30">
        <v>3</v>
      </c>
      <c r="I309" s="31">
        <v>132</v>
      </c>
    </row>
    <row r="310" spans="2:9" x14ac:dyDescent="0.25">
      <c r="B310" s="29">
        <v>42657</v>
      </c>
      <c r="C310" s="30" t="s">
        <v>308</v>
      </c>
      <c r="D310" s="30">
        <v>385150</v>
      </c>
      <c r="E310" s="30">
        <v>326377</v>
      </c>
      <c r="F310" s="30" t="s">
        <v>468</v>
      </c>
      <c r="G310" s="30" t="s">
        <v>10</v>
      </c>
      <c r="H310" s="30">
        <v>3</v>
      </c>
      <c r="I310" s="31">
        <v>111</v>
      </c>
    </row>
    <row r="311" spans="2:9" x14ac:dyDescent="0.25">
      <c r="B311" s="29">
        <v>42658</v>
      </c>
      <c r="C311" s="30" t="s">
        <v>308</v>
      </c>
      <c r="D311" s="30">
        <v>315236</v>
      </c>
      <c r="E311" s="30">
        <v>69654</v>
      </c>
      <c r="F311" s="30" t="s">
        <v>469</v>
      </c>
      <c r="G311" s="30" t="s">
        <v>18</v>
      </c>
      <c r="H311" s="30">
        <v>1</v>
      </c>
      <c r="I311" s="31">
        <v>33.700000000000003</v>
      </c>
    </row>
    <row r="312" spans="2:9" x14ac:dyDescent="0.25">
      <c r="B312" s="29">
        <v>42658</v>
      </c>
      <c r="C312" s="30" t="s">
        <v>8</v>
      </c>
      <c r="D312" s="30">
        <v>786865</v>
      </c>
      <c r="E312" s="30">
        <v>272240</v>
      </c>
      <c r="F312" s="30" t="s">
        <v>90</v>
      </c>
      <c r="G312" s="30" t="s">
        <v>18</v>
      </c>
      <c r="H312" s="30">
        <v>1</v>
      </c>
      <c r="I312" s="31">
        <v>67.8</v>
      </c>
    </row>
    <row r="313" spans="2:9" x14ac:dyDescent="0.25">
      <c r="B313" s="29">
        <v>42659</v>
      </c>
      <c r="C313" s="30" t="s">
        <v>8</v>
      </c>
      <c r="D313" s="30">
        <v>915953</v>
      </c>
      <c r="E313" s="30">
        <v>236929</v>
      </c>
      <c r="F313" s="30" t="s">
        <v>91</v>
      </c>
      <c r="G313" s="30" t="s">
        <v>10</v>
      </c>
      <c r="H313" s="30">
        <v>1</v>
      </c>
      <c r="I313" s="31">
        <v>51.7</v>
      </c>
    </row>
    <row r="314" spans="2:9" x14ac:dyDescent="0.25">
      <c r="B314" s="29">
        <v>42659</v>
      </c>
      <c r="C314" s="30" t="s">
        <v>308</v>
      </c>
      <c r="D314" s="30">
        <v>198485</v>
      </c>
      <c r="E314" s="30">
        <v>363669</v>
      </c>
      <c r="F314" s="30" t="s">
        <v>470</v>
      </c>
      <c r="G314" s="30" t="s">
        <v>12</v>
      </c>
      <c r="H314" s="30">
        <v>1</v>
      </c>
      <c r="I314" s="31">
        <v>14</v>
      </c>
    </row>
    <row r="315" spans="2:9" x14ac:dyDescent="0.25">
      <c r="B315" s="29">
        <v>42659</v>
      </c>
      <c r="C315" s="30" t="s">
        <v>308</v>
      </c>
      <c r="D315" s="30">
        <v>138108</v>
      </c>
      <c r="E315" s="30">
        <v>462993</v>
      </c>
      <c r="F315" s="30" t="s">
        <v>471</v>
      </c>
      <c r="G315" s="30" t="s">
        <v>18</v>
      </c>
      <c r="H315" s="30">
        <v>1</v>
      </c>
      <c r="I315" s="31">
        <v>65.3</v>
      </c>
    </row>
    <row r="316" spans="2:9" x14ac:dyDescent="0.25">
      <c r="B316" s="29">
        <v>42659</v>
      </c>
      <c r="C316" s="30" t="s">
        <v>308</v>
      </c>
      <c r="D316" s="30">
        <v>982986</v>
      </c>
      <c r="E316" s="30">
        <v>470281</v>
      </c>
      <c r="F316" s="30" t="s">
        <v>472</v>
      </c>
      <c r="G316" s="30" t="s">
        <v>18</v>
      </c>
      <c r="H316" s="30">
        <v>1</v>
      </c>
      <c r="I316" s="31">
        <v>39.799999999999997</v>
      </c>
    </row>
    <row r="317" spans="2:9" x14ac:dyDescent="0.25">
      <c r="B317" s="29">
        <v>42660</v>
      </c>
      <c r="C317" s="30" t="s">
        <v>8</v>
      </c>
      <c r="D317" s="30">
        <v>863562</v>
      </c>
      <c r="E317" s="30">
        <v>365618</v>
      </c>
      <c r="F317" s="30" t="s">
        <v>92</v>
      </c>
      <c r="G317" s="30" t="s">
        <v>10</v>
      </c>
      <c r="H317" s="30">
        <v>1</v>
      </c>
      <c r="I317" s="31">
        <v>34.1</v>
      </c>
    </row>
    <row r="318" spans="2:9" x14ac:dyDescent="0.25">
      <c r="B318" s="29">
        <v>42660</v>
      </c>
      <c r="C318" s="30" t="s">
        <v>308</v>
      </c>
      <c r="D318" s="30">
        <v>982986</v>
      </c>
      <c r="E318" s="30">
        <v>365618</v>
      </c>
      <c r="F318" s="30" t="s">
        <v>92</v>
      </c>
      <c r="G318" s="30" t="s">
        <v>10</v>
      </c>
      <c r="H318" s="30">
        <v>1</v>
      </c>
      <c r="I318" s="31">
        <v>44</v>
      </c>
    </row>
    <row r="319" spans="2:9" x14ac:dyDescent="0.25">
      <c r="B319" s="29">
        <v>42660</v>
      </c>
      <c r="C319" s="30" t="s">
        <v>308</v>
      </c>
      <c r="D319" s="30">
        <v>198485</v>
      </c>
      <c r="E319" s="30">
        <v>365618</v>
      </c>
      <c r="F319" s="30" t="s">
        <v>92</v>
      </c>
      <c r="G319" s="30" t="s">
        <v>10</v>
      </c>
      <c r="H319" s="30">
        <v>1</v>
      </c>
      <c r="I319" s="31">
        <v>14.5</v>
      </c>
    </row>
    <row r="320" spans="2:9" x14ac:dyDescent="0.25">
      <c r="B320" s="29">
        <v>42660</v>
      </c>
      <c r="C320" s="30" t="s">
        <v>308</v>
      </c>
      <c r="D320" s="30">
        <v>879915</v>
      </c>
      <c r="E320" s="30">
        <v>365618</v>
      </c>
      <c r="F320" s="30" t="s">
        <v>92</v>
      </c>
      <c r="G320" s="30" t="s">
        <v>10</v>
      </c>
      <c r="H320" s="30">
        <v>1</v>
      </c>
      <c r="I320" s="31">
        <v>7.5</v>
      </c>
    </row>
    <row r="321" spans="2:9" x14ac:dyDescent="0.25">
      <c r="B321" s="29">
        <v>42660</v>
      </c>
      <c r="C321" s="30" t="s">
        <v>308</v>
      </c>
      <c r="D321" s="30">
        <v>359784</v>
      </c>
      <c r="E321" s="30">
        <v>365618</v>
      </c>
      <c r="F321" s="30" t="s">
        <v>92</v>
      </c>
      <c r="G321" s="30" t="s">
        <v>10</v>
      </c>
      <c r="H321" s="30">
        <v>1</v>
      </c>
      <c r="I321" s="31">
        <v>44</v>
      </c>
    </row>
    <row r="322" spans="2:9" x14ac:dyDescent="0.25">
      <c r="B322" s="29">
        <v>42660</v>
      </c>
      <c r="C322" s="30" t="s">
        <v>8</v>
      </c>
      <c r="D322" s="30">
        <v>905356</v>
      </c>
      <c r="E322" s="30">
        <v>428999</v>
      </c>
      <c r="F322" s="30" t="s">
        <v>93</v>
      </c>
      <c r="G322" s="30" t="s">
        <v>10</v>
      </c>
      <c r="H322" s="30">
        <v>2</v>
      </c>
      <c r="I322" s="31">
        <v>68.2</v>
      </c>
    </row>
    <row r="323" spans="2:9" x14ac:dyDescent="0.25">
      <c r="B323" s="29">
        <v>42660</v>
      </c>
      <c r="C323" s="30" t="s">
        <v>308</v>
      </c>
      <c r="D323" s="30">
        <v>720906</v>
      </c>
      <c r="E323" s="30">
        <v>440582</v>
      </c>
      <c r="F323" s="30" t="s">
        <v>473</v>
      </c>
      <c r="G323" s="30" t="s">
        <v>21</v>
      </c>
      <c r="H323" s="30">
        <v>2</v>
      </c>
      <c r="I323" s="31">
        <v>75.8</v>
      </c>
    </row>
    <row r="324" spans="2:9" x14ac:dyDescent="0.25">
      <c r="B324" s="29">
        <v>42660</v>
      </c>
      <c r="C324" s="30" t="s">
        <v>308</v>
      </c>
      <c r="D324" s="30">
        <v>849497</v>
      </c>
      <c r="E324" s="30">
        <v>440582</v>
      </c>
      <c r="F324" s="30" t="s">
        <v>473</v>
      </c>
      <c r="G324" s="30" t="s">
        <v>21</v>
      </c>
      <c r="H324" s="30">
        <v>2</v>
      </c>
      <c r="I324" s="31">
        <v>75.8</v>
      </c>
    </row>
    <row r="325" spans="2:9" x14ac:dyDescent="0.25">
      <c r="B325" s="29">
        <v>42661</v>
      </c>
      <c r="C325" s="30" t="s">
        <v>308</v>
      </c>
      <c r="D325" s="30">
        <v>537012</v>
      </c>
      <c r="E325" s="30">
        <v>116697</v>
      </c>
      <c r="F325" s="30" t="s">
        <v>474</v>
      </c>
      <c r="G325" s="30" t="s">
        <v>18</v>
      </c>
      <c r="H325" s="30">
        <v>2</v>
      </c>
      <c r="I325" s="31">
        <v>87.6</v>
      </c>
    </row>
    <row r="326" spans="2:9" x14ac:dyDescent="0.25">
      <c r="B326" s="29">
        <v>42661</v>
      </c>
      <c r="C326" s="30" t="s">
        <v>306</v>
      </c>
      <c r="D326" s="30">
        <v>322245</v>
      </c>
      <c r="E326" s="30">
        <v>443844</v>
      </c>
      <c r="F326" s="30" t="s">
        <v>475</v>
      </c>
      <c r="G326" s="30" t="s">
        <v>10</v>
      </c>
      <c r="H326" s="30">
        <v>1</v>
      </c>
      <c r="I326" s="31">
        <v>38</v>
      </c>
    </row>
    <row r="327" spans="2:9" x14ac:dyDescent="0.25">
      <c r="B327" s="29">
        <v>42661</v>
      </c>
      <c r="C327" s="30" t="s">
        <v>308</v>
      </c>
      <c r="D327" s="30">
        <v>139932</v>
      </c>
      <c r="E327" s="30">
        <v>443844</v>
      </c>
      <c r="F327" s="30" t="s">
        <v>475</v>
      </c>
      <c r="G327" s="30" t="s">
        <v>10</v>
      </c>
      <c r="H327" s="30">
        <v>1</v>
      </c>
      <c r="I327" s="31">
        <v>71.5</v>
      </c>
    </row>
    <row r="328" spans="2:9" x14ac:dyDescent="0.25">
      <c r="B328" s="29">
        <v>42661</v>
      </c>
      <c r="C328" s="30" t="s">
        <v>308</v>
      </c>
      <c r="D328" s="30">
        <v>315236</v>
      </c>
      <c r="E328" s="30">
        <v>445921</v>
      </c>
      <c r="F328" s="30" t="s">
        <v>476</v>
      </c>
      <c r="G328" s="30" t="s">
        <v>12</v>
      </c>
      <c r="H328" s="30">
        <v>1</v>
      </c>
      <c r="I328" s="31">
        <v>38.200000000000003</v>
      </c>
    </row>
    <row r="329" spans="2:9" x14ac:dyDescent="0.25">
      <c r="B329" s="29">
        <v>42661</v>
      </c>
      <c r="C329" s="30" t="s">
        <v>308</v>
      </c>
      <c r="D329" s="30">
        <v>537012</v>
      </c>
      <c r="E329" s="30">
        <v>489292</v>
      </c>
      <c r="F329" s="30" t="s">
        <v>477</v>
      </c>
      <c r="G329" s="30" t="s">
        <v>18</v>
      </c>
      <c r="H329" s="30">
        <v>1</v>
      </c>
      <c r="I329" s="31">
        <v>43.8</v>
      </c>
    </row>
    <row r="330" spans="2:9" x14ac:dyDescent="0.25">
      <c r="B330" s="29">
        <v>42662</v>
      </c>
      <c r="C330" s="30" t="s">
        <v>308</v>
      </c>
      <c r="D330" s="30">
        <v>720906</v>
      </c>
      <c r="E330" s="30">
        <v>46356</v>
      </c>
      <c r="F330" s="30" t="s">
        <v>478</v>
      </c>
      <c r="G330" s="30" t="s">
        <v>18</v>
      </c>
      <c r="H330" s="30">
        <v>3</v>
      </c>
      <c r="I330" s="31">
        <v>119.4</v>
      </c>
    </row>
    <row r="331" spans="2:9" x14ac:dyDescent="0.25">
      <c r="B331" s="29">
        <v>42662</v>
      </c>
      <c r="C331" s="30" t="s">
        <v>308</v>
      </c>
      <c r="D331" s="30">
        <v>385150</v>
      </c>
      <c r="E331" s="30">
        <v>67670</v>
      </c>
      <c r="F331" s="30" t="s">
        <v>479</v>
      </c>
      <c r="G331" s="30" t="s">
        <v>21</v>
      </c>
      <c r="H331" s="30">
        <v>1</v>
      </c>
      <c r="I331" s="31">
        <v>32</v>
      </c>
    </row>
    <row r="332" spans="2:9" x14ac:dyDescent="0.25">
      <c r="B332" s="29">
        <v>42662</v>
      </c>
      <c r="C332" s="30" t="s">
        <v>308</v>
      </c>
      <c r="D332" s="30">
        <v>879915</v>
      </c>
      <c r="E332" s="30">
        <v>143578</v>
      </c>
      <c r="F332" s="30" t="s">
        <v>480</v>
      </c>
      <c r="G332" s="30" t="s">
        <v>10</v>
      </c>
      <c r="H332" s="30">
        <v>2</v>
      </c>
      <c r="I332" s="31">
        <v>15</v>
      </c>
    </row>
    <row r="333" spans="2:9" x14ac:dyDescent="0.25">
      <c r="B333" s="29">
        <v>42662</v>
      </c>
      <c r="C333" s="30" t="s">
        <v>308</v>
      </c>
      <c r="D333" s="30">
        <v>537012</v>
      </c>
      <c r="E333" s="30">
        <v>191646</v>
      </c>
      <c r="F333" s="30" t="s">
        <v>481</v>
      </c>
      <c r="G333" s="30" t="s">
        <v>18</v>
      </c>
      <c r="H333" s="30">
        <v>1</v>
      </c>
      <c r="I333" s="31">
        <v>43.8</v>
      </c>
    </row>
    <row r="334" spans="2:9" x14ac:dyDescent="0.25">
      <c r="B334" s="29">
        <v>42662</v>
      </c>
      <c r="C334" s="30" t="s">
        <v>8</v>
      </c>
      <c r="D334" s="30">
        <v>786865</v>
      </c>
      <c r="E334" s="30">
        <v>272240</v>
      </c>
      <c r="F334" s="30" t="s">
        <v>94</v>
      </c>
      <c r="G334" s="30" t="s">
        <v>18</v>
      </c>
      <c r="H334" s="30">
        <v>2</v>
      </c>
      <c r="I334" s="31">
        <v>135.6</v>
      </c>
    </row>
    <row r="335" spans="2:9" x14ac:dyDescent="0.25">
      <c r="B335" s="29">
        <v>42662</v>
      </c>
      <c r="C335" s="30" t="s">
        <v>308</v>
      </c>
      <c r="D335" s="30">
        <v>954518</v>
      </c>
      <c r="E335" s="30">
        <v>349062</v>
      </c>
      <c r="F335" s="30" t="s">
        <v>482</v>
      </c>
      <c r="G335" s="30" t="s">
        <v>21</v>
      </c>
      <c r="H335" s="30">
        <v>1</v>
      </c>
      <c r="I335" s="31">
        <v>32</v>
      </c>
    </row>
    <row r="336" spans="2:9" x14ac:dyDescent="0.25">
      <c r="B336" s="29">
        <v>42663</v>
      </c>
      <c r="C336" s="30" t="s">
        <v>308</v>
      </c>
      <c r="D336" s="30">
        <v>768644</v>
      </c>
      <c r="E336" s="30">
        <v>244012</v>
      </c>
      <c r="F336" s="30" t="s">
        <v>483</v>
      </c>
      <c r="G336" s="30" t="s">
        <v>18</v>
      </c>
      <c r="H336" s="30">
        <v>1</v>
      </c>
      <c r="I336" s="31">
        <v>59.9</v>
      </c>
    </row>
    <row r="337" spans="2:9" x14ac:dyDescent="0.25">
      <c r="B337" s="29">
        <v>42663</v>
      </c>
      <c r="C337" s="30" t="s">
        <v>306</v>
      </c>
      <c r="D337" s="30">
        <v>936450</v>
      </c>
      <c r="E337" s="30">
        <v>299780</v>
      </c>
      <c r="F337" s="30" t="s">
        <v>484</v>
      </c>
      <c r="G337" s="30" t="s">
        <v>18</v>
      </c>
      <c r="H337" s="30">
        <v>1</v>
      </c>
      <c r="I337" s="31">
        <v>32.5</v>
      </c>
    </row>
    <row r="338" spans="2:9" x14ac:dyDescent="0.25">
      <c r="B338" s="29">
        <v>42663</v>
      </c>
      <c r="C338" s="30" t="s">
        <v>308</v>
      </c>
      <c r="D338" s="30">
        <v>537012</v>
      </c>
      <c r="E338" s="30">
        <v>434104</v>
      </c>
      <c r="F338" s="30" t="s">
        <v>485</v>
      </c>
      <c r="G338" s="30" t="s">
        <v>18</v>
      </c>
      <c r="H338" s="30">
        <v>1</v>
      </c>
      <c r="I338" s="31">
        <v>43.8</v>
      </c>
    </row>
    <row r="339" spans="2:9" x14ac:dyDescent="0.25">
      <c r="B339" s="29">
        <v>42663</v>
      </c>
      <c r="C339" s="30" t="s">
        <v>308</v>
      </c>
      <c r="D339" s="30">
        <v>198485</v>
      </c>
      <c r="E339" s="30">
        <v>434104</v>
      </c>
      <c r="F339" s="30" t="s">
        <v>485</v>
      </c>
      <c r="G339" s="30" t="s">
        <v>18</v>
      </c>
      <c r="H339" s="30">
        <v>1</v>
      </c>
      <c r="I339" s="31">
        <v>11.4</v>
      </c>
    </row>
    <row r="340" spans="2:9" x14ac:dyDescent="0.25">
      <c r="B340" s="29">
        <v>42663</v>
      </c>
      <c r="C340" s="30" t="s">
        <v>308</v>
      </c>
      <c r="D340" s="30">
        <v>419762</v>
      </c>
      <c r="E340" s="30">
        <v>448474</v>
      </c>
      <c r="F340" s="30" t="s">
        <v>486</v>
      </c>
      <c r="G340" s="30" t="s">
        <v>21</v>
      </c>
      <c r="H340" s="30">
        <v>2</v>
      </c>
      <c r="I340" s="31">
        <v>64</v>
      </c>
    </row>
    <row r="341" spans="2:9" x14ac:dyDescent="0.25">
      <c r="B341" s="29">
        <v>42664</v>
      </c>
      <c r="C341" s="30" t="s">
        <v>306</v>
      </c>
      <c r="D341" s="30">
        <v>701139</v>
      </c>
      <c r="E341" s="30">
        <v>93724</v>
      </c>
      <c r="F341" s="30" t="s">
        <v>487</v>
      </c>
      <c r="G341" s="30" t="s">
        <v>18</v>
      </c>
      <c r="H341" s="30">
        <v>1</v>
      </c>
      <c r="I341" s="31">
        <v>31.9</v>
      </c>
    </row>
    <row r="342" spans="2:9" x14ac:dyDescent="0.25">
      <c r="B342" s="29">
        <v>42664</v>
      </c>
      <c r="C342" s="30" t="s">
        <v>306</v>
      </c>
      <c r="D342" s="30">
        <v>477783</v>
      </c>
      <c r="E342" s="30">
        <v>93724</v>
      </c>
      <c r="F342" s="30" t="s">
        <v>487</v>
      </c>
      <c r="G342" s="30" t="s">
        <v>18</v>
      </c>
      <c r="H342" s="30">
        <v>2</v>
      </c>
      <c r="I342" s="31">
        <v>55.6</v>
      </c>
    </row>
    <row r="343" spans="2:9" x14ac:dyDescent="0.25">
      <c r="B343" s="29">
        <v>42664</v>
      </c>
      <c r="C343" s="30" t="s">
        <v>308</v>
      </c>
      <c r="D343" s="30">
        <v>390602</v>
      </c>
      <c r="E343" s="30">
        <v>97879</v>
      </c>
      <c r="F343" s="30" t="s">
        <v>488</v>
      </c>
      <c r="G343" s="30" t="s">
        <v>18</v>
      </c>
      <c r="H343" s="30">
        <v>2</v>
      </c>
      <c r="I343" s="31">
        <v>76.2</v>
      </c>
    </row>
    <row r="344" spans="2:9" x14ac:dyDescent="0.25">
      <c r="B344" s="29">
        <v>42664</v>
      </c>
      <c r="C344" s="30" t="s">
        <v>308</v>
      </c>
      <c r="D344" s="30">
        <v>138108</v>
      </c>
      <c r="E344" s="30">
        <v>97879</v>
      </c>
      <c r="F344" s="30" t="s">
        <v>488</v>
      </c>
      <c r="G344" s="30" t="s">
        <v>18</v>
      </c>
      <c r="H344" s="30">
        <v>2</v>
      </c>
      <c r="I344" s="31">
        <v>130.6</v>
      </c>
    </row>
    <row r="345" spans="2:9" x14ac:dyDescent="0.25">
      <c r="B345" s="29">
        <v>42664</v>
      </c>
      <c r="C345" s="30" t="s">
        <v>306</v>
      </c>
      <c r="D345" s="30">
        <v>248817</v>
      </c>
      <c r="E345" s="30">
        <v>220433</v>
      </c>
      <c r="F345" s="30" t="s">
        <v>489</v>
      </c>
      <c r="G345" s="30" t="s">
        <v>18</v>
      </c>
      <c r="H345" s="30">
        <v>1</v>
      </c>
      <c r="I345" s="31">
        <v>36.9</v>
      </c>
    </row>
    <row r="346" spans="2:9" x14ac:dyDescent="0.25">
      <c r="B346" s="29">
        <v>42664</v>
      </c>
      <c r="C346" s="30" t="s">
        <v>8</v>
      </c>
      <c r="D346" s="30">
        <v>905356</v>
      </c>
      <c r="E346" s="30">
        <v>466652</v>
      </c>
      <c r="F346" s="30" t="s">
        <v>95</v>
      </c>
      <c r="G346" s="30" t="s">
        <v>10</v>
      </c>
      <c r="H346" s="30">
        <v>1</v>
      </c>
      <c r="I346" s="31">
        <v>34.1</v>
      </c>
    </row>
    <row r="347" spans="2:9" x14ac:dyDescent="0.25">
      <c r="B347" s="29">
        <v>42664</v>
      </c>
      <c r="C347" s="30" t="s">
        <v>306</v>
      </c>
      <c r="D347" s="30">
        <v>701139</v>
      </c>
      <c r="E347" s="30">
        <v>468356</v>
      </c>
      <c r="F347" s="30" t="s">
        <v>490</v>
      </c>
      <c r="G347" s="30" t="s">
        <v>18</v>
      </c>
      <c r="H347" s="30">
        <v>1</v>
      </c>
      <c r="I347" s="31">
        <v>31.9</v>
      </c>
    </row>
    <row r="348" spans="2:9" x14ac:dyDescent="0.25">
      <c r="B348" s="29">
        <v>42665</v>
      </c>
      <c r="C348" s="30" t="s">
        <v>8</v>
      </c>
      <c r="D348" s="30">
        <v>786865</v>
      </c>
      <c r="E348" s="30">
        <v>272240</v>
      </c>
      <c r="F348" s="30" t="s">
        <v>96</v>
      </c>
      <c r="G348" s="30" t="s">
        <v>10</v>
      </c>
      <c r="H348" s="30">
        <v>1</v>
      </c>
      <c r="I348" s="31">
        <v>51.7</v>
      </c>
    </row>
    <row r="349" spans="2:9" x14ac:dyDescent="0.25">
      <c r="B349" s="29">
        <v>42665</v>
      </c>
      <c r="C349" s="30" t="s">
        <v>8</v>
      </c>
      <c r="D349" s="30">
        <v>348047</v>
      </c>
      <c r="E349" s="30">
        <v>377222</v>
      </c>
      <c r="F349" s="30" t="s">
        <v>97</v>
      </c>
      <c r="G349" s="30" t="s">
        <v>10</v>
      </c>
      <c r="H349" s="30">
        <v>1</v>
      </c>
      <c r="I349" s="31">
        <v>37.200000000000003</v>
      </c>
    </row>
    <row r="350" spans="2:9" x14ac:dyDescent="0.25">
      <c r="B350" s="29">
        <v>42665</v>
      </c>
      <c r="C350" s="30" t="s">
        <v>306</v>
      </c>
      <c r="D350" s="30">
        <v>909225</v>
      </c>
      <c r="E350" s="30">
        <v>407878</v>
      </c>
      <c r="F350" s="30" t="s">
        <v>491</v>
      </c>
      <c r="G350" s="30" t="s">
        <v>10</v>
      </c>
      <c r="H350" s="30">
        <v>1</v>
      </c>
      <c r="I350" s="31">
        <v>41.7</v>
      </c>
    </row>
    <row r="351" spans="2:9" x14ac:dyDescent="0.25">
      <c r="B351" s="29">
        <v>42665</v>
      </c>
      <c r="C351" s="30" t="s">
        <v>308</v>
      </c>
      <c r="D351" s="30">
        <v>537012</v>
      </c>
      <c r="E351" s="30">
        <v>448385</v>
      </c>
      <c r="F351" s="30" t="s">
        <v>492</v>
      </c>
      <c r="G351" s="30" t="s">
        <v>18</v>
      </c>
      <c r="H351" s="30">
        <v>1</v>
      </c>
      <c r="I351" s="31">
        <v>44.8</v>
      </c>
    </row>
    <row r="352" spans="2:9" x14ac:dyDescent="0.25">
      <c r="B352" s="29">
        <v>42665</v>
      </c>
      <c r="C352" s="30" t="s">
        <v>306</v>
      </c>
      <c r="D352" s="30">
        <v>701139</v>
      </c>
      <c r="E352" s="30">
        <v>466478</v>
      </c>
      <c r="F352" s="30" t="s">
        <v>493</v>
      </c>
      <c r="G352" s="30" t="s">
        <v>18</v>
      </c>
      <c r="H352" s="30">
        <v>1</v>
      </c>
      <c r="I352" s="31">
        <v>31.9</v>
      </c>
    </row>
    <row r="353" spans="2:9" x14ac:dyDescent="0.25">
      <c r="B353" s="29">
        <v>42665</v>
      </c>
      <c r="C353" s="30" t="s">
        <v>306</v>
      </c>
      <c r="D353" s="30">
        <v>770544</v>
      </c>
      <c r="E353" s="30">
        <v>482156</v>
      </c>
      <c r="F353" s="30" t="s">
        <v>494</v>
      </c>
      <c r="G353" s="30" t="s">
        <v>18</v>
      </c>
      <c r="H353" s="30">
        <v>1</v>
      </c>
      <c r="I353" s="31">
        <v>28.5</v>
      </c>
    </row>
    <row r="354" spans="2:9" x14ac:dyDescent="0.25">
      <c r="B354" s="29">
        <v>42665</v>
      </c>
      <c r="C354" s="30" t="s">
        <v>306</v>
      </c>
      <c r="D354" s="30">
        <v>431786</v>
      </c>
      <c r="E354" s="30">
        <v>482156</v>
      </c>
      <c r="F354" s="30" t="s">
        <v>494</v>
      </c>
      <c r="G354" s="30" t="s">
        <v>18</v>
      </c>
      <c r="H354" s="30">
        <v>1</v>
      </c>
      <c r="I354" s="31">
        <v>27.8</v>
      </c>
    </row>
    <row r="355" spans="2:9" x14ac:dyDescent="0.25">
      <c r="B355" s="29">
        <v>42665</v>
      </c>
      <c r="C355" s="30" t="s">
        <v>306</v>
      </c>
      <c r="D355" s="30">
        <v>701139</v>
      </c>
      <c r="E355" s="30">
        <v>489670</v>
      </c>
      <c r="F355" s="30" t="s">
        <v>495</v>
      </c>
      <c r="G355" s="30" t="s">
        <v>12</v>
      </c>
      <c r="H355" s="30">
        <v>1</v>
      </c>
      <c r="I355" s="31">
        <v>34.5</v>
      </c>
    </row>
    <row r="356" spans="2:9" x14ac:dyDescent="0.25">
      <c r="B356" s="29">
        <v>42666</v>
      </c>
      <c r="C356" s="30" t="s">
        <v>8</v>
      </c>
      <c r="D356" s="30">
        <v>905356</v>
      </c>
      <c r="E356" s="30">
        <v>42755</v>
      </c>
      <c r="F356" s="30" t="s">
        <v>98</v>
      </c>
      <c r="G356" s="30" t="s">
        <v>18</v>
      </c>
      <c r="H356" s="30">
        <v>1</v>
      </c>
      <c r="I356" s="31">
        <v>27.9</v>
      </c>
    </row>
    <row r="357" spans="2:9" x14ac:dyDescent="0.25">
      <c r="B357" s="29">
        <v>42666</v>
      </c>
      <c r="C357" s="30" t="s">
        <v>306</v>
      </c>
      <c r="D357" s="30">
        <v>789157</v>
      </c>
      <c r="E357" s="30">
        <v>172934</v>
      </c>
      <c r="F357" s="30" t="s">
        <v>496</v>
      </c>
      <c r="G357" s="30" t="s">
        <v>18</v>
      </c>
      <c r="H357" s="30">
        <v>2</v>
      </c>
      <c r="I357" s="31">
        <v>28.5</v>
      </c>
    </row>
    <row r="358" spans="2:9" x14ac:dyDescent="0.25">
      <c r="B358" s="29">
        <v>42666</v>
      </c>
      <c r="C358" s="30" t="s">
        <v>8</v>
      </c>
      <c r="D358" s="30">
        <v>915953</v>
      </c>
      <c r="E358" s="30">
        <v>436689</v>
      </c>
      <c r="F358" s="30" t="s">
        <v>99</v>
      </c>
      <c r="G358" s="30" t="s">
        <v>10</v>
      </c>
      <c r="H358" s="30">
        <v>1</v>
      </c>
      <c r="I358" s="31">
        <v>51.7</v>
      </c>
    </row>
    <row r="359" spans="2:9" x14ac:dyDescent="0.25">
      <c r="B359" s="29">
        <v>42666</v>
      </c>
      <c r="C359" s="30" t="s">
        <v>306</v>
      </c>
      <c r="D359" s="30">
        <v>473581</v>
      </c>
      <c r="E359" s="30">
        <v>442057</v>
      </c>
      <c r="F359" s="30" t="s">
        <v>497</v>
      </c>
      <c r="G359" s="30" t="s">
        <v>10</v>
      </c>
      <c r="H359" s="30">
        <v>1</v>
      </c>
      <c r="I359" s="31">
        <v>40.4</v>
      </c>
    </row>
    <row r="360" spans="2:9" x14ac:dyDescent="0.25">
      <c r="B360" s="29">
        <v>42666</v>
      </c>
      <c r="C360" s="30" t="s">
        <v>8</v>
      </c>
      <c r="D360" s="30">
        <v>863562</v>
      </c>
      <c r="E360" s="30">
        <v>453881</v>
      </c>
      <c r="F360" s="30" t="s">
        <v>100</v>
      </c>
      <c r="G360" s="30" t="s">
        <v>18</v>
      </c>
      <c r="H360" s="30">
        <v>1</v>
      </c>
      <c r="I360" s="31">
        <v>27.9</v>
      </c>
    </row>
    <row r="361" spans="2:9" x14ac:dyDescent="0.25">
      <c r="B361" s="29">
        <v>42666</v>
      </c>
      <c r="C361" s="30" t="s">
        <v>306</v>
      </c>
      <c r="D361" s="30">
        <v>978820</v>
      </c>
      <c r="E361" s="30">
        <v>456705</v>
      </c>
      <c r="F361" s="30" t="s">
        <v>498</v>
      </c>
      <c r="G361" s="30" t="s">
        <v>18</v>
      </c>
      <c r="H361" s="30">
        <v>1</v>
      </c>
      <c r="I361" s="31">
        <v>36.9</v>
      </c>
    </row>
    <row r="362" spans="2:9" x14ac:dyDescent="0.25">
      <c r="B362" s="29">
        <v>42666</v>
      </c>
      <c r="C362" s="30" t="s">
        <v>306</v>
      </c>
      <c r="D362" s="30">
        <v>978820</v>
      </c>
      <c r="E362" s="30">
        <v>464802</v>
      </c>
      <c r="F362" s="30" t="s">
        <v>499</v>
      </c>
      <c r="G362" s="30" t="s">
        <v>18</v>
      </c>
      <c r="H362" s="30">
        <v>1</v>
      </c>
      <c r="I362" s="31">
        <v>36.9</v>
      </c>
    </row>
    <row r="363" spans="2:9" x14ac:dyDescent="0.25">
      <c r="B363" s="29">
        <v>42667</v>
      </c>
      <c r="C363" s="30" t="s">
        <v>306</v>
      </c>
      <c r="D363" s="30">
        <v>248817</v>
      </c>
      <c r="E363" s="30">
        <v>116697</v>
      </c>
      <c r="F363" s="30" t="s">
        <v>500</v>
      </c>
      <c r="G363" s="30" t="s">
        <v>12</v>
      </c>
      <c r="H363" s="30">
        <v>3</v>
      </c>
      <c r="I363" s="31">
        <v>113.7</v>
      </c>
    </row>
    <row r="364" spans="2:9" x14ac:dyDescent="0.25">
      <c r="B364" s="29">
        <v>42667</v>
      </c>
      <c r="C364" s="30" t="s">
        <v>8</v>
      </c>
      <c r="D364" s="30">
        <v>588995</v>
      </c>
      <c r="E364" s="30">
        <v>265324</v>
      </c>
      <c r="F364" s="30" t="s">
        <v>101</v>
      </c>
      <c r="G364" s="30" t="s">
        <v>10</v>
      </c>
      <c r="H364" s="30">
        <v>1</v>
      </c>
      <c r="I364" s="31">
        <v>34.1</v>
      </c>
    </row>
    <row r="365" spans="2:9" x14ac:dyDescent="0.25">
      <c r="B365" s="29">
        <v>42667</v>
      </c>
      <c r="C365" s="30" t="s">
        <v>306</v>
      </c>
      <c r="D365" s="30">
        <v>993974</v>
      </c>
      <c r="E365" s="30">
        <v>435383</v>
      </c>
      <c r="F365" s="30" t="s">
        <v>501</v>
      </c>
      <c r="G365" s="30" t="s">
        <v>18</v>
      </c>
      <c r="H365" s="30">
        <v>1</v>
      </c>
      <c r="I365" s="31">
        <v>31.9</v>
      </c>
    </row>
    <row r="366" spans="2:9" x14ac:dyDescent="0.25">
      <c r="B366" s="29">
        <v>42667</v>
      </c>
      <c r="C366" s="30" t="s">
        <v>308</v>
      </c>
      <c r="D366" s="30">
        <v>640845</v>
      </c>
      <c r="E366" s="30">
        <v>484086</v>
      </c>
      <c r="F366" s="30" t="s">
        <v>502</v>
      </c>
      <c r="G366" s="30" t="s">
        <v>10</v>
      </c>
      <c r="H366" s="30">
        <v>4</v>
      </c>
      <c r="I366" s="31">
        <v>176</v>
      </c>
    </row>
    <row r="367" spans="2:9" x14ac:dyDescent="0.25">
      <c r="B367" s="29">
        <v>42667</v>
      </c>
      <c r="C367" s="30" t="s">
        <v>306</v>
      </c>
      <c r="D367" s="30">
        <v>477783</v>
      </c>
      <c r="E367" s="30">
        <v>488707</v>
      </c>
      <c r="F367" s="30" t="s">
        <v>503</v>
      </c>
      <c r="G367" s="30" t="s">
        <v>18</v>
      </c>
      <c r="H367" s="30">
        <v>1</v>
      </c>
      <c r="I367" s="31">
        <v>27.8</v>
      </c>
    </row>
    <row r="368" spans="2:9" x14ac:dyDescent="0.25">
      <c r="B368" s="29">
        <v>42668</v>
      </c>
      <c r="C368" s="30" t="s">
        <v>8</v>
      </c>
      <c r="D368" s="30">
        <v>645430</v>
      </c>
      <c r="E368" s="30">
        <v>8416</v>
      </c>
      <c r="F368" s="30" t="s">
        <v>102</v>
      </c>
      <c r="G368" s="30" t="s">
        <v>18</v>
      </c>
      <c r="H368" s="30">
        <v>1</v>
      </c>
      <c r="I368" s="31">
        <v>64.2</v>
      </c>
    </row>
    <row r="369" spans="2:9" x14ac:dyDescent="0.25">
      <c r="B369" s="29">
        <v>42668</v>
      </c>
      <c r="C369" s="30" t="s">
        <v>308</v>
      </c>
      <c r="D369" s="30">
        <v>198485</v>
      </c>
      <c r="E369" s="30">
        <v>97879</v>
      </c>
      <c r="F369" s="30" t="s">
        <v>504</v>
      </c>
      <c r="G369" s="30" t="s">
        <v>10</v>
      </c>
      <c r="H369" s="30">
        <v>4</v>
      </c>
      <c r="I369" s="31">
        <v>52.4</v>
      </c>
    </row>
    <row r="370" spans="2:9" x14ac:dyDescent="0.25">
      <c r="B370" s="29">
        <v>42668</v>
      </c>
      <c r="C370" s="30" t="s">
        <v>308</v>
      </c>
      <c r="D370" s="30">
        <v>359784</v>
      </c>
      <c r="E370" s="30">
        <v>192014</v>
      </c>
      <c r="F370" s="30" t="s">
        <v>505</v>
      </c>
      <c r="G370" s="30" t="s">
        <v>21</v>
      </c>
      <c r="H370" s="30">
        <v>1</v>
      </c>
      <c r="I370" s="31">
        <v>37.9</v>
      </c>
    </row>
    <row r="371" spans="2:9" x14ac:dyDescent="0.25">
      <c r="B371" s="29">
        <v>42668</v>
      </c>
      <c r="C371" s="30" t="s">
        <v>8</v>
      </c>
      <c r="D371" s="30">
        <v>762610</v>
      </c>
      <c r="E371" s="30">
        <v>428180</v>
      </c>
      <c r="F371" s="30" t="s">
        <v>103</v>
      </c>
      <c r="G371" s="30" t="s">
        <v>18</v>
      </c>
      <c r="H371" s="30">
        <v>1</v>
      </c>
      <c r="I371" s="31">
        <v>57</v>
      </c>
    </row>
    <row r="372" spans="2:9" x14ac:dyDescent="0.25">
      <c r="B372" s="29">
        <v>42668</v>
      </c>
      <c r="C372" s="30" t="s">
        <v>308</v>
      </c>
      <c r="D372" s="30">
        <v>315236</v>
      </c>
      <c r="E372" s="30">
        <v>445921</v>
      </c>
      <c r="F372" s="30" t="s">
        <v>506</v>
      </c>
      <c r="G372" s="30" t="s">
        <v>10</v>
      </c>
      <c r="H372" s="30">
        <v>1</v>
      </c>
      <c r="I372" s="31">
        <v>37</v>
      </c>
    </row>
    <row r="373" spans="2:9" x14ac:dyDescent="0.25">
      <c r="B373" s="29">
        <v>42668</v>
      </c>
      <c r="C373" s="30" t="s">
        <v>308</v>
      </c>
      <c r="D373" s="30">
        <v>555673</v>
      </c>
      <c r="E373" s="30">
        <v>455859</v>
      </c>
      <c r="F373" s="30" t="s">
        <v>507</v>
      </c>
      <c r="G373" s="30" t="s">
        <v>18</v>
      </c>
      <c r="H373" s="30">
        <v>2</v>
      </c>
      <c r="I373" s="31">
        <v>89.6</v>
      </c>
    </row>
    <row r="374" spans="2:9" x14ac:dyDescent="0.25">
      <c r="B374" s="29">
        <v>42668</v>
      </c>
      <c r="C374" s="30" t="s">
        <v>306</v>
      </c>
      <c r="D374" s="30">
        <v>422570</v>
      </c>
      <c r="E374" s="30">
        <v>474406</v>
      </c>
      <c r="F374" s="30" t="s">
        <v>508</v>
      </c>
      <c r="G374" s="30" t="s">
        <v>18</v>
      </c>
      <c r="H374" s="30">
        <v>1</v>
      </c>
      <c r="I374" s="31">
        <v>37</v>
      </c>
    </row>
    <row r="375" spans="2:9" x14ac:dyDescent="0.25">
      <c r="B375" s="29">
        <v>42668</v>
      </c>
      <c r="C375" s="30" t="s">
        <v>306</v>
      </c>
      <c r="D375" s="30">
        <v>924893</v>
      </c>
      <c r="E375" s="30">
        <v>481670</v>
      </c>
      <c r="F375" s="30" t="s">
        <v>509</v>
      </c>
      <c r="G375" s="30" t="s">
        <v>12</v>
      </c>
      <c r="H375" s="30">
        <v>2</v>
      </c>
      <c r="I375" s="31">
        <v>73.8</v>
      </c>
    </row>
    <row r="376" spans="2:9" x14ac:dyDescent="0.25">
      <c r="B376" s="29">
        <v>42668</v>
      </c>
      <c r="C376" s="30" t="s">
        <v>308</v>
      </c>
      <c r="D376" s="30">
        <v>493158</v>
      </c>
      <c r="E376" s="30">
        <v>487131</v>
      </c>
      <c r="F376" s="30" t="s">
        <v>510</v>
      </c>
      <c r="G376" s="30" t="s">
        <v>18</v>
      </c>
      <c r="H376" s="30">
        <v>1</v>
      </c>
      <c r="I376" s="31">
        <v>65.3</v>
      </c>
    </row>
    <row r="377" spans="2:9" x14ac:dyDescent="0.25">
      <c r="B377" s="29">
        <v>42668</v>
      </c>
      <c r="C377" s="30" t="s">
        <v>308</v>
      </c>
      <c r="D377" s="30">
        <v>537012</v>
      </c>
      <c r="E377" s="30">
        <v>488481</v>
      </c>
      <c r="F377" s="30" t="s">
        <v>511</v>
      </c>
      <c r="G377" s="30" t="s">
        <v>18</v>
      </c>
      <c r="H377" s="30">
        <v>2</v>
      </c>
      <c r="I377" s="31">
        <v>89.6</v>
      </c>
    </row>
    <row r="378" spans="2:9" x14ac:dyDescent="0.25">
      <c r="B378" s="29">
        <v>42668</v>
      </c>
      <c r="C378" s="30" t="s">
        <v>308</v>
      </c>
      <c r="D378" s="30">
        <v>620967</v>
      </c>
      <c r="E378" s="30">
        <v>488481</v>
      </c>
      <c r="F378" s="30" t="s">
        <v>511</v>
      </c>
      <c r="G378" s="30" t="s">
        <v>18</v>
      </c>
      <c r="H378" s="30">
        <v>1</v>
      </c>
      <c r="I378" s="31">
        <v>59.9</v>
      </c>
    </row>
    <row r="379" spans="2:9" x14ac:dyDescent="0.25">
      <c r="B379" s="29">
        <v>42668</v>
      </c>
      <c r="C379" s="30" t="s">
        <v>8</v>
      </c>
      <c r="D379" s="30">
        <v>899488</v>
      </c>
      <c r="E379" s="30">
        <v>489669</v>
      </c>
      <c r="F379" s="30" t="s">
        <v>104</v>
      </c>
      <c r="G379" s="30" t="s">
        <v>10</v>
      </c>
      <c r="H379" s="30">
        <v>1</v>
      </c>
      <c r="I379" s="31">
        <v>37.200000000000003</v>
      </c>
    </row>
    <row r="380" spans="2:9" x14ac:dyDescent="0.25">
      <c r="B380" s="29">
        <v>42669</v>
      </c>
      <c r="C380" s="30" t="s">
        <v>306</v>
      </c>
      <c r="D380" s="30">
        <v>248817</v>
      </c>
      <c r="E380" s="30">
        <v>2461</v>
      </c>
      <c r="F380" s="30" t="s">
        <v>512</v>
      </c>
      <c r="G380" s="30" t="s">
        <v>12</v>
      </c>
      <c r="H380" s="30">
        <v>1</v>
      </c>
      <c r="I380" s="31">
        <v>37.9</v>
      </c>
    </row>
    <row r="381" spans="2:9" x14ac:dyDescent="0.25">
      <c r="B381" s="29">
        <v>42669</v>
      </c>
      <c r="C381" s="30" t="s">
        <v>308</v>
      </c>
      <c r="D381" s="30">
        <v>537012</v>
      </c>
      <c r="E381" s="30">
        <v>2461</v>
      </c>
      <c r="F381" s="30" t="s">
        <v>512</v>
      </c>
      <c r="G381" s="30" t="s">
        <v>12</v>
      </c>
      <c r="H381" s="30">
        <v>2</v>
      </c>
      <c r="I381" s="31">
        <v>125.2</v>
      </c>
    </row>
    <row r="382" spans="2:9" x14ac:dyDescent="0.25">
      <c r="B382" s="29">
        <v>42669</v>
      </c>
      <c r="C382" s="30" t="s">
        <v>308</v>
      </c>
      <c r="D382" s="30">
        <v>537012</v>
      </c>
      <c r="E382" s="30">
        <v>191646</v>
      </c>
      <c r="F382" s="30" t="s">
        <v>513</v>
      </c>
      <c r="G382" s="30" t="s">
        <v>18</v>
      </c>
      <c r="H382" s="30">
        <v>1</v>
      </c>
      <c r="I382" s="31">
        <v>44.8</v>
      </c>
    </row>
    <row r="383" spans="2:9" x14ac:dyDescent="0.25">
      <c r="B383" s="29">
        <v>42669</v>
      </c>
      <c r="C383" s="30" t="s">
        <v>308</v>
      </c>
      <c r="D383" s="30">
        <v>537012</v>
      </c>
      <c r="E383" s="30">
        <v>484651</v>
      </c>
      <c r="F383" s="30" t="s">
        <v>514</v>
      </c>
      <c r="G383" s="30" t="s">
        <v>18</v>
      </c>
      <c r="H383" s="30">
        <v>1</v>
      </c>
      <c r="I383" s="31">
        <v>44.8</v>
      </c>
    </row>
    <row r="384" spans="2:9" x14ac:dyDescent="0.25">
      <c r="B384" s="29">
        <v>42670</v>
      </c>
      <c r="C384" s="30" t="s">
        <v>306</v>
      </c>
      <c r="D384" s="30">
        <v>473581</v>
      </c>
      <c r="E384" s="30">
        <v>467286</v>
      </c>
      <c r="F384" s="30" t="s">
        <v>515</v>
      </c>
      <c r="G384" s="30" t="s">
        <v>10</v>
      </c>
      <c r="H384" s="30">
        <v>1</v>
      </c>
      <c r="I384" s="31">
        <v>40.4</v>
      </c>
    </row>
    <row r="385" spans="2:9" x14ac:dyDescent="0.25">
      <c r="B385" s="29">
        <v>42670</v>
      </c>
      <c r="C385" s="30" t="s">
        <v>306</v>
      </c>
      <c r="D385" s="30">
        <v>422570</v>
      </c>
      <c r="E385" s="30">
        <v>468356</v>
      </c>
      <c r="F385" s="30" t="s">
        <v>516</v>
      </c>
      <c r="G385" s="30" t="s">
        <v>15</v>
      </c>
      <c r="H385" s="30">
        <v>1</v>
      </c>
      <c r="I385" s="31">
        <v>37.9</v>
      </c>
    </row>
    <row r="386" spans="2:9" x14ac:dyDescent="0.25">
      <c r="B386" s="29">
        <v>42670</v>
      </c>
      <c r="C386" s="30" t="s">
        <v>306</v>
      </c>
      <c r="D386" s="30">
        <v>199788</v>
      </c>
      <c r="E386" s="30">
        <v>486855</v>
      </c>
      <c r="F386" s="30" t="s">
        <v>517</v>
      </c>
      <c r="G386" s="30" t="s">
        <v>18</v>
      </c>
      <c r="H386" s="30">
        <v>1</v>
      </c>
      <c r="I386" s="31">
        <v>27.8</v>
      </c>
    </row>
    <row r="387" spans="2:9" x14ac:dyDescent="0.25">
      <c r="B387" s="29">
        <v>42670</v>
      </c>
      <c r="C387" s="30" t="s">
        <v>8</v>
      </c>
      <c r="D387" s="30">
        <v>786865</v>
      </c>
      <c r="E387" s="30">
        <v>487208</v>
      </c>
      <c r="F387" s="30" t="s">
        <v>105</v>
      </c>
      <c r="G387" s="30" t="s">
        <v>10</v>
      </c>
      <c r="H387" s="30">
        <v>1</v>
      </c>
      <c r="I387" s="31">
        <v>57</v>
      </c>
    </row>
    <row r="388" spans="2:9" x14ac:dyDescent="0.25">
      <c r="B388" s="29">
        <v>42670</v>
      </c>
      <c r="C388" s="30" t="s">
        <v>308</v>
      </c>
      <c r="D388" s="30">
        <v>537012</v>
      </c>
      <c r="E388" s="30">
        <v>490612</v>
      </c>
      <c r="F388" s="30" t="s">
        <v>518</v>
      </c>
      <c r="G388" s="30" t="s">
        <v>18</v>
      </c>
      <c r="H388" s="30">
        <v>3</v>
      </c>
      <c r="I388" s="31">
        <v>44.8</v>
      </c>
    </row>
    <row r="389" spans="2:9" x14ac:dyDescent="0.25">
      <c r="B389" s="29">
        <v>42671</v>
      </c>
      <c r="C389" s="30" t="s">
        <v>306</v>
      </c>
      <c r="D389" s="30">
        <v>701139</v>
      </c>
      <c r="E389" s="30">
        <v>69643</v>
      </c>
      <c r="F389" s="30" t="s">
        <v>519</v>
      </c>
      <c r="G389" s="30" t="s">
        <v>12</v>
      </c>
      <c r="H389" s="30">
        <v>2</v>
      </c>
      <c r="I389" s="31">
        <v>34.5</v>
      </c>
    </row>
    <row r="390" spans="2:9" x14ac:dyDescent="0.25">
      <c r="B390" s="29">
        <v>42671</v>
      </c>
      <c r="C390" s="30" t="s">
        <v>308</v>
      </c>
      <c r="D390" s="30">
        <v>776126</v>
      </c>
      <c r="E390" s="30">
        <v>371377</v>
      </c>
      <c r="F390" s="30" t="s">
        <v>520</v>
      </c>
      <c r="G390" s="30" t="s">
        <v>18</v>
      </c>
      <c r="H390" s="30">
        <v>1</v>
      </c>
      <c r="I390" s="31">
        <v>59.9</v>
      </c>
    </row>
    <row r="391" spans="2:9" x14ac:dyDescent="0.25">
      <c r="B391" s="29">
        <v>42672</v>
      </c>
      <c r="C391" s="30" t="s">
        <v>8</v>
      </c>
      <c r="D391" s="30">
        <v>899488</v>
      </c>
      <c r="E391" s="30">
        <v>205412</v>
      </c>
      <c r="F391" s="30" t="s">
        <v>106</v>
      </c>
      <c r="G391" s="30" t="s">
        <v>10</v>
      </c>
      <c r="H391" s="30">
        <v>1</v>
      </c>
      <c r="I391" s="31">
        <v>37.200000000000003</v>
      </c>
    </row>
    <row r="392" spans="2:9" x14ac:dyDescent="0.25">
      <c r="B392" s="29">
        <v>42672</v>
      </c>
      <c r="C392" s="30" t="s">
        <v>306</v>
      </c>
      <c r="D392" s="30">
        <v>468800</v>
      </c>
      <c r="E392" s="30">
        <v>480116</v>
      </c>
      <c r="F392" s="30" t="s">
        <v>521</v>
      </c>
      <c r="G392" s="30" t="s">
        <v>18</v>
      </c>
      <c r="H392" s="30">
        <v>1</v>
      </c>
      <c r="I392" s="31">
        <v>46.9</v>
      </c>
    </row>
    <row r="393" spans="2:9" x14ac:dyDescent="0.25">
      <c r="B393" s="29">
        <v>42672</v>
      </c>
      <c r="C393" s="30" t="s">
        <v>308</v>
      </c>
      <c r="D393" s="30">
        <v>904468</v>
      </c>
      <c r="E393" s="30">
        <v>480116</v>
      </c>
      <c r="F393" s="30" t="s">
        <v>521</v>
      </c>
      <c r="G393" s="30" t="s">
        <v>18</v>
      </c>
      <c r="H393" s="30">
        <v>1</v>
      </c>
      <c r="I393" s="31">
        <v>39.799999999999997</v>
      </c>
    </row>
    <row r="394" spans="2:9" x14ac:dyDescent="0.25">
      <c r="B394" s="29">
        <v>42673</v>
      </c>
      <c r="C394" s="30" t="s">
        <v>308</v>
      </c>
      <c r="D394" s="30">
        <v>768644</v>
      </c>
      <c r="E394" s="30">
        <v>244012</v>
      </c>
      <c r="F394" s="30" t="s">
        <v>522</v>
      </c>
      <c r="G394" s="30" t="s">
        <v>18</v>
      </c>
      <c r="H394" s="30">
        <v>1</v>
      </c>
      <c r="I394" s="31">
        <v>59.9</v>
      </c>
    </row>
    <row r="395" spans="2:9" x14ac:dyDescent="0.25">
      <c r="B395" s="29">
        <v>42673</v>
      </c>
      <c r="C395" s="30" t="s">
        <v>306</v>
      </c>
      <c r="D395" s="30">
        <v>978820</v>
      </c>
      <c r="E395" s="30">
        <v>449543</v>
      </c>
      <c r="F395" s="30" t="s">
        <v>523</v>
      </c>
      <c r="G395" s="30" t="s">
        <v>18</v>
      </c>
      <c r="H395" s="30">
        <v>1</v>
      </c>
      <c r="I395" s="31">
        <v>36.9</v>
      </c>
    </row>
    <row r="396" spans="2:9" x14ac:dyDescent="0.25">
      <c r="B396" s="29">
        <v>42673</v>
      </c>
      <c r="C396" s="30" t="s">
        <v>308</v>
      </c>
      <c r="D396" s="30">
        <v>198485</v>
      </c>
      <c r="E396" s="30">
        <v>449543</v>
      </c>
      <c r="F396" s="30" t="s">
        <v>523</v>
      </c>
      <c r="G396" s="30" t="s">
        <v>18</v>
      </c>
      <c r="H396" s="30">
        <v>1</v>
      </c>
      <c r="I396" s="31">
        <v>11.4</v>
      </c>
    </row>
    <row r="397" spans="2:9" x14ac:dyDescent="0.25">
      <c r="B397" s="29">
        <v>42674</v>
      </c>
      <c r="C397" s="30" t="s">
        <v>306</v>
      </c>
      <c r="D397" s="30">
        <v>477783</v>
      </c>
      <c r="E397" s="30">
        <v>108088</v>
      </c>
      <c r="F397" s="30" t="s">
        <v>524</v>
      </c>
      <c r="G397" s="30" t="s">
        <v>12</v>
      </c>
      <c r="H397" s="30">
        <v>1</v>
      </c>
      <c r="I397" s="31">
        <v>34.200000000000003</v>
      </c>
    </row>
    <row r="398" spans="2:9" x14ac:dyDescent="0.25">
      <c r="B398" s="29">
        <v>42674</v>
      </c>
      <c r="C398" s="30" t="s">
        <v>308</v>
      </c>
      <c r="D398" s="30">
        <v>537012</v>
      </c>
      <c r="E398" s="30">
        <v>272240</v>
      </c>
      <c r="F398" s="30" t="s">
        <v>525</v>
      </c>
      <c r="G398" s="30" t="s">
        <v>18</v>
      </c>
      <c r="H398" s="30">
        <v>2</v>
      </c>
      <c r="I398" s="31">
        <v>87.8</v>
      </c>
    </row>
    <row r="399" spans="2:9" x14ac:dyDescent="0.25">
      <c r="B399" s="29">
        <v>42674</v>
      </c>
      <c r="C399" s="30" t="s">
        <v>308</v>
      </c>
      <c r="D399" s="30">
        <v>954518</v>
      </c>
      <c r="E399" s="30">
        <v>339930</v>
      </c>
      <c r="F399" s="30" t="s">
        <v>526</v>
      </c>
      <c r="G399" s="30" t="s">
        <v>10</v>
      </c>
      <c r="H399" s="30">
        <v>1</v>
      </c>
      <c r="I399" s="31">
        <v>37</v>
      </c>
    </row>
    <row r="400" spans="2:9" x14ac:dyDescent="0.25">
      <c r="B400" s="29">
        <v>42674</v>
      </c>
      <c r="C400" s="30" t="s">
        <v>308</v>
      </c>
      <c r="D400" s="30">
        <v>584710</v>
      </c>
      <c r="E400" s="30">
        <v>440582</v>
      </c>
      <c r="F400" s="30" t="s">
        <v>527</v>
      </c>
      <c r="G400" s="30" t="s">
        <v>10</v>
      </c>
      <c r="H400" s="30">
        <v>1</v>
      </c>
      <c r="I400" s="31">
        <v>44</v>
      </c>
    </row>
    <row r="401" spans="2:9" x14ac:dyDescent="0.25">
      <c r="B401" s="29">
        <v>42674</v>
      </c>
      <c r="C401" s="30" t="s">
        <v>308</v>
      </c>
      <c r="D401" s="30">
        <v>720906</v>
      </c>
      <c r="E401" s="30">
        <v>440582</v>
      </c>
      <c r="F401" s="30" t="s">
        <v>527</v>
      </c>
      <c r="G401" s="30" t="s">
        <v>10</v>
      </c>
      <c r="H401" s="30">
        <v>1</v>
      </c>
      <c r="I401" s="31">
        <v>44</v>
      </c>
    </row>
    <row r="402" spans="2:9" x14ac:dyDescent="0.25">
      <c r="B402" s="29">
        <v>42674</v>
      </c>
      <c r="C402" s="30" t="s">
        <v>308</v>
      </c>
      <c r="D402" s="30">
        <v>954518</v>
      </c>
      <c r="E402" s="30">
        <v>487666</v>
      </c>
      <c r="F402" s="30" t="s">
        <v>528</v>
      </c>
      <c r="G402" s="30" t="s">
        <v>21</v>
      </c>
      <c r="H402" s="30">
        <v>1</v>
      </c>
      <c r="I402" s="31">
        <v>32</v>
      </c>
    </row>
    <row r="403" spans="2:9" x14ac:dyDescent="0.25">
      <c r="B403" s="29">
        <v>42675</v>
      </c>
      <c r="C403" s="30" t="s">
        <v>8</v>
      </c>
      <c r="D403" s="30">
        <v>506459</v>
      </c>
      <c r="E403" s="30">
        <v>39111</v>
      </c>
      <c r="F403" s="30" t="s">
        <v>107</v>
      </c>
      <c r="G403" s="30" t="s">
        <v>18</v>
      </c>
      <c r="H403" s="30">
        <v>1</v>
      </c>
      <c r="I403" s="31">
        <v>43.2</v>
      </c>
    </row>
    <row r="404" spans="2:9" x14ac:dyDescent="0.25">
      <c r="B404" s="29">
        <v>42675</v>
      </c>
      <c r="C404" s="30" t="s">
        <v>306</v>
      </c>
      <c r="D404" s="30">
        <v>397127</v>
      </c>
      <c r="E404" s="30">
        <v>471777</v>
      </c>
      <c r="F404" s="30" t="s">
        <v>529</v>
      </c>
      <c r="G404" s="30" t="s">
        <v>18</v>
      </c>
      <c r="H404" s="30">
        <v>2</v>
      </c>
      <c r="I404" s="31">
        <v>74</v>
      </c>
    </row>
    <row r="405" spans="2:9" x14ac:dyDescent="0.25">
      <c r="B405" s="29">
        <v>42675</v>
      </c>
      <c r="C405" s="30" t="s">
        <v>308</v>
      </c>
      <c r="D405" s="30">
        <v>385150</v>
      </c>
      <c r="E405" s="30">
        <v>486037</v>
      </c>
      <c r="F405" s="30" t="s">
        <v>530</v>
      </c>
      <c r="G405" s="30" t="s">
        <v>18</v>
      </c>
      <c r="H405" s="30">
        <v>1</v>
      </c>
      <c r="I405" s="31">
        <v>33.700000000000003</v>
      </c>
    </row>
    <row r="406" spans="2:9" x14ac:dyDescent="0.25">
      <c r="B406" s="29">
        <v>42675</v>
      </c>
      <c r="C406" s="30" t="s">
        <v>8</v>
      </c>
      <c r="D406" s="30">
        <v>863562</v>
      </c>
      <c r="E406" s="30">
        <v>489559</v>
      </c>
      <c r="F406" s="30" t="s">
        <v>108</v>
      </c>
      <c r="G406" s="30" t="s">
        <v>10</v>
      </c>
      <c r="H406" s="30">
        <v>1</v>
      </c>
      <c r="I406" s="31">
        <v>34.1</v>
      </c>
    </row>
    <row r="407" spans="2:9" x14ac:dyDescent="0.25">
      <c r="B407" s="29">
        <v>42675</v>
      </c>
      <c r="C407" s="30" t="s">
        <v>8</v>
      </c>
      <c r="D407" s="30">
        <v>962890</v>
      </c>
      <c r="E407" s="30">
        <v>489634</v>
      </c>
      <c r="F407" s="30" t="s">
        <v>109</v>
      </c>
      <c r="G407" s="30" t="s">
        <v>10</v>
      </c>
      <c r="H407" s="30">
        <v>1</v>
      </c>
      <c r="I407" s="31">
        <v>80.8</v>
      </c>
    </row>
    <row r="408" spans="2:9" x14ac:dyDescent="0.25">
      <c r="B408" s="29">
        <v>42675</v>
      </c>
      <c r="C408" s="30" t="s">
        <v>308</v>
      </c>
      <c r="D408" s="30">
        <v>903052</v>
      </c>
      <c r="E408" s="30">
        <v>491486</v>
      </c>
      <c r="F408" s="30" t="s">
        <v>531</v>
      </c>
      <c r="G408" s="30" t="s">
        <v>21</v>
      </c>
      <c r="H408" s="30">
        <v>2</v>
      </c>
      <c r="I408" s="31">
        <v>63.8</v>
      </c>
    </row>
    <row r="409" spans="2:9" x14ac:dyDescent="0.25">
      <c r="B409" s="29">
        <v>42675</v>
      </c>
      <c r="C409" s="30" t="s">
        <v>308</v>
      </c>
      <c r="D409" s="30">
        <v>583164</v>
      </c>
      <c r="E409" s="30">
        <v>491486</v>
      </c>
      <c r="F409" s="30" t="s">
        <v>531</v>
      </c>
      <c r="G409" s="30" t="s">
        <v>21</v>
      </c>
      <c r="H409" s="30">
        <v>2</v>
      </c>
      <c r="I409" s="31">
        <v>59.8</v>
      </c>
    </row>
    <row r="410" spans="2:9" x14ac:dyDescent="0.25">
      <c r="B410" s="29">
        <v>42676</v>
      </c>
      <c r="C410" s="30" t="s">
        <v>308</v>
      </c>
      <c r="D410" s="30">
        <v>714468</v>
      </c>
      <c r="E410" s="30">
        <v>11463</v>
      </c>
      <c r="F410" s="30" t="s">
        <v>532</v>
      </c>
      <c r="G410" s="30" t="s">
        <v>10</v>
      </c>
      <c r="H410" s="30">
        <v>1</v>
      </c>
      <c r="I410" s="31">
        <v>14.5</v>
      </c>
    </row>
    <row r="411" spans="2:9" x14ac:dyDescent="0.25">
      <c r="B411" s="29">
        <v>42676</v>
      </c>
      <c r="C411" s="30" t="s">
        <v>8</v>
      </c>
      <c r="D411" s="30">
        <v>669118</v>
      </c>
      <c r="E411" s="30">
        <v>52079</v>
      </c>
      <c r="F411" s="30" t="s">
        <v>110</v>
      </c>
      <c r="G411" s="30" t="s">
        <v>12</v>
      </c>
      <c r="H411" s="30">
        <v>1</v>
      </c>
      <c r="I411" s="31">
        <v>52.2</v>
      </c>
    </row>
    <row r="412" spans="2:9" x14ac:dyDescent="0.25">
      <c r="B412" s="29">
        <v>42676</v>
      </c>
      <c r="C412" s="30" t="s">
        <v>308</v>
      </c>
      <c r="D412" s="30">
        <v>537012</v>
      </c>
      <c r="E412" s="30">
        <v>363669</v>
      </c>
      <c r="F412" s="30" t="s">
        <v>533</v>
      </c>
      <c r="G412" s="30" t="s">
        <v>18</v>
      </c>
      <c r="H412" s="30">
        <v>1</v>
      </c>
      <c r="I412" s="31">
        <v>43.9</v>
      </c>
    </row>
    <row r="413" spans="2:9" x14ac:dyDescent="0.25">
      <c r="B413" s="29">
        <v>42676</v>
      </c>
      <c r="C413" s="30" t="s">
        <v>308</v>
      </c>
      <c r="D413" s="30">
        <v>537012</v>
      </c>
      <c r="E413" s="30">
        <v>476320</v>
      </c>
      <c r="F413" s="30" t="s">
        <v>534</v>
      </c>
      <c r="G413" s="30" t="s">
        <v>18</v>
      </c>
      <c r="H413" s="30">
        <v>1</v>
      </c>
      <c r="I413" s="31">
        <v>43.9</v>
      </c>
    </row>
    <row r="414" spans="2:9" x14ac:dyDescent="0.25">
      <c r="B414" s="29">
        <v>42677</v>
      </c>
      <c r="C414" s="30" t="s">
        <v>8</v>
      </c>
      <c r="D414" s="30">
        <v>863562</v>
      </c>
      <c r="E414" s="30">
        <v>192014</v>
      </c>
      <c r="F414" s="30" t="s">
        <v>111</v>
      </c>
      <c r="G414" s="30" t="s">
        <v>21</v>
      </c>
      <c r="H414" s="30">
        <v>1</v>
      </c>
      <c r="I414" s="31">
        <v>30</v>
      </c>
    </row>
    <row r="415" spans="2:9" x14ac:dyDescent="0.25">
      <c r="B415" s="29">
        <v>42677</v>
      </c>
      <c r="C415" s="30" t="s">
        <v>308</v>
      </c>
      <c r="D415" s="30">
        <v>163723</v>
      </c>
      <c r="E415" s="30">
        <v>474984</v>
      </c>
      <c r="F415" s="30" t="s">
        <v>535</v>
      </c>
      <c r="G415" s="30" t="s">
        <v>18</v>
      </c>
      <c r="H415" s="30">
        <v>1</v>
      </c>
      <c r="I415" s="31">
        <v>26.1</v>
      </c>
    </row>
    <row r="416" spans="2:9" x14ac:dyDescent="0.25">
      <c r="B416" s="29">
        <v>42677</v>
      </c>
      <c r="C416" s="30" t="s">
        <v>8</v>
      </c>
      <c r="D416" s="30">
        <v>786865</v>
      </c>
      <c r="E416" s="30">
        <v>487208</v>
      </c>
      <c r="F416" s="30" t="s">
        <v>112</v>
      </c>
      <c r="G416" s="30" t="s">
        <v>10</v>
      </c>
      <c r="H416" s="30">
        <v>2</v>
      </c>
      <c r="I416" s="31">
        <v>114</v>
      </c>
    </row>
    <row r="417" spans="2:9" x14ac:dyDescent="0.25">
      <c r="B417" s="29">
        <v>42678</v>
      </c>
      <c r="C417" s="30" t="s">
        <v>8</v>
      </c>
      <c r="D417" s="30">
        <v>915953</v>
      </c>
      <c r="E417" s="30">
        <v>5787</v>
      </c>
      <c r="F417" s="30" t="s">
        <v>113</v>
      </c>
      <c r="G417" s="30" t="s">
        <v>10</v>
      </c>
      <c r="H417" s="30">
        <v>1</v>
      </c>
      <c r="I417" s="31">
        <v>51.7</v>
      </c>
    </row>
    <row r="418" spans="2:9" x14ac:dyDescent="0.25">
      <c r="B418" s="29">
        <v>42678</v>
      </c>
      <c r="C418" s="30" t="s">
        <v>8</v>
      </c>
      <c r="D418" s="30">
        <v>300035</v>
      </c>
      <c r="E418" s="30">
        <v>133064</v>
      </c>
      <c r="F418" s="30" t="s">
        <v>114</v>
      </c>
      <c r="G418" s="30" t="s">
        <v>18</v>
      </c>
      <c r="H418" s="30">
        <v>1</v>
      </c>
      <c r="I418" s="31">
        <v>42</v>
      </c>
    </row>
    <row r="419" spans="2:9" x14ac:dyDescent="0.25">
      <c r="B419" s="29">
        <v>42678</v>
      </c>
      <c r="C419" s="30" t="s">
        <v>306</v>
      </c>
      <c r="D419" s="30">
        <v>477783</v>
      </c>
      <c r="E419" s="30">
        <v>133064</v>
      </c>
      <c r="F419" s="30" t="s">
        <v>114</v>
      </c>
      <c r="G419" s="30" t="s">
        <v>18</v>
      </c>
      <c r="H419" s="30">
        <v>1</v>
      </c>
      <c r="I419" s="31">
        <v>27.8</v>
      </c>
    </row>
    <row r="420" spans="2:9" x14ac:dyDescent="0.25">
      <c r="B420" s="29">
        <v>42678</v>
      </c>
      <c r="C420" s="30" t="s">
        <v>8</v>
      </c>
      <c r="D420" s="30">
        <v>227633</v>
      </c>
      <c r="E420" s="30">
        <v>435383</v>
      </c>
      <c r="F420" s="30" t="s">
        <v>115</v>
      </c>
      <c r="G420" s="30" t="s">
        <v>18</v>
      </c>
      <c r="H420" s="30">
        <v>1</v>
      </c>
      <c r="I420" s="31">
        <v>57</v>
      </c>
    </row>
    <row r="421" spans="2:9" x14ac:dyDescent="0.25">
      <c r="B421" s="29">
        <v>42678</v>
      </c>
      <c r="C421" s="30" t="s">
        <v>308</v>
      </c>
      <c r="D421" s="30">
        <v>653241</v>
      </c>
      <c r="E421" s="30">
        <v>441590</v>
      </c>
      <c r="F421" s="30" t="s">
        <v>536</v>
      </c>
      <c r="G421" s="30" t="s">
        <v>18</v>
      </c>
      <c r="H421" s="30">
        <v>1</v>
      </c>
      <c r="I421" s="31">
        <v>29.9</v>
      </c>
    </row>
    <row r="422" spans="2:9" x14ac:dyDescent="0.25">
      <c r="B422" s="29">
        <v>42678</v>
      </c>
      <c r="C422" s="30" t="s">
        <v>308</v>
      </c>
      <c r="D422" s="30">
        <v>692107</v>
      </c>
      <c r="E422" s="30">
        <v>441590</v>
      </c>
      <c r="F422" s="30" t="s">
        <v>536</v>
      </c>
      <c r="G422" s="30" t="s">
        <v>18</v>
      </c>
      <c r="H422" s="30">
        <v>3</v>
      </c>
      <c r="I422" s="31">
        <v>10.199999999999999</v>
      </c>
    </row>
    <row r="423" spans="2:9" x14ac:dyDescent="0.25">
      <c r="B423" s="29">
        <v>42679</v>
      </c>
      <c r="C423" s="30" t="s">
        <v>306</v>
      </c>
      <c r="D423" s="30">
        <v>252726</v>
      </c>
      <c r="E423" s="30">
        <v>14971</v>
      </c>
      <c r="F423" s="30" t="s">
        <v>537</v>
      </c>
      <c r="G423" s="30" t="s">
        <v>18</v>
      </c>
      <c r="H423" s="30">
        <v>1</v>
      </c>
      <c r="I423" s="31">
        <v>25.9</v>
      </c>
    </row>
    <row r="424" spans="2:9" x14ac:dyDescent="0.25">
      <c r="B424" s="29">
        <v>42679</v>
      </c>
      <c r="C424" s="30" t="s">
        <v>306</v>
      </c>
      <c r="D424" s="30">
        <v>473581</v>
      </c>
      <c r="E424" s="30">
        <v>467286</v>
      </c>
      <c r="F424" s="30" t="s">
        <v>538</v>
      </c>
      <c r="G424" s="30" t="s">
        <v>18</v>
      </c>
      <c r="H424" s="30">
        <v>1</v>
      </c>
      <c r="I424" s="31">
        <v>31.9</v>
      </c>
    </row>
    <row r="425" spans="2:9" x14ac:dyDescent="0.25">
      <c r="B425" s="29">
        <v>42680</v>
      </c>
      <c r="C425" s="30" t="s">
        <v>8</v>
      </c>
      <c r="D425" s="30">
        <v>597365</v>
      </c>
      <c r="E425" s="30">
        <v>11463</v>
      </c>
      <c r="F425" s="30" t="s">
        <v>116</v>
      </c>
      <c r="G425" s="30" t="s">
        <v>18</v>
      </c>
      <c r="H425" s="30">
        <v>1</v>
      </c>
      <c r="I425" s="31">
        <v>57</v>
      </c>
    </row>
    <row r="426" spans="2:9" x14ac:dyDescent="0.25">
      <c r="B426" s="29">
        <v>42680</v>
      </c>
      <c r="C426" s="30" t="s">
        <v>8</v>
      </c>
      <c r="D426" s="30">
        <v>330691</v>
      </c>
      <c r="E426" s="30">
        <v>139168</v>
      </c>
      <c r="F426" s="30" t="s">
        <v>117</v>
      </c>
      <c r="G426" s="30" t="s">
        <v>10</v>
      </c>
      <c r="H426" s="30">
        <v>1</v>
      </c>
      <c r="I426" s="31">
        <v>37.200000000000003</v>
      </c>
    </row>
    <row r="427" spans="2:9" x14ac:dyDescent="0.25">
      <c r="B427" s="29">
        <v>42681</v>
      </c>
      <c r="C427" s="30" t="s">
        <v>308</v>
      </c>
      <c r="D427" s="30">
        <v>115927</v>
      </c>
      <c r="E427" s="30">
        <v>84148</v>
      </c>
      <c r="F427" s="30" t="s">
        <v>539</v>
      </c>
      <c r="G427" s="30" t="s">
        <v>10</v>
      </c>
      <c r="H427" s="30">
        <v>3</v>
      </c>
      <c r="I427" s="31">
        <v>103.8</v>
      </c>
    </row>
    <row r="428" spans="2:9" x14ac:dyDescent="0.25">
      <c r="B428" s="29">
        <v>42681</v>
      </c>
      <c r="C428" s="30" t="s">
        <v>8</v>
      </c>
      <c r="D428" s="30">
        <v>905356</v>
      </c>
      <c r="E428" s="30">
        <v>150818</v>
      </c>
      <c r="F428" s="30" t="s">
        <v>118</v>
      </c>
      <c r="G428" s="30" t="s">
        <v>21</v>
      </c>
      <c r="H428" s="30">
        <v>1</v>
      </c>
      <c r="I428" s="31">
        <v>30</v>
      </c>
    </row>
    <row r="429" spans="2:9" x14ac:dyDescent="0.25">
      <c r="B429" s="29">
        <v>42681</v>
      </c>
      <c r="C429" s="30" t="s">
        <v>8</v>
      </c>
      <c r="D429" s="30">
        <v>905356</v>
      </c>
      <c r="E429" s="30">
        <v>430455</v>
      </c>
      <c r="F429" s="30" t="s">
        <v>119</v>
      </c>
      <c r="G429" s="30" t="s">
        <v>10</v>
      </c>
      <c r="H429" s="30">
        <v>1</v>
      </c>
      <c r="I429" s="31">
        <v>35.799999999999997</v>
      </c>
    </row>
    <row r="430" spans="2:9" x14ac:dyDescent="0.25">
      <c r="B430" s="29">
        <v>42681</v>
      </c>
      <c r="C430" s="30" t="s">
        <v>308</v>
      </c>
      <c r="D430" s="30">
        <v>537012</v>
      </c>
      <c r="E430" s="30">
        <v>455859</v>
      </c>
      <c r="F430" s="30" t="s">
        <v>540</v>
      </c>
      <c r="G430" s="30" t="s">
        <v>18</v>
      </c>
      <c r="H430" s="30">
        <v>2</v>
      </c>
      <c r="I430" s="31">
        <v>87.8</v>
      </c>
    </row>
    <row r="431" spans="2:9" x14ac:dyDescent="0.25">
      <c r="B431" s="29">
        <v>42681</v>
      </c>
      <c r="C431" s="30" t="s">
        <v>308</v>
      </c>
      <c r="D431" s="30">
        <v>419762</v>
      </c>
      <c r="E431" s="30">
        <v>462993</v>
      </c>
      <c r="F431" s="30" t="s">
        <v>541</v>
      </c>
      <c r="G431" s="30" t="s">
        <v>18</v>
      </c>
      <c r="H431" s="30">
        <v>1</v>
      </c>
      <c r="I431" s="31">
        <v>33.700000000000003</v>
      </c>
    </row>
    <row r="432" spans="2:9" x14ac:dyDescent="0.25">
      <c r="B432" s="29">
        <v>42681</v>
      </c>
      <c r="C432" s="30" t="s">
        <v>308</v>
      </c>
      <c r="D432" s="30">
        <v>359784</v>
      </c>
      <c r="E432" s="30">
        <v>462993</v>
      </c>
      <c r="F432" s="30" t="s">
        <v>541</v>
      </c>
      <c r="G432" s="30" t="s">
        <v>18</v>
      </c>
      <c r="H432" s="30">
        <v>1</v>
      </c>
      <c r="I432" s="31">
        <v>39.799999999999997</v>
      </c>
    </row>
    <row r="433" spans="2:9" x14ac:dyDescent="0.25">
      <c r="B433" s="29">
        <v>42681</v>
      </c>
      <c r="C433" s="30" t="s">
        <v>8</v>
      </c>
      <c r="D433" s="30">
        <v>926954</v>
      </c>
      <c r="E433" s="30">
        <v>484994</v>
      </c>
      <c r="F433" s="30" t="s">
        <v>120</v>
      </c>
      <c r="G433" s="30" t="s">
        <v>10</v>
      </c>
      <c r="H433" s="30">
        <v>1</v>
      </c>
      <c r="I433" s="31">
        <v>34.1</v>
      </c>
    </row>
    <row r="434" spans="2:9" x14ac:dyDescent="0.25">
      <c r="B434" s="29">
        <v>42681</v>
      </c>
      <c r="C434" s="30" t="s">
        <v>308</v>
      </c>
      <c r="D434" s="30">
        <v>904468</v>
      </c>
      <c r="E434" s="30">
        <v>492782</v>
      </c>
      <c r="F434" s="30" t="s">
        <v>542</v>
      </c>
      <c r="G434" s="30" t="s">
        <v>21</v>
      </c>
      <c r="H434" s="30">
        <v>1</v>
      </c>
      <c r="I434" s="31">
        <v>37.9</v>
      </c>
    </row>
    <row r="435" spans="2:9" x14ac:dyDescent="0.25">
      <c r="B435" s="29">
        <v>42682</v>
      </c>
      <c r="C435" s="30" t="s">
        <v>8</v>
      </c>
      <c r="D435" s="30">
        <v>506459</v>
      </c>
      <c r="E435" s="30">
        <v>39111</v>
      </c>
      <c r="F435" s="30" t="s">
        <v>121</v>
      </c>
      <c r="G435" s="30" t="s">
        <v>18</v>
      </c>
      <c r="H435" s="30">
        <v>2</v>
      </c>
      <c r="I435" s="31">
        <v>86.4</v>
      </c>
    </row>
    <row r="436" spans="2:9" x14ac:dyDescent="0.25">
      <c r="B436" s="29">
        <v>42682</v>
      </c>
      <c r="C436" s="30" t="s">
        <v>8</v>
      </c>
      <c r="D436" s="30">
        <v>863562</v>
      </c>
      <c r="E436" s="30">
        <v>428999</v>
      </c>
      <c r="F436" s="30" t="s">
        <v>122</v>
      </c>
      <c r="G436" s="30" t="s">
        <v>10</v>
      </c>
      <c r="H436" s="30">
        <v>2</v>
      </c>
      <c r="I436" s="31">
        <v>69.400000000000006</v>
      </c>
    </row>
    <row r="437" spans="2:9" x14ac:dyDescent="0.25">
      <c r="B437" s="29">
        <v>42683</v>
      </c>
      <c r="C437" s="30" t="s">
        <v>306</v>
      </c>
      <c r="D437" s="30">
        <v>248817</v>
      </c>
      <c r="E437" s="30">
        <v>116697</v>
      </c>
      <c r="F437" s="30" t="s">
        <v>543</v>
      </c>
      <c r="G437" s="30" t="s">
        <v>18</v>
      </c>
      <c r="H437" s="30">
        <v>2</v>
      </c>
      <c r="I437" s="31">
        <v>73.8</v>
      </c>
    </row>
    <row r="438" spans="2:9" x14ac:dyDescent="0.25">
      <c r="B438" s="29">
        <v>42683</v>
      </c>
      <c r="C438" s="30" t="s">
        <v>308</v>
      </c>
      <c r="D438" s="30">
        <v>584710</v>
      </c>
      <c r="E438" s="30">
        <v>180878</v>
      </c>
      <c r="F438" s="30" t="s">
        <v>544</v>
      </c>
      <c r="G438" s="30" t="s">
        <v>21</v>
      </c>
      <c r="H438" s="30">
        <v>1</v>
      </c>
      <c r="I438" s="31">
        <v>37.9</v>
      </c>
    </row>
    <row r="439" spans="2:9" x14ac:dyDescent="0.25">
      <c r="B439" s="29">
        <v>42683</v>
      </c>
      <c r="C439" s="30" t="s">
        <v>306</v>
      </c>
      <c r="D439" s="30">
        <v>248817</v>
      </c>
      <c r="E439" s="30">
        <v>368433</v>
      </c>
      <c r="F439" s="30" t="s">
        <v>545</v>
      </c>
      <c r="G439" s="30" t="s">
        <v>18</v>
      </c>
      <c r="H439" s="30">
        <v>2</v>
      </c>
      <c r="I439" s="31">
        <v>73.8</v>
      </c>
    </row>
    <row r="440" spans="2:9" x14ac:dyDescent="0.25">
      <c r="B440" s="29">
        <v>42683</v>
      </c>
      <c r="C440" s="30" t="s">
        <v>8</v>
      </c>
      <c r="D440" s="30">
        <v>863562</v>
      </c>
      <c r="E440" s="30">
        <v>466365</v>
      </c>
      <c r="F440" s="30" t="s">
        <v>123</v>
      </c>
      <c r="G440" s="30" t="s">
        <v>12</v>
      </c>
      <c r="H440" s="30">
        <v>1</v>
      </c>
      <c r="I440" s="31">
        <v>43.9</v>
      </c>
    </row>
    <row r="441" spans="2:9" x14ac:dyDescent="0.25">
      <c r="B441" s="29">
        <v>42683</v>
      </c>
      <c r="C441" s="30" t="s">
        <v>306</v>
      </c>
      <c r="D441" s="30">
        <v>701139</v>
      </c>
      <c r="E441" s="30">
        <v>466478</v>
      </c>
      <c r="F441" s="30" t="s">
        <v>546</v>
      </c>
      <c r="G441" s="30" t="s">
        <v>18</v>
      </c>
      <c r="H441" s="30">
        <v>1</v>
      </c>
      <c r="I441" s="31">
        <v>31.9</v>
      </c>
    </row>
    <row r="442" spans="2:9" x14ac:dyDescent="0.25">
      <c r="B442" s="29">
        <v>42683</v>
      </c>
      <c r="C442" s="30" t="s">
        <v>8</v>
      </c>
      <c r="D442" s="30">
        <v>437022</v>
      </c>
      <c r="E442" s="30">
        <v>493291</v>
      </c>
      <c r="F442" s="30" t="s">
        <v>124</v>
      </c>
      <c r="G442" s="30" t="s">
        <v>12</v>
      </c>
      <c r="H442" s="30">
        <v>2</v>
      </c>
      <c r="I442" s="31">
        <v>55</v>
      </c>
    </row>
    <row r="443" spans="2:9" x14ac:dyDescent="0.25">
      <c r="B443" s="29">
        <v>42684</v>
      </c>
      <c r="C443" s="30" t="s">
        <v>306</v>
      </c>
      <c r="D443" s="30">
        <v>625804</v>
      </c>
      <c r="E443" s="30">
        <v>47809</v>
      </c>
      <c r="F443" s="30" t="s">
        <v>547</v>
      </c>
      <c r="G443" s="30" t="s">
        <v>12</v>
      </c>
      <c r="H443" s="30">
        <v>1</v>
      </c>
      <c r="I443" s="31">
        <v>24</v>
      </c>
    </row>
    <row r="444" spans="2:9" x14ac:dyDescent="0.25">
      <c r="B444" s="29">
        <v>42684</v>
      </c>
      <c r="C444" s="30" t="s">
        <v>308</v>
      </c>
      <c r="D444" s="30">
        <v>359784</v>
      </c>
      <c r="E444" s="30">
        <v>228977</v>
      </c>
      <c r="F444" s="30" t="s">
        <v>548</v>
      </c>
      <c r="G444" s="30" t="s">
        <v>18</v>
      </c>
      <c r="H444" s="30">
        <v>1</v>
      </c>
      <c r="I444" s="31">
        <v>39.799999999999997</v>
      </c>
    </row>
    <row r="445" spans="2:9" x14ac:dyDescent="0.25">
      <c r="B445" s="29">
        <v>42684</v>
      </c>
      <c r="C445" s="30" t="s">
        <v>8</v>
      </c>
      <c r="D445" s="30">
        <v>227633</v>
      </c>
      <c r="E445" s="30">
        <v>268038</v>
      </c>
      <c r="F445" s="30" t="s">
        <v>125</v>
      </c>
      <c r="G445" s="30" t="s">
        <v>10</v>
      </c>
      <c r="H445" s="30">
        <v>1</v>
      </c>
      <c r="I445" s="31">
        <v>55</v>
      </c>
    </row>
    <row r="446" spans="2:9" x14ac:dyDescent="0.25">
      <c r="B446" s="29">
        <v>42684</v>
      </c>
      <c r="C446" s="30" t="s">
        <v>308</v>
      </c>
      <c r="D446" s="30">
        <v>720906</v>
      </c>
      <c r="E446" s="30">
        <v>315375</v>
      </c>
      <c r="F446" s="30" t="s">
        <v>549</v>
      </c>
      <c r="G446" s="30" t="s">
        <v>10</v>
      </c>
      <c r="H446" s="30">
        <v>1</v>
      </c>
      <c r="I446" s="31">
        <v>44</v>
      </c>
    </row>
    <row r="447" spans="2:9" x14ac:dyDescent="0.25">
      <c r="B447" s="29">
        <v>42684</v>
      </c>
      <c r="C447" s="30" t="s">
        <v>8</v>
      </c>
      <c r="D447" s="30">
        <v>915953</v>
      </c>
      <c r="E447" s="30">
        <v>470669</v>
      </c>
      <c r="F447" s="30" t="s">
        <v>126</v>
      </c>
      <c r="G447" s="30" t="s">
        <v>10</v>
      </c>
      <c r="H447" s="30">
        <v>1</v>
      </c>
      <c r="I447" s="31">
        <v>51.7</v>
      </c>
    </row>
    <row r="448" spans="2:9" x14ac:dyDescent="0.25">
      <c r="B448" s="29">
        <v>42685</v>
      </c>
      <c r="C448" s="30" t="s">
        <v>308</v>
      </c>
      <c r="D448" s="30">
        <v>419762</v>
      </c>
      <c r="E448" s="30">
        <v>141161</v>
      </c>
      <c r="F448" s="30" t="s">
        <v>550</v>
      </c>
      <c r="G448" s="30" t="s">
        <v>18</v>
      </c>
      <c r="H448" s="30">
        <v>2</v>
      </c>
      <c r="I448" s="31">
        <v>67.599999999999994</v>
      </c>
    </row>
    <row r="449" spans="2:9" x14ac:dyDescent="0.25">
      <c r="B449" s="29">
        <v>42685</v>
      </c>
      <c r="C449" s="30" t="s">
        <v>8</v>
      </c>
      <c r="D449" s="30">
        <v>300035</v>
      </c>
      <c r="E449" s="30">
        <v>428180</v>
      </c>
      <c r="F449" s="30" t="s">
        <v>127</v>
      </c>
      <c r="G449" s="30" t="s">
        <v>18</v>
      </c>
      <c r="H449" s="30">
        <v>2</v>
      </c>
      <c r="I449" s="31">
        <v>93.4</v>
      </c>
    </row>
    <row r="450" spans="2:9" x14ac:dyDescent="0.25">
      <c r="B450" s="29">
        <v>42685</v>
      </c>
      <c r="C450" s="30" t="s">
        <v>306</v>
      </c>
      <c r="D450" s="30">
        <v>770544</v>
      </c>
      <c r="E450" s="30">
        <v>482787</v>
      </c>
      <c r="F450" s="30" t="s">
        <v>551</v>
      </c>
      <c r="G450" s="30" t="s">
        <v>18</v>
      </c>
      <c r="H450" s="30">
        <v>2</v>
      </c>
      <c r="I450" s="31">
        <v>57</v>
      </c>
    </row>
    <row r="451" spans="2:9" x14ac:dyDescent="0.25">
      <c r="B451" s="29">
        <v>42685</v>
      </c>
      <c r="C451" s="30" t="s">
        <v>308</v>
      </c>
      <c r="D451" s="30">
        <v>359784</v>
      </c>
      <c r="E451" s="30">
        <v>483959</v>
      </c>
      <c r="F451" s="30" t="s">
        <v>552</v>
      </c>
      <c r="G451" s="30" t="s">
        <v>21</v>
      </c>
      <c r="H451" s="30">
        <v>1</v>
      </c>
      <c r="I451" s="31">
        <v>37.9</v>
      </c>
    </row>
    <row r="452" spans="2:9" x14ac:dyDescent="0.25">
      <c r="B452" s="29">
        <v>42686</v>
      </c>
      <c r="C452" s="30" t="s">
        <v>8</v>
      </c>
      <c r="D452" s="30">
        <v>905356</v>
      </c>
      <c r="E452" s="30">
        <v>12044</v>
      </c>
      <c r="F452" s="30" t="s">
        <v>128</v>
      </c>
      <c r="G452" s="30" t="s">
        <v>18</v>
      </c>
      <c r="H452" s="30">
        <v>2</v>
      </c>
      <c r="I452" s="31">
        <v>67.8</v>
      </c>
    </row>
    <row r="453" spans="2:9" x14ac:dyDescent="0.25">
      <c r="B453" s="29">
        <v>42686</v>
      </c>
      <c r="C453" s="30" t="s">
        <v>8</v>
      </c>
      <c r="D453" s="30">
        <v>786865</v>
      </c>
      <c r="E453" s="30">
        <v>272240</v>
      </c>
      <c r="F453" s="30" t="s">
        <v>129</v>
      </c>
      <c r="G453" s="30" t="s">
        <v>18</v>
      </c>
      <c r="H453" s="30">
        <v>3</v>
      </c>
      <c r="I453" s="31">
        <v>93.4</v>
      </c>
    </row>
    <row r="454" spans="2:9" x14ac:dyDescent="0.25">
      <c r="B454" s="29">
        <v>42686</v>
      </c>
      <c r="C454" s="30" t="s">
        <v>308</v>
      </c>
      <c r="D454" s="30">
        <v>982986</v>
      </c>
      <c r="E454" s="30">
        <v>440582</v>
      </c>
      <c r="F454" s="30" t="s">
        <v>553</v>
      </c>
      <c r="G454" s="30" t="s">
        <v>21</v>
      </c>
      <c r="H454" s="30">
        <v>1</v>
      </c>
      <c r="I454" s="31">
        <v>37.9</v>
      </c>
    </row>
    <row r="455" spans="2:9" x14ac:dyDescent="0.25">
      <c r="B455" s="29">
        <v>42686</v>
      </c>
      <c r="C455" s="30" t="s">
        <v>308</v>
      </c>
      <c r="D455" s="30">
        <v>584710</v>
      </c>
      <c r="E455" s="30">
        <v>440582</v>
      </c>
      <c r="F455" s="30" t="s">
        <v>553</v>
      </c>
      <c r="G455" s="30" t="s">
        <v>21</v>
      </c>
      <c r="H455" s="30">
        <v>1</v>
      </c>
      <c r="I455" s="31">
        <v>37.9</v>
      </c>
    </row>
    <row r="456" spans="2:9" x14ac:dyDescent="0.25">
      <c r="B456" s="29">
        <v>42686</v>
      </c>
      <c r="C456" s="30" t="s">
        <v>308</v>
      </c>
      <c r="D456" s="30">
        <v>720906</v>
      </c>
      <c r="E456" s="30">
        <v>440582</v>
      </c>
      <c r="F456" s="30" t="s">
        <v>553</v>
      </c>
      <c r="G456" s="30" t="s">
        <v>21</v>
      </c>
      <c r="H456" s="30">
        <v>1</v>
      </c>
      <c r="I456" s="31">
        <v>37.9</v>
      </c>
    </row>
    <row r="457" spans="2:9" x14ac:dyDescent="0.25">
      <c r="B457" s="29">
        <v>42686</v>
      </c>
      <c r="C457" s="30" t="s">
        <v>308</v>
      </c>
      <c r="D457" s="30">
        <v>467159</v>
      </c>
      <c r="E457" s="30">
        <v>440582</v>
      </c>
      <c r="F457" s="30" t="s">
        <v>553</v>
      </c>
      <c r="G457" s="30" t="s">
        <v>21</v>
      </c>
      <c r="H457" s="30">
        <v>1</v>
      </c>
      <c r="I457" s="31">
        <v>45.9</v>
      </c>
    </row>
    <row r="458" spans="2:9" x14ac:dyDescent="0.25">
      <c r="B458" s="29">
        <v>42686</v>
      </c>
      <c r="C458" s="30" t="s">
        <v>306</v>
      </c>
      <c r="D458" s="30">
        <v>199788</v>
      </c>
      <c r="E458" s="30">
        <v>486564</v>
      </c>
      <c r="F458" s="30" t="s">
        <v>554</v>
      </c>
      <c r="G458" s="30" t="s">
        <v>12</v>
      </c>
      <c r="H458" s="30">
        <v>1</v>
      </c>
      <c r="I458" s="31">
        <v>34.200000000000003</v>
      </c>
    </row>
    <row r="459" spans="2:9" x14ac:dyDescent="0.25">
      <c r="B459" s="29">
        <v>42686</v>
      </c>
      <c r="C459" s="30" t="s">
        <v>306</v>
      </c>
      <c r="D459" s="30">
        <v>477783</v>
      </c>
      <c r="E459" s="30">
        <v>490030</v>
      </c>
      <c r="F459" s="30" t="s">
        <v>555</v>
      </c>
      <c r="G459" s="30" t="s">
        <v>18</v>
      </c>
      <c r="H459" s="30">
        <v>2</v>
      </c>
      <c r="I459" s="31">
        <v>55.6</v>
      </c>
    </row>
    <row r="460" spans="2:9" x14ac:dyDescent="0.25">
      <c r="B460" s="29">
        <v>42686</v>
      </c>
      <c r="C460" s="30" t="s">
        <v>306</v>
      </c>
      <c r="D460" s="30">
        <v>497641</v>
      </c>
      <c r="E460" s="30">
        <v>492148</v>
      </c>
      <c r="F460" s="30" t="s">
        <v>556</v>
      </c>
      <c r="G460" s="30" t="s">
        <v>18</v>
      </c>
      <c r="H460" s="30">
        <v>1</v>
      </c>
      <c r="I460" s="31">
        <v>5.5</v>
      </c>
    </row>
    <row r="461" spans="2:9" x14ac:dyDescent="0.25">
      <c r="B461" s="29">
        <v>42686</v>
      </c>
      <c r="C461" s="30" t="s">
        <v>306</v>
      </c>
      <c r="D461" s="30">
        <v>419869</v>
      </c>
      <c r="E461" s="30">
        <v>492148</v>
      </c>
      <c r="F461" s="30" t="s">
        <v>556</v>
      </c>
      <c r="G461" s="30" t="s">
        <v>18</v>
      </c>
      <c r="H461" s="30">
        <v>1</v>
      </c>
      <c r="I461" s="31">
        <v>12</v>
      </c>
    </row>
    <row r="462" spans="2:9" x14ac:dyDescent="0.25">
      <c r="B462" s="29">
        <v>42686</v>
      </c>
      <c r="C462" s="30" t="s">
        <v>306</v>
      </c>
      <c r="D462" s="30">
        <v>220456</v>
      </c>
      <c r="E462" s="30">
        <v>492148</v>
      </c>
      <c r="F462" s="30" t="s">
        <v>556</v>
      </c>
      <c r="G462" s="30" t="s">
        <v>18</v>
      </c>
      <c r="H462" s="30">
        <v>1</v>
      </c>
      <c r="I462" s="31">
        <v>5.5</v>
      </c>
    </row>
    <row r="463" spans="2:9" x14ac:dyDescent="0.25">
      <c r="B463" s="29">
        <v>42686</v>
      </c>
      <c r="C463" s="30" t="s">
        <v>8</v>
      </c>
      <c r="D463" s="30">
        <v>863562</v>
      </c>
      <c r="E463" s="30">
        <v>493715</v>
      </c>
      <c r="F463" s="30" t="s">
        <v>130</v>
      </c>
      <c r="G463" s="30" t="s">
        <v>18</v>
      </c>
      <c r="H463" s="30">
        <v>1</v>
      </c>
      <c r="I463" s="31">
        <v>33.9</v>
      </c>
    </row>
    <row r="464" spans="2:9" x14ac:dyDescent="0.25">
      <c r="B464" s="29">
        <v>42687</v>
      </c>
      <c r="C464" s="30" t="s">
        <v>8</v>
      </c>
      <c r="D464" s="30">
        <v>227633</v>
      </c>
      <c r="E464" s="30">
        <v>2461</v>
      </c>
      <c r="F464" s="30" t="s">
        <v>131</v>
      </c>
      <c r="G464" s="30" t="s">
        <v>12</v>
      </c>
      <c r="H464" s="30">
        <v>1</v>
      </c>
      <c r="I464" s="31">
        <v>55</v>
      </c>
    </row>
    <row r="465" spans="2:9" x14ac:dyDescent="0.25">
      <c r="B465" s="29">
        <v>42687</v>
      </c>
      <c r="C465" s="30" t="s">
        <v>308</v>
      </c>
      <c r="D465" s="30">
        <v>369239</v>
      </c>
      <c r="E465" s="30">
        <v>2461</v>
      </c>
      <c r="F465" s="30" t="s">
        <v>131</v>
      </c>
      <c r="G465" s="30" t="s">
        <v>12</v>
      </c>
      <c r="H465" s="30">
        <v>1</v>
      </c>
      <c r="I465" s="31">
        <v>39.700000000000003</v>
      </c>
    </row>
    <row r="466" spans="2:9" x14ac:dyDescent="0.25">
      <c r="B466" s="29">
        <v>42687</v>
      </c>
      <c r="C466" s="30" t="s">
        <v>308</v>
      </c>
      <c r="D466" s="30">
        <v>584710</v>
      </c>
      <c r="E466" s="30">
        <v>93487</v>
      </c>
      <c r="F466" s="30" t="s">
        <v>557</v>
      </c>
      <c r="G466" s="30" t="s">
        <v>18</v>
      </c>
      <c r="H466" s="30">
        <v>1</v>
      </c>
      <c r="I466" s="31">
        <v>39.799999999999997</v>
      </c>
    </row>
    <row r="467" spans="2:9" x14ac:dyDescent="0.25">
      <c r="B467" s="29">
        <v>42687</v>
      </c>
      <c r="C467" s="30" t="s">
        <v>306</v>
      </c>
      <c r="D467" s="30">
        <v>993974</v>
      </c>
      <c r="E467" s="30">
        <v>265324</v>
      </c>
      <c r="F467" s="30" t="s">
        <v>558</v>
      </c>
      <c r="G467" s="30" t="s">
        <v>10</v>
      </c>
      <c r="H467" s="30">
        <v>1</v>
      </c>
      <c r="I467" s="31">
        <v>40.4</v>
      </c>
    </row>
    <row r="468" spans="2:9" x14ac:dyDescent="0.25">
      <c r="B468" s="29">
        <v>42687</v>
      </c>
      <c r="C468" s="30" t="s">
        <v>308</v>
      </c>
      <c r="D468" s="30">
        <v>315236</v>
      </c>
      <c r="E468" s="30">
        <v>445921</v>
      </c>
      <c r="F468" s="30" t="s">
        <v>559</v>
      </c>
      <c r="G468" s="30" t="s">
        <v>10</v>
      </c>
      <c r="H468" s="30">
        <v>1</v>
      </c>
      <c r="I468" s="31">
        <v>37</v>
      </c>
    </row>
    <row r="469" spans="2:9" x14ac:dyDescent="0.25">
      <c r="B469" s="29">
        <v>42688</v>
      </c>
      <c r="C469" s="30" t="s">
        <v>308</v>
      </c>
      <c r="D469" s="30">
        <v>537012</v>
      </c>
      <c r="E469" s="30">
        <v>191646</v>
      </c>
      <c r="F469" s="30" t="s">
        <v>560</v>
      </c>
      <c r="G469" s="30" t="s">
        <v>18</v>
      </c>
      <c r="H469" s="30">
        <v>1</v>
      </c>
      <c r="I469" s="31">
        <v>44.8</v>
      </c>
    </row>
    <row r="470" spans="2:9" x14ac:dyDescent="0.25">
      <c r="B470" s="29">
        <v>42688</v>
      </c>
      <c r="C470" s="30" t="s">
        <v>8</v>
      </c>
      <c r="D470" s="30">
        <v>899488</v>
      </c>
      <c r="E470" s="30">
        <v>205412</v>
      </c>
      <c r="F470" s="30" t="s">
        <v>132</v>
      </c>
      <c r="G470" s="30" t="s">
        <v>10</v>
      </c>
      <c r="H470" s="30">
        <v>1</v>
      </c>
      <c r="I470" s="31">
        <v>37.200000000000003</v>
      </c>
    </row>
    <row r="471" spans="2:9" x14ac:dyDescent="0.25">
      <c r="B471" s="29">
        <v>42688</v>
      </c>
      <c r="C471" s="30" t="s">
        <v>308</v>
      </c>
      <c r="D471" s="30">
        <v>640845</v>
      </c>
      <c r="E471" s="30">
        <v>231889</v>
      </c>
      <c r="F471" s="30" t="s">
        <v>561</v>
      </c>
      <c r="G471" s="30" t="s">
        <v>10</v>
      </c>
      <c r="H471" s="30">
        <v>2</v>
      </c>
      <c r="I471" s="31">
        <v>88</v>
      </c>
    </row>
    <row r="472" spans="2:9" x14ac:dyDescent="0.25">
      <c r="B472" s="29">
        <v>42688</v>
      </c>
      <c r="C472" s="30" t="s">
        <v>308</v>
      </c>
      <c r="D472" s="30">
        <v>359784</v>
      </c>
      <c r="E472" s="30">
        <v>231889</v>
      </c>
      <c r="F472" s="30" t="s">
        <v>561</v>
      </c>
      <c r="G472" s="30" t="s">
        <v>10</v>
      </c>
      <c r="H472" s="30">
        <v>3</v>
      </c>
      <c r="I472" s="31">
        <v>132</v>
      </c>
    </row>
    <row r="473" spans="2:9" x14ac:dyDescent="0.25">
      <c r="B473" s="29">
        <v>42688</v>
      </c>
      <c r="C473" s="30" t="s">
        <v>308</v>
      </c>
      <c r="D473" s="30">
        <v>419762</v>
      </c>
      <c r="E473" s="30">
        <v>427894</v>
      </c>
      <c r="F473" s="30" t="s">
        <v>562</v>
      </c>
      <c r="G473" s="30" t="s">
        <v>21</v>
      </c>
      <c r="H473" s="30">
        <v>1</v>
      </c>
      <c r="I473" s="31">
        <v>32</v>
      </c>
    </row>
    <row r="474" spans="2:9" x14ac:dyDescent="0.25">
      <c r="B474" s="29">
        <v>42688</v>
      </c>
      <c r="C474" s="30" t="s">
        <v>306</v>
      </c>
      <c r="D474" s="30">
        <v>701139</v>
      </c>
      <c r="E474" s="30">
        <v>467286</v>
      </c>
      <c r="F474" s="30" t="s">
        <v>563</v>
      </c>
      <c r="G474" s="30" t="s">
        <v>18</v>
      </c>
      <c r="H474" s="30">
        <v>1</v>
      </c>
      <c r="I474" s="31">
        <v>31.9</v>
      </c>
    </row>
    <row r="475" spans="2:9" x14ac:dyDescent="0.25">
      <c r="B475" s="29">
        <v>42688</v>
      </c>
      <c r="C475" s="30" t="s">
        <v>306</v>
      </c>
      <c r="D475" s="30">
        <v>701139</v>
      </c>
      <c r="E475" s="30">
        <v>468356</v>
      </c>
      <c r="F475" s="30" t="s">
        <v>564</v>
      </c>
      <c r="G475" s="30" t="s">
        <v>18</v>
      </c>
      <c r="H475" s="30">
        <v>2</v>
      </c>
      <c r="I475" s="31">
        <v>31.9</v>
      </c>
    </row>
    <row r="476" spans="2:9" x14ac:dyDescent="0.25">
      <c r="B476" s="29">
        <v>42688</v>
      </c>
      <c r="C476" s="30" t="s">
        <v>8</v>
      </c>
      <c r="D476" s="30">
        <v>863562</v>
      </c>
      <c r="E476" s="30">
        <v>489670</v>
      </c>
      <c r="F476" s="30" t="s">
        <v>133</v>
      </c>
      <c r="G476" s="30" t="s">
        <v>12</v>
      </c>
      <c r="H476" s="30">
        <v>1</v>
      </c>
      <c r="I476" s="31">
        <v>43.9</v>
      </c>
    </row>
    <row r="477" spans="2:9" x14ac:dyDescent="0.25">
      <c r="B477" s="29">
        <v>42689</v>
      </c>
      <c r="C477" s="30" t="s">
        <v>8</v>
      </c>
      <c r="D477" s="30">
        <v>588995</v>
      </c>
      <c r="E477" s="30">
        <v>12434</v>
      </c>
      <c r="F477" s="30" t="s">
        <v>134</v>
      </c>
      <c r="G477" s="30" t="s">
        <v>18</v>
      </c>
      <c r="H477" s="30">
        <v>1</v>
      </c>
      <c r="I477" s="31">
        <v>33.9</v>
      </c>
    </row>
    <row r="478" spans="2:9" x14ac:dyDescent="0.25">
      <c r="B478" s="29">
        <v>42689</v>
      </c>
      <c r="C478" s="30" t="s">
        <v>306</v>
      </c>
      <c r="D478" s="30">
        <v>701139</v>
      </c>
      <c r="E478" s="30">
        <v>69643</v>
      </c>
      <c r="F478" s="30" t="s">
        <v>565</v>
      </c>
      <c r="G478" s="30" t="s">
        <v>18</v>
      </c>
      <c r="H478" s="30">
        <v>2</v>
      </c>
      <c r="I478" s="31">
        <v>63.8</v>
      </c>
    </row>
    <row r="479" spans="2:9" x14ac:dyDescent="0.25">
      <c r="B479" s="29">
        <v>42689</v>
      </c>
      <c r="C479" s="30" t="s">
        <v>306</v>
      </c>
      <c r="D479" s="30">
        <v>477783</v>
      </c>
      <c r="E479" s="30">
        <v>436689</v>
      </c>
      <c r="F479" s="30" t="s">
        <v>566</v>
      </c>
      <c r="G479" s="30" t="s">
        <v>18</v>
      </c>
      <c r="H479" s="30">
        <v>1</v>
      </c>
      <c r="I479" s="31">
        <v>27.8</v>
      </c>
    </row>
    <row r="480" spans="2:9" x14ac:dyDescent="0.25">
      <c r="B480" s="29">
        <v>42689</v>
      </c>
      <c r="C480" s="30" t="s">
        <v>308</v>
      </c>
      <c r="D480" s="30">
        <v>583164</v>
      </c>
      <c r="E480" s="30">
        <v>486345</v>
      </c>
      <c r="F480" s="30" t="s">
        <v>567</v>
      </c>
      <c r="G480" s="30" t="s">
        <v>12</v>
      </c>
      <c r="H480" s="30">
        <v>1</v>
      </c>
      <c r="I480" s="31">
        <v>39</v>
      </c>
    </row>
    <row r="481" spans="2:9" x14ac:dyDescent="0.25">
      <c r="B481" s="29">
        <v>42690</v>
      </c>
      <c r="C481" s="30" t="s">
        <v>8</v>
      </c>
      <c r="D481" s="30">
        <v>348047</v>
      </c>
      <c r="E481" s="30">
        <v>103</v>
      </c>
      <c r="F481" s="30" t="s">
        <v>135</v>
      </c>
      <c r="G481" s="30" t="s">
        <v>10</v>
      </c>
      <c r="H481" s="30">
        <v>1</v>
      </c>
      <c r="I481" s="31">
        <v>37.200000000000003</v>
      </c>
    </row>
    <row r="482" spans="2:9" x14ac:dyDescent="0.25">
      <c r="B482" s="29">
        <v>42690</v>
      </c>
      <c r="C482" s="30" t="s">
        <v>8</v>
      </c>
      <c r="D482" s="30">
        <v>645430</v>
      </c>
      <c r="E482" s="30">
        <v>110138</v>
      </c>
      <c r="F482" s="30" t="s">
        <v>136</v>
      </c>
      <c r="G482" s="30" t="s">
        <v>18</v>
      </c>
      <c r="H482" s="30">
        <v>1</v>
      </c>
      <c r="I482" s="31">
        <v>46.7</v>
      </c>
    </row>
    <row r="483" spans="2:9" x14ac:dyDescent="0.25">
      <c r="B483" s="29">
        <v>42690</v>
      </c>
      <c r="C483" s="30" t="s">
        <v>308</v>
      </c>
      <c r="D483" s="30">
        <v>584710</v>
      </c>
      <c r="E483" s="30">
        <v>180878</v>
      </c>
      <c r="F483" s="30" t="s">
        <v>568</v>
      </c>
      <c r="G483" s="30" t="s">
        <v>21</v>
      </c>
      <c r="H483" s="30">
        <v>1</v>
      </c>
      <c r="I483" s="31">
        <v>37.9</v>
      </c>
    </row>
    <row r="484" spans="2:9" x14ac:dyDescent="0.25">
      <c r="B484" s="29">
        <v>42690</v>
      </c>
      <c r="C484" s="30" t="s">
        <v>8</v>
      </c>
      <c r="D484" s="30">
        <v>786865</v>
      </c>
      <c r="E484" s="30">
        <v>192332</v>
      </c>
      <c r="F484" s="30" t="s">
        <v>137</v>
      </c>
      <c r="G484" s="30" t="s">
        <v>18</v>
      </c>
      <c r="H484" s="30">
        <v>1</v>
      </c>
      <c r="I484" s="31">
        <v>46.7</v>
      </c>
    </row>
    <row r="485" spans="2:9" x14ac:dyDescent="0.25">
      <c r="B485" s="29">
        <v>42690</v>
      </c>
      <c r="C485" s="30" t="s">
        <v>306</v>
      </c>
      <c r="D485" s="30">
        <v>431786</v>
      </c>
      <c r="E485" s="30">
        <v>304350</v>
      </c>
      <c r="F485" s="30" t="s">
        <v>569</v>
      </c>
      <c r="G485" s="30" t="s">
        <v>18</v>
      </c>
      <c r="H485" s="30">
        <v>1</v>
      </c>
      <c r="I485" s="31">
        <v>27.8</v>
      </c>
    </row>
    <row r="486" spans="2:9" x14ac:dyDescent="0.25">
      <c r="B486" s="29">
        <v>42691</v>
      </c>
      <c r="C486" s="30" t="s">
        <v>306</v>
      </c>
      <c r="D486" s="30">
        <v>701139</v>
      </c>
      <c r="E486" s="30">
        <v>175595</v>
      </c>
      <c r="F486" s="30" t="s">
        <v>570</v>
      </c>
      <c r="G486" s="30" t="s">
        <v>18</v>
      </c>
      <c r="H486" s="30">
        <v>1</v>
      </c>
      <c r="I486" s="31">
        <v>31.9</v>
      </c>
    </row>
    <row r="487" spans="2:9" x14ac:dyDescent="0.25">
      <c r="B487" s="29">
        <v>42691</v>
      </c>
      <c r="C487" s="30" t="s">
        <v>306</v>
      </c>
      <c r="D487" s="30">
        <v>533718</v>
      </c>
      <c r="E487" s="30">
        <v>272240</v>
      </c>
      <c r="F487" s="30" t="s">
        <v>571</v>
      </c>
      <c r="G487" s="30" t="s">
        <v>18</v>
      </c>
      <c r="H487" s="30">
        <v>1</v>
      </c>
      <c r="I487" s="31">
        <v>28.5</v>
      </c>
    </row>
    <row r="488" spans="2:9" x14ac:dyDescent="0.25">
      <c r="B488" s="29">
        <v>42691</v>
      </c>
      <c r="C488" s="30" t="s">
        <v>308</v>
      </c>
      <c r="D488" s="30">
        <v>954518</v>
      </c>
      <c r="E488" s="30">
        <v>349062</v>
      </c>
      <c r="F488" s="30" t="s">
        <v>572</v>
      </c>
      <c r="G488" s="30" t="s">
        <v>21</v>
      </c>
      <c r="H488" s="30">
        <v>1</v>
      </c>
      <c r="I488" s="31">
        <v>32</v>
      </c>
    </row>
    <row r="489" spans="2:9" x14ac:dyDescent="0.25">
      <c r="B489" s="29">
        <v>42691</v>
      </c>
      <c r="C489" s="30" t="s">
        <v>308</v>
      </c>
      <c r="D489" s="30">
        <v>315236</v>
      </c>
      <c r="E489" s="30">
        <v>445921</v>
      </c>
      <c r="F489" s="30" t="s">
        <v>573</v>
      </c>
      <c r="G489" s="30" t="s">
        <v>10</v>
      </c>
      <c r="H489" s="30">
        <v>1</v>
      </c>
      <c r="I489" s="31">
        <v>37</v>
      </c>
    </row>
    <row r="490" spans="2:9" x14ac:dyDescent="0.25">
      <c r="B490" s="29">
        <v>42691</v>
      </c>
      <c r="C490" s="30" t="s">
        <v>308</v>
      </c>
      <c r="D490" s="30">
        <v>583164</v>
      </c>
      <c r="E490" s="30">
        <v>467720</v>
      </c>
      <c r="F490" s="30" t="s">
        <v>574</v>
      </c>
      <c r="G490" s="30" t="s">
        <v>12</v>
      </c>
      <c r="H490" s="30">
        <v>1</v>
      </c>
      <c r="I490" s="31">
        <v>39</v>
      </c>
    </row>
    <row r="491" spans="2:9" x14ac:dyDescent="0.25">
      <c r="B491" s="29">
        <v>42691</v>
      </c>
      <c r="C491" s="30" t="s">
        <v>8</v>
      </c>
      <c r="D491" s="30">
        <v>926954</v>
      </c>
      <c r="E491" s="30">
        <v>492110</v>
      </c>
      <c r="F491" s="30" t="s">
        <v>138</v>
      </c>
      <c r="G491" s="30" t="s">
        <v>10</v>
      </c>
      <c r="H491" s="30">
        <v>1</v>
      </c>
      <c r="I491" s="31">
        <v>35.799999999999997</v>
      </c>
    </row>
    <row r="492" spans="2:9" x14ac:dyDescent="0.25">
      <c r="B492" s="29">
        <v>42691</v>
      </c>
      <c r="C492" s="30" t="s">
        <v>308</v>
      </c>
      <c r="D492" s="30">
        <v>709381</v>
      </c>
      <c r="E492" s="30">
        <v>493328</v>
      </c>
      <c r="F492" s="30" t="s">
        <v>575</v>
      </c>
      <c r="G492" s="30" t="s">
        <v>18</v>
      </c>
      <c r="H492" s="30">
        <v>1</v>
      </c>
      <c r="I492" s="31">
        <v>42</v>
      </c>
    </row>
    <row r="493" spans="2:9" x14ac:dyDescent="0.25">
      <c r="B493" s="29">
        <v>42691</v>
      </c>
      <c r="C493" s="30" t="s">
        <v>308</v>
      </c>
      <c r="D493" s="30">
        <v>315236</v>
      </c>
      <c r="E493" s="30">
        <v>494778</v>
      </c>
      <c r="F493" s="30" t="s">
        <v>576</v>
      </c>
      <c r="G493" s="30" t="s">
        <v>49</v>
      </c>
      <c r="H493" s="30">
        <v>3</v>
      </c>
      <c r="I493" s="31">
        <v>71</v>
      </c>
    </row>
    <row r="494" spans="2:9" x14ac:dyDescent="0.25">
      <c r="B494" s="29">
        <v>42692</v>
      </c>
      <c r="C494" s="30" t="s">
        <v>308</v>
      </c>
      <c r="D494" s="30">
        <v>768644</v>
      </c>
      <c r="E494" s="30">
        <v>76399</v>
      </c>
      <c r="F494" s="30" t="s">
        <v>577</v>
      </c>
      <c r="G494" s="30" t="s">
        <v>15</v>
      </c>
      <c r="H494" s="30">
        <v>2</v>
      </c>
      <c r="I494" s="31">
        <v>111.8</v>
      </c>
    </row>
    <row r="495" spans="2:9" x14ac:dyDescent="0.25">
      <c r="B495" s="29">
        <v>42692</v>
      </c>
      <c r="C495" s="30" t="s">
        <v>308</v>
      </c>
      <c r="D495" s="30">
        <v>315236</v>
      </c>
      <c r="E495" s="30">
        <v>494778</v>
      </c>
      <c r="F495" s="30" t="s">
        <v>578</v>
      </c>
      <c r="G495" s="30" t="s">
        <v>10</v>
      </c>
      <c r="H495" s="30">
        <v>1</v>
      </c>
      <c r="I495" s="31">
        <v>37</v>
      </c>
    </row>
    <row r="496" spans="2:9" x14ac:dyDescent="0.25">
      <c r="B496" s="29">
        <v>42693</v>
      </c>
      <c r="C496" s="30" t="s">
        <v>308</v>
      </c>
      <c r="D496" s="30">
        <v>714468</v>
      </c>
      <c r="E496" s="30">
        <v>57311</v>
      </c>
      <c r="F496" s="30" t="s">
        <v>579</v>
      </c>
      <c r="G496" s="30" t="s">
        <v>10</v>
      </c>
      <c r="H496" s="30">
        <v>1</v>
      </c>
      <c r="I496" s="31">
        <v>14.5</v>
      </c>
    </row>
    <row r="497" spans="2:9" x14ac:dyDescent="0.25">
      <c r="B497" s="29">
        <v>42694</v>
      </c>
      <c r="C497" s="30" t="s">
        <v>8</v>
      </c>
      <c r="D497" s="30">
        <v>330691</v>
      </c>
      <c r="E497" s="30">
        <v>102121</v>
      </c>
      <c r="F497" s="30" t="s">
        <v>139</v>
      </c>
      <c r="G497" s="30" t="s">
        <v>10</v>
      </c>
      <c r="H497" s="30">
        <v>1</v>
      </c>
      <c r="I497" s="31">
        <v>37.200000000000003</v>
      </c>
    </row>
    <row r="498" spans="2:9" x14ac:dyDescent="0.25">
      <c r="B498" s="29">
        <v>42694</v>
      </c>
      <c r="C498" s="30" t="s">
        <v>306</v>
      </c>
      <c r="D498" s="30">
        <v>468800</v>
      </c>
      <c r="E498" s="30">
        <v>102121</v>
      </c>
      <c r="F498" s="30" t="s">
        <v>139</v>
      </c>
      <c r="G498" s="30" t="s">
        <v>10</v>
      </c>
      <c r="H498" s="30">
        <v>2</v>
      </c>
      <c r="I498" s="31">
        <v>127.4</v>
      </c>
    </row>
    <row r="499" spans="2:9" x14ac:dyDescent="0.25">
      <c r="B499" s="29">
        <v>42694</v>
      </c>
      <c r="C499" s="30" t="s">
        <v>8</v>
      </c>
      <c r="D499" s="30">
        <v>786865</v>
      </c>
      <c r="E499" s="30">
        <v>175781</v>
      </c>
      <c r="F499" s="30" t="s">
        <v>140</v>
      </c>
      <c r="G499" s="30" t="s">
        <v>18</v>
      </c>
      <c r="H499" s="30">
        <v>2</v>
      </c>
      <c r="I499" s="31">
        <v>93.4</v>
      </c>
    </row>
    <row r="500" spans="2:9" x14ac:dyDescent="0.25">
      <c r="B500" s="29">
        <v>42694</v>
      </c>
      <c r="C500" s="30" t="s">
        <v>8</v>
      </c>
      <c r="D500" s="30">
        <v>786865</v>
      </c>
      <c r="E500" s="30">
        <v>463872</v>
      </c>
      <c r="F500" s="30" t="s">
        <v>141</v>
      </c>
      <c r="G500" s="30" t="s">
        <v>18</v>
      </c>
      <c r="H500" s="30">
        <v>1</v>
      </c>
      <c r="I500" s="31">
        <v>46.7</v>
      </c>
    </row>
    <row r="501" spans="2:9" x14ac:dyDescent="0.25">
      <c r="B501" s="29">
        <v>42694</v>
      </c>
      <c r="C501" s="30" t="s">
        <v>8</v>
      </c>
      <c r="D501" s="30">
        <v>762610</v>
      </c>
      <c r="E501" s="30">
        <v>463872</v>
      </c>
      <c r="F501" s="30" t="s">
        <v>141</v>
      </c>
      <c r="G501" s="30" t="s">
        <v>18</v>
      </c>
      <c r="H501" s="30">
        <v>1</v>
      </c>
      <c r="I501" s="31">
        <v>41.9</v>
      </c>
    </row>
    <row r="502" spans="2:9" x14ac:dyDescent="0.25">
      <c r="B502" s="29">
        <v>42694</v>
      </c>
      <c r="C502" s="30" t="s">
        <v>308</v>
      </c>
      <c r="D502" s="30">
        <v>904468</v>
      </c>
      <c r="E502" s="30">
        <v>480116</v>
      </c>
      <c r="F502" s="30" t="s">
        <v>580</v>
      </c>
      <c r="G502" s="30" t="s">
        <v>18</v>
      </c>
      <c r="H502" s="30">
        <v>2</v>
      </c>
      <c r="I502" s="31">
        <v>39.799999999999997</v>
      </c>
    </row>
    <row r="503" spans="2:9" x14ac:dyDescent="0.25">
      <c r="B503" s="29">
        <v>42694</v>
      </c>
      <c r="C503" s="30" t="s">
        <v>8</v>
      </c>
      <c r="D503" s="30">
        <v>348047</v>
      </c>
      <c r="E503" s="30">
        <v>492975</v>
      </c>
      <c r="F503" s="30" t="s">
        <v>142</v>
      </c>
      <c r="G503" s="30" t="s">
        <v>10</v>
      </c>
      <c r="H503" s="30">
        <v>1</v>
      </c>
      <c r="I503" s="31">
        <v>37.200000000000003</v>
      </c>
    </row>
    <row r="504" spans="2:9" x14ac:dyDescent="0.25">
      <c r="B504" s="29">
        <v>42694</v>
      </c>
      <c r="C504" s="30" t="s">
        <v>306</v>
      </c>
      <c r="D504" s="30">
        <v>473581</v>
      </c>
      <c r="E504" s="30">
        <v>492975</v>
      </c>
      <c r="F504" s="30" t="s">
        <v>142</v>
      </c>
      <c r="G504" s="30" t="s">
        <v>10</v>
      </c>
      <c r="H504" s="30">
        <v>2</v>
      </c>
      <c r="I504" s="31">
        <v>80.8</v>
      </c>
    </row>
    <row r="505" spans="2:9" x14ac:dyDescent="0.25">
      <c r="B505" s="29">
        <v>42694</v>
      </c>
      <c r="C505" s="30" t="s">
        <v>306</v>
      </c>
      <c r="D505" s="30">
        <v>978820</v>
      </c>
      <c r="E505" s="30">
        <v>492975</v>
      </c>
      <c r="F505" s="30" t="s">
        <v>142</v>
      </c>
      <c r="G505" s="30" t="s">
        <v>10</v>
      </c>
      <c r="H505" s="30">
        <v>1</v>
      </c>
      <c r="I505" s="31">
        <v>41.7</v>
      </c>
    </row>
    <row r="506" spans="2:9" x14ac:dyDescent="0.25">
      <c r="B506" s="29">
        <v>42694</v>
      </c>
      <c r="C506" s="30" t="s">
        <v>308</v>
      </c>
      <c r="D506" s="30">
        <v>692107</v>
      </c>
      <c r="E506" s="30">
        <v>492975</v>
      </c>
      <c r="F506" s="30" t="s">
        <v>142</v>
      </c>
      <c r="G506" s="30" t="s">
        <v>10</v>
      </c>
      <c r="H506" s="30">
        <v>1</v>
      </c>
      <c r="I506" s="31">
        <v>3.4</v>
      </c>
    </row>
    <row r="507" spans="2:9" x14ac:dyDescent="0.25">
      <c r="B507" s="29">
        <v>42695</v>
      </c>
      <c r="C507" s="30" t="s">
        <v>308</v>
      </c>
      <c r="D507" s="30">
        <v>315236</v>
      </c>
      <c r="E507" s="30">
        <v>25019</v>
      </c>
      <c r="F507" s="30" t="s">
        <v>581</v>
      </c>
      <c r="G507" s="30" t="s">
        <v>10</v>
      </c>
      <c r="H507" s="30">
        <v>2</v>
      </c>
      <c r="I507" s="31">
        <v>74</v>
      </c>
    </row>
    <row r="508" spans="2:9" x14ac:dyDescent="0.25">
      <c r="B508" s="29">
        <v>42695</v>
      </c>
      <c r="C508" s="30" t="s">
        <v>8</v>
      </c>
      <c r="D508" s="30">
        <v>330691</v>
      </c>
      <c r="E508" s="30">
        <v>52079</v>
      </c>
      <c r="F508" s="30" t="s">
        <v>143</v>
      </c>
      <c r="G508" s="30" t="s">
        <v>49</v>
      </c>
      <c r="H508" s="30">
        <v>1</v>
      </c>
      <c r="I508" s="31">
        <v>30.9</v>
      </c>
    </row>
    <row r="509" spans="2:9" x14ac:dyDescent="0.25">
      <c r="B509" s="29">
        <v>42695</v>
      </c>
      <c r="C509" s="30" t="s">
        <v>8</v>
      </c>
      <c r="D509" s="30">
        <v>123796</v>
      </c>
      <c r="E509" s="30">
        <v>234082</v>
      </c>
      <c r="F509" s="30" t="s">
        <v>144</v>
      </c>
      <c r="G509" s="30" t="s">
        <v>18</v>
      </c>
      <c r="H509" s="30">
        <v>1</v>
      </c>
      <c r="I509" s="31">
        <v>31.3</v>
      </c>
    </row>
    <row r="510" spans="2:9" x14ac:dyDescent="0.25">
      <c r="B510" s="29">
        <v>42695</v>
      </c>
      <c r="C510" s="30" t="s">
        <v>8</v>
      </c>
      <c r="D510" s="30">
        <v>300035</v>
      </c>
      <c r="E510" s="30">
        <v>234082</v>
      </c>
      <c r="F510" s="30" t="s">
        <v>144</v>
      </c>
      <c r="G510" s="30" t="s">
        <v>18</v>
      </c>
      <c r="H510" s="30">
        <v>1</v>
      </c>
      <c r="I510" s="31">
        <v>46.7</v>
      </c>
    </row>
    <row r="511" spans="2:9" x14ac:dyDescent="0.25">
      <c r="B511" s="29">
        <v>42695</v>
      </c>
      <c r="C511" s="30" t="s">
        <v>8</v>
      </c>
      <c r="D511" s="30">
        <v>300035</v>
      </c>
      <c r="E511" s="30">
        <v>430455</v>
      </c>
      <c r="F511" s="30" t="s">
        <v>145</v>
      </c>
      <c r="G511" s="30" t="s">
        <v>10</v>
      </c>
      <c r="H511" s="30">
        <v>1</v>
      </c>
      <c r="I511" s="31">
        <v>52.3</v>
      </c>
    </row>
    <row r="512" spans="2:9" x14ac:dyDescent="0.25">
      <c r="B512" s="29">
        <v>42695</v>
      </c>
      <c r="C512" s="30" t="s">
        <v>8</v>
      </c>
      <c r="D512" s="30">
        <v>840328</v>
      </c>
      <c r="E512" s="30">
        <v>468093</v>
      </c>
      <c r="F512" s="30" t="s">
        <v>146</v>
      </c>
      <c r="G512" s="30" t="s">
        <v>49</v>
      </c>
      <c r="H512" s="30">
        <v>1</v>
      </c>
      <c r="I512" s="31">
        <v>29.5</v>
      </c>
    </row>
    <row r="513" spans="2:9" x14ac:dyDescent="0.25">
      <c r="B513" s="29">
        <v>42695</v>
      </c>
      <c r="C513" s="30" t="s">
        <v>308</v>
      </c>
      <c r="D513" s="30">
        <v>954518</v>
      </c>
      <c r="E513" s="30">
        <v>483959</v>
      </c>
      <c r="F513" s="30" t="s">
        <v>582</v>
      </c>
      <c r="G513" s="30" t="s">
        <v>10</v>
      </c>
      <c r="H513" s="30">
        <v>1</v>
      </c>
      <c r="I513" s="31">
        <v>37</v>
      </c>
    </row>
    <row r="514" spans="2:9" x14ac:dyDescent="0.25">
      <c r="B514" s="29">
        <v>42695</v>
      </c>
      <c r="C514" s="30" t="s">
        <v>308</v>
      </c>
      <c r="D514" s="30">
        <v>315236</v>
      </c>
      <c r="E514" s="30">
        <v>483959</v>
      </c>
      <c r="F514" s="30" t="s">
        <v>582</v>
      </c>
      <c r="G514" s="30" t="s">
        <v>10</v>
      </c>
      <c r="H514" s="30">
        <v>1</v>
      </c>
      <c r="I514" s="31">
        <v>37</v>
      </c>
    </row>
    <row r="515" spans="2:9" x14ac:dyDescent="0.25">
      <c r="B515" s="29">
        <v>42695</v>
      </c>
      <c r="C515" s="30" t="s">
        <v>308</v>
      </c>
      <c r="D515" s="30">
        <v>903052</v>
      </c>
      <c r="E515" s="30">
        <v>491486</v>
      </c>
      <c r="F515" s="30" t="s">
        <v>583</v>
      </c>
      <c r="G515" s="30" t="s">
        <v>21</v>
      </c>
      <c r="H515" s="30">
        <v>2</v>
      </c>
      <c r="I515" s="31">
        <v>63.8</v>
      </c>
    </row>
    <row r="516" spans="2:9" x14ac:dyDescent="0.25">
      <c r="B516" s="29">
        <v>42695</v>
      </c>
      <c r="C516" s="30" t="s">
        <v>306</v>
      </c>
      <c r="D516" s="30">
        <v>199153</v>
      </c>
      <c r="E516" s="30">
        <v>495347</v>
      </c>
      <c r="F516" s="30" t="s">
        <v>584</v>
      </c>
      <c r="G516" s="30" t="s">
        <v>21</v>
      </c>
      <c r="H516" s="30">
        <v>1</v>
      </c>
      <c r="I516" s="31">
        <v>37</v>
      </c>
    </row>
    <row r="517" spans="2:9" x14ac:dyDescent="0.25">
      <c r="B517" s="29">
        <v>42696</v>
      </c>
      <c r="C517" s="30" t="s">
        <v>308</v>
      </c>
      <c r="D517" s="30">
        <v>419762</v>
      </c>
      <c r="E517" s="30">
        <v>141161</v>
      </c>
      <c r="F517" s="30" t="s">
        <v>585</v>
      </c>
      <c r="G517" s="30" t="s">
        <v>18</v>
      </c>
      <c r="H517" s="30">
        <v>2</v>
      </c>
      <c r="I517" s="31">
        <v>67.599999999999994</v>
      </c>
    </row>
    <row r="518" spans="2:9" x14ac:dyDescent="0.25">
      <c r="B518" s="29">
        <v>42696</v>
      </c>
      <c r="C518" s="30" t="s">
        <v>8</v>
      </c>
      <c r="D518" s="30">
        <v>786865</v>
      </c>
      <c r="E518" s="30">
        <v>192332</v>
      </c>
      <c r="F518" s="30" t="s">
        <v>147</v>
      </c>
      <c r="G518" s="30" t="s">
        <v>18</v>
      </c>
      <c r="H518" s="30">
        <v>1</v>
      </c>
      <c r="I518" s="31">
        <v>46.7</v>
      </c>
    </row>
    <row r="519" spans="2:9" x14ac:dyDescent="0.25">
      <c r="B519" s="29">
        <v>42696</v>
      </c>
      <c r="C519" s="30" t="s">
        <v>8</v>
      </c>
      <c r="D519" s="30">
        <v>863562</v>
      </c>
      <c r="E519" s="30">
        <v>428999</v>
      </c>
      <c r="F519" s="30" t="s">
        <v>148</v>
      </c>
      <c r="G519" s="30" t="s">
        <v>10</v>
      </c>
      <c r="H519" s="30">
        <v>1</v>
      </c>
      <c r="I519" s="31">
        <v>34.700000000000003</v>
      </c>
    </row>
    <row r="520" spans="2:9" x14ac:dyDescent="0.25">
      <c r="B520" s="29">
        <v>42696</v>
      </c>
      <c r="C520" s="30" t="s">
        <v>8</v>
      </c>
      <c r="D520" s="30">
        <v>330691</v>
      </c>
      <c r="E520" s="30">
        <v>428999</v>
      </c>
      <c r="F520" s="30" t="s">
        <v>148</v>
      </c>
      <c r="G520" s="30" t="s">
        <v>10</v>
      </c>
      <c r="H520" s="30">
        <v>1</v>
      </c>
      <c r="I520" s="31">
        <v>35.700000000000003</v>
      </c>
    </row>
    <row r="521" spans="2:9" x14ac:dyDescent="0.25">
      <c r="B521" s="29">
        <v>42696</v>
      </c>
      <c r="C521" s="30" t="s">
        <v>306</v>
      </c>
      <c r="D521" s="30">
        <v>477783</v>
      </c>
      <c r="E521" s="30">
        <v>474945</v>
      </c>
      <c r="F521" s="30" t="s">
        <v>586</v>
      </c>
      <c r="G521" s="30" t="s">
        <v>18</v>
      </c>
      <c r="H521" s="30">
        <v>1</v>
      </c>
      <c r="I521" s="31">
        <v>27.8</v>
      </c>
    </row>
    <row r="522" spans="2:9" x14ac:dyDescent="0.25">
      <c r="B522" s="29">
        <v>42696</v>
      </c>
      <c r="C522" s="30" t="s">
        <v>306</v>
      </c>
      <c r="D522" s="30">
        <v>199788</v>
      </c>
      <c r="E522" s="30">
        <v>474945</v>
      </c>
      <c r="F522" s="30" t="s">
        <v>586</v>
      </c>
      <c r="G522" s="30" t="s">
        <v>18</v>
      </c>
      <c r="H522" s="30">
        <v>1</v>
      </c>
      <c r="I522" s="31">
        <v>27.8</v>
      </c>
    </row>
    <row r="523" spans="2:9" x14ac:dyDescent="0.25">
      <c r="B523" s="29">
        <v>42696</v>
      </c>
      <c r="C523" s="30" t="s">
        <v>308</v>
      </c>
      <c r="D523" s="30">
        <v>768644</v>
      </c>
      <c r="E523" s="30">
        <v>481395</v>
      </c>
      <c r="F523" s="30" t="s">
        <v>587</v>
      </c>
      <c r="G523" s="30" t="s">
        <v>15</v>
      </c>
      <c r="H523" s="30">
        <v>1</v>
      </c>
      <c r="I523" s="31">
        <v>55.9</v>
      </c>
    </row>
    <row r="524" spans="2:9" x14ac:dyDescent="0.25">
      <c r="B524" s="29">
        <v>42696</v>
      </c>
      <c r="C524" s="30" t="s">
        <v>308</v>
      </c>
      <c r="D524" s="30">
        <v>493158</v>
      </c>
      <c r="E524" s="30">
        <v>487131</v>
      </c>
      <c r="F524" s="30" t="s">
        <v>588</v>
      </c>
      <c r="G524" s="30" t="s">
        <v>18</v>
      </c>
      <c r="H524" s="30">
        <v>1</v>
      </c>
      <c r="I524" s="31">
        <v>65.3</v>
      </c>
    </row>
    <row r="525" spans="2:9" x14ac:dyDescent="0.25">
      <c r="B525" s="29">
        <v>42696</v>
      </c>
      <c r="C525" s="30" t="s">
        <v>308</v>
      </c>
      <c r="D525" s="30">
        <v>178732</v>
      </c>
      <c r="E525" s="30">
        <v>495576</v>
      </c>
      <c r="F525" s="30" t="s">
        <v>589</v>
      </c>
      <c r="G525" s="30" t="s">
        <v>18</v>
      </c>
      <c r="H525" s="30">
        <v>1</v>
      </c>
      <c r="I525" s="31">
        <v>26.1</v>
      </c>
    </row>
    <row r="526" spans="2:9" x14ac:dyDescent="0.25">
      <c r="B526" s="29">
        <v>42697</v>
      </c>
      <c r="C526" s="30" t="s">
        <v>306</v>
      </c>
      <c r="D526" s="30">
        <v>422570</v>
      </c>
      <c r="E526" s="30">
        <v>46356</v>
      </c>
      <c r="F526" s="30" t="s">
        <v>590</v>
      </c>
      <c r="G526" s="30" t="s">
        <v>18</v>
      </c>
      <c r="H526" s="30">
        <v>1</v>
      </c>
      <c r="I526" s="31">
        <v>32.9</v>
      </c>
    </row>
    <row r="527" spans="2:9" x14ac:dyDescent="0.25">
      <c r="B527" s="29">
        <v>42697</v>
      </c>
      <c r="C527" s="30" t="s">
        <v>308</v>
      </c>
      <c r="D527" s="30">
        <v>720906</v>
      </c>
      <c r="E527" s="30">
        <v>46356</v>
      </c>
      <c r="F527" s="30" t="s">
        <v>590</v>
      </c>
      <c r="G527" s="30" t="s">
        <v>18</v>
      </c>
      <c r="H527" s="30">
        <v>1</v>
      </c>
      <c r="I527" s="31">
        <v>39.799999999999997</v>
      </c>
    </row>
    <row r="528" spans="2:9" x14ac:dyDescent="0.25">
      <c r="B528" s="29">
        <v>42697</v>
      </c>
      <c r="C528" s="30" t="s">
        <v>308</v>
      </c>
      <c r="D528" s="30">
        <v>720906</v>
      </c>
      <c r="E528" s="30">
        <v>64983</v>
      </c>
      <c r="F528" s="30" t="s">
        <v>591</v>
      </c>
      <c r="G528" s="30" t="s">
        <v>12</v>
      </c>
      <c r="H528" s="30">
        <v>1</v>
      </c>
      <c r="I528" s="31">
        <v>40.799999999999997</v>
      </c>
    </row>
    <row r="529" spans="2:9" x14ac:dyDescent="0.25">
      <c r="B529" s="29">
        <v>42697</v>
      </c>
      <c r="C529" s="30" t="s">
        <v>306</v>
      </c>
      <c r="D529" s="30">
        <v>909225</v>
      </c>
      <c r="E529" s="30">
        <v>349578</v>
      </c>
      <c r="F529" s="30" t="s">
        <v>592</v>
      </c>
      <c r="G529" s="30" t="s">
        <v>18</v>
      </c>
      <c r="H529" s="30">
        <v>1</v>
      </c>
      <c r="I529" s="31">
        <v>36.9</v>
      </c>
    </row>
    <row r="530" spans="2:9" x14ac:dyDescent="0.25">
      <c r="B530" s="29">
        <v>42697</v>
      </c>
      <c r="C530" s="30" t="s">
        <v>308</v>
      </c>
      <c r="D530" s="30">
        <v>419762</v>
      </c>
      <c r="E530" s="30">
        <v>375485</v>
      </c>
      <c r="F530" s="30" t="s">
        <v>593</v>
      </c>
      <c r="G530" s="30" t="s">
        <v>18</v>
      </c>
      <c r="H530" s="30">
        <v>1</v>
      </c>
      <c r="I530" s="31">
        <v>33.799999999999997</v>
      </c>
    </row>
    <row r="531" spans="2:9" x14ac:dyDescent="0.25">
      <c r="B531" s="29">
        <v>42697</v>
      </c>
      <c r="C531" s="30" t="s">
        <v>306</v>
      </c>
      <c r="D531" s="30">
        <v>322245</v>
      </c>
      <c r="E531" s="30">
        <v>415103</v>
      </c>
      <c r="F531" s="30" t="s">
        <v>594</v>
      </c>
      <c r="G531" s="30" t="s">
        <v>18</v>
      </c>
      <c r="H531" s="30">
        <v>1</v>
      </c>
      <c r="I531" s="31">
        <v>27.8</v>
      </c>
    </row>
    <row r="532" spans="2:9" x14ac:dyDescent="0.25">
      <c r="B532" s="29">
        <v>42697</v>
      </c>
      <c r="C532" s="30" t="s">
        <v>308</v>
      </c>
      <c r="D532" s="30">
        <v>653241</v>
      </c>
      <c r="E532" s="30">
        <v>481459</v>
      </c>
      <c r="F532" s="30" t="s">
        <v>595</v>
      </c>
      <c r="G532" s="30" t="s">
        <v>10</v>
      </c>
      <c r="H532" s="30">
        <v>1</v>
      </c>
      <c r="I532" s="31">
        <v>34.6</v>
      </c>
    </row>
    <row r="533" spans="2:9" x14ac:dyDescent="0.25">
      <c r="B533" s="29">
        <v>42697</v>
      </c>
      <c r="C533" s="30" t="s">
        <v>308</v>
      </c>
      <c r="D533" s="30">
        <v>315236</v>
      </c>
      <c r="E533" s="30">
        <v>490595</v>
      </c>
      <c r="F533" s="30" t="s">
        <v>596</v>
      </c>
      <c r="G533" s="30" t="s">
        <v>12</v>
      </c>
      <c r="H533" s="30">
        <v>1</v>
      </c>
      <c r="I533" s="31">
        <v>38.200000000000003</v>
      </c>
    </row>
    <row r="534" spans="2:9" x14ac:dyDescent="0.25">
      <c r="B534" s="29">
        <v>42698</v>
      </c>
      <c r="C534" s="30" t="s">
        <v>308</v>
      </c>
      <c r="D534" s="30">
        <v>419762</v>
      </c>
      <c r="E534" s="30">
        <v>12044</v>
      </c>
      <c r="F534" s="30" t="s">
        <v>597</v>
      </c>
      <c r="G534" s="30" t="s">
        <v>18</v>
      </c>
      <c r="H534" s="30">
        <v>1</v>
      </c>
      <c r="I534" s="31">
        <v>33.799999999999997</v>
      </c>
    </row>
    <row r="535" spans="2:9" x14ac:dyDescent="0.25">
      <c r="B535" s="29">
        <v>42698</v>
      </c>
      <c r="C535" s="30" t="s">
        <v>308</v>
      </c>
      <c r="D535" s="30">
        <v>732190</v>
      </c>
      <c r="E535" s="30">
        <v>93487</v>
      </c>
      <c r="F535" s="30" t="s">
        <v>598</v>
      </c>
      <c r="G535" s="30" t="s">
        <v>18</v>
      </c>
      <c r="H535" s="30">
        <v>1</v>
      </c>
      <c r="I535" s="31">
        <v>59.8</v>
      </c>
    </row>
    <row r="536" spans="2:9" x14ac:dyDescent="0.25">
      <c r="B536" s="29">
        <v>42698</v>
      </c>
      <c r="C536" s="30" t="s">
        <v>308</v>
      </c>
      <c r="D536" s="30">
        <v>584710</v>
      </c>
      <c r="E536" s="30">
        <v>93487</v>
      </c>
      <c r="F536" s="30" t="s">
        <v>598</v>
      </c>
      <c r="G536" s="30" t="s">
        <v>18</v>
      </c>
      <c r="H536" s="30">
        <v>1</v>
      </c>
      <c r="I536" s="31">
        <v>39.799999999999997</v>
      </c>
    </row>
    <row r="537" spans="2:9" x14ac:dyDescent="0.25">
      <c r="B537" s="29">
        <v>42698</v>
      </c>
      <c r="C537" s="30" t="s">
        <v>308</v>
      </c>
      <c r="D537" s="30">
        <v>692107</v>
      </c>
      <c r="E537" s="30">
        <v>93487</v>
      </c>
      <c r="F537" s="30" t="s">
        <v>598</v>
      </c>
      <c r="G537" s="30" t="s">
        <v>18</v>
      </c>
      <c r="H537" s="30">
        <v>4</v>
      </c>
      <c r="I537" s="31">
        <v>13.6</v>
      </c>
    </row>
    <row r="538" spans="2:9" x14ac:dyDescent="0.25">
      <c r="B538" s="29">
        <v>42698</v>
      </c>
      <c r="C538" s="30" t="s">
        <v>8</v>
      </c>
      <c r="D538" s="30">
        <v>915953</v>
      </c>
      <c r="E538" s="30">
        <v>133064</v>
      </c>
      <c r="F538" s="30" t="s">
        <v>149</v>
      </c>
      <c r="G538" s="30" t="s">
        <v>18</v>
      </c>
      <c r="H538" s="30">
        <v>1</v>
      </c>
      <c r="I538" s="31">
        <v>46.7</v>
      </c>
    </row>
    <row r="539" spans="2:9" x14ac:dyDescent="0.25">
      <c r="B539" s="29">
        <v>42698</v>
      </c>
      <c r="C539" s="30" t="s">
        <v>8</v>
      </c>
      <c r="D539" s="30">
        <v>300035</v>
      </c>
      <c r="E539" s="30">
        <v>133064</v>
      </c>
      <c r="F539" s="30" t="s">
        <v>149</v>
      </c>
      <c r="G539" s="30" t="s">
        <v>18</v>
      </c>
      <c r="H539" s="30">
        <v>1</v>
      </c>
      <c r="I539" s="31">
        <v>46.7</v>
      </c>
    </row>
    <row r="540" spans="2:9" x14ac:dyDescent="0.25">
      <c r="B540" s="29">
        <v>42698</v>
      </c>
      <c r="C540" s="30" t="s">
        <v>308</v>
      </c>
      <c r="D540" s="30">
        <v>315236</v>
      </c>
      <c r="E540" s="30">
        <v>228977</v>
      </c>
      <c r="F540" s="30" t="s">
        <v>599</v>
      </c>
      <c r="G540" s="30" t="s">
        <v>15</v>
      </c>
      <c r="H540" s="30">
        <v>1</v>
      </c>
      <c r="I540" s="31">
        <v>31.9</v>
      </c>
    </row>
    <row r="541" spans="2:9" x14ac:dyDescent="0.25">
      <c r="B541" s="29">
        <v>42698</v>
      </c>
      <c r="C541" s="30" t="s">
        <v>8</v>
      </c>
      <c r="D541" s="30">
        <v>798288</v>
      </c>
      <c r="E541" s="30">
        <v>281673</v>
      </c>
      <c r="F541" s="30" t="s">
        <v>150</v>
      </c>
      <c r="G541" s="30" t="s">
        <v>18</v>
      </c>
      <c r="H541" s="30">
        <v>1</v>
      </c>
      <c r="I541" s="31">
        <v>37.9</v>
      </c>
    </row>
    <row r="542" spans="2:9" x14ac:dyDescent="0.25">
      <c r="B542" s="29">
        <v>42698</v>
      </c>
      <c r="C542" s="30" t="s">
        <v>308</v>
      </c>
      <c r="D542" s="30">
        <v>855059</v>
      </c>
      <c r="E542" s="30">
        <v>281673</v>
      </c>
      <c r="F542" s="30" t="s">
        <v>150</v>
      </c>
      <c r="G542" s="30" t="s">
        <v>18</v>
      </c>
      <c r="H542" s="30">
        <v>1</v>
      </c>
      <c r="I542" s="31">
        <v>59.8</v>
      </c>
    </row>
    <row r="543" spans="2:9" x14ac:dyDescent="0.25">
      <c r="B543" s="29">
        <v>42698</v>
      </c>
      <c r="C543" s="30" t="s">
        <v>306</v>
      </c>
      <c r="D543" s="30">
        <v>397127</v>
      </c>
      <c r="E543" s="30">
        <v>441429</v>
      </c>
      <c r="F543" s="30" t="s">
        <v>600</v>
      </c>
      <c r="G543" s="30" t="s">
        <v>18</v>
      </c>
      <c r="H543" s="30">
        <v>1</v>
      </c>
      <c r="I543" s="31">
        <v>32.9</v>
      </c>
    </row>
    <row r="544" spans="2:9" x14ac:dyDescent="0.25">
      <c r="B544" s="29">
        <v>42698</v>
      </c>
      <c r="C544" s="30" t="s">
        <v>308</v>
      </c>
      <c r="D544" s="30">
        <v>315236</v>
      </c>
      <c r="E544" s="30">
        <v>445921</v>
      </c>
      <c r="F544" s="30" t="s">
        <v>601</v>
      </c>
      <c r="G544" s="30" t="s">
        <v>12</v>
      </c>
      <c r="H544" s="30">
        <v>1</v>
      </c>
      <c r="I544" s="31">
        <v>38.200000000000003</v>
      </c>
    </row>
    <row r="545" spans="2:9" x14ac:dyDescent="0.25">
      <c r="B545" s="29">
        <v>42698</v>
      </c>
      <c r="C545" s="30" t="s">
        <v>308</v>
      </c>
      <c r="D545" s="30">
        <v>269713</v>
      </c>
      <c r="E545" s="30">
        <v>495829</v>
      </c>
      <c r="F545" s="30" t="s">
        <v>602</v>
      </c>
      <c r="G545" s="30" t="s">
        <v>18</v>
      </c>
      <c r="H545" s="30">
        <v>1</v>
      </c>
      <c r="I545" s="31">
        <v>29</v>
      </c>
    </row>
    <row r="546" spans="2:9" x14ac:dyDescent="0.25">
      <c r="B546" s="29">
        <v>42699</v>
      </c>
      <c r="C546" s="30" t="s">
        <v>308</v>
      </c>
      <c r="D546" s="30">
        <v>982986</v>
      </c>
      <c r="E546" s="30">
        <v>268038</v>
      </c>
      <c r="F546" s="30" t="s">
        <v>603</v>
      </c>
      <c r="G546" s="30" t="s">
        <v>49</v>
      </c>
      <c r="H546" s="30">
        <v>1</v>
      </c>
      <c r="I546" s="31">
        <v>40.9</v>
      </c>
    </row>
    <row r="547" spans="2:9" x14ac:dyDescent="0.25">
      <c r="B547" s="29">
        <v>42699</v>
      </c>
      <c r="C547" s="30" t="s">
        <v>8</v>
      </c>
      <c r="D547" s="30">
        <v>301348</v>
      </c>
      <c r="E547" s="30">
        <v>271944</v>
      </c>
      <c r="F547" s="30" t="s">
        <v>151</v>
      </c>
      <c r="G547" s="30" t="s">
        <v>10</v>
      </c>
      <c r="H547" s="30">
        <v>1</v>
      </c>
      <c r="I547" s="31">
        <v>34</v>
      </c>
    </row>
    <row r="548" spans="2:9" x14ac:dyDescent="0.25">
      <c r="B548" s="29">
        <v>42699</v>
      </c>
      <c r="C548" s="30" t="s">
        <v>308</v>
      </c>
      <c r="D548" s="30">
        <v>269713</v>
      </c>
      <c r="E548" s="30">
        <v>366394</v>
      </c>
      <c r="F548" s="30" t="s">
        <v>604</v>
      </c>
      <c r="G548" s="30" t="s">
        <v>18</v>
      </c>
      <c r="H548" s="30">
        <v>1</v>
      </c>
      <c r="I548" s="31">
        <v>29</v>
      </c>
    </row>
    <row r="549" spans="2:9" x14ac:dyDescent="0.25">
      <c r="B549" s="29">
        <v>42699</v>
      </c>
      <c r="C549" s="30" t="s">
        <v>308</v>
      </c>
      <c r="D549" s="30">
        <v>269713</v>
      </c>
      <c r="E549" s="30">
        <v>470640</v>
      </c>
      <c r="F549" s="30" t="s">
        <v>605</v>
      </c>
      <c r="G549" s="30" t="s">
        <v>18</v>
      </c>
      <c r="H549" s="30">
        <v>4</v>
      </c>
      <c r="I549" s="31">
        <v>116</v>
      </c>
    </row>
    <row r="550" spans="2:9" x14ac:dyDescent="0.25">
      <c r="B550" s="29">
        <v>42699</v>
      </c>
      <c r="C550" s="30" t="s">
        <v>308</v>
      </c>
      <c r="D550" s="30">
        <v>537012</v>
      </c>
      <c r="E550" s="30">
        <v>487666</v>
      </c>
      <c r="F550" s="30" t="s">
        <v>606</v>
      </c>
      <c r="G550" s="30" t="s">
        <v>18</v>
      </c>
      <c r="H550" s="30">
        <v>1</v>
      </c>
      <c r="I550" s="31">
        <v>42</v>
      </c>
    </row>
    <row r="551" spans="2:9" x14ac:dyDescent="0.25">
      <c r="B551" s="29">
        <v>42699</v>
      </c>
      <c r="C551" s="30" t="s">
        <v>308</v>
      </c>
      <c r="D551" s="30">
        <v>640845</v>
      </c>
      <c r="E551" s="30">
        <v>495974</v>
      </c>
      <c r="F551" s="30" t="s">
        <v>607</v>
      </c>
      <c r="G551" s="30" t="s">
        <v>10</v>
      </c>
      <c r="H551" s="30">
        <v>1</v>
      </c>
      <c r="I551" s="31">
        <v>44</v>
      </c>
    </row>
    <row r="552" spans="2:9" x14ac:dyDescent="0.25">
      <c r="B552" s="29">
        <v>42700</v>
      </c>
      <c r="C552" s="30" t="s">
        <v>8</v>
      </c>
      <c r="D552" s="30">
        <v>899488</v>
      </c>
      <c r="E552" s="30">
        <v>39111</v>
      </c>
      <c r="F552" s="30" t="s">
        <v>152</v>
      </c>
      <c r="G552" s="30" t="s">
        <v>10</v>
      </c>
      <c r="H552" s="30">
        <v>1</v>
      </c>
      <c r="I552" s="31">
        <v>37.200000000000003</v>
      </c>
    </row>
    <row r="553" spans="2:9" x14ac:dyDescent="0.25">
      <c r="B553" s="29">
        <v>42700</v>
      </c>
      <c r="C553" s="30" t="s">
        <v>308</v>
      </c>
      <c r="D553" s="30">
        <v>198485</v>
      </c>
      <c r="E553" s="30">
        <v>85491</v>
      </c>
      <c r="F553" s="30" t="s">
        <v>608</v>
      </c>
      <c r="G553" s="30" t="s">
        <v>21</v>
      </c>
      <c r="H553" s="30">
        <v>1</v>
      </c>
      <c r="I553" s="31">
        <v>11.5</v>
      </c>
    </row>
    <row r="554" spans="2:9" x14ac:dyDescent="0.25">
      <c r="B554" s="29">
        <v>42700</v>
      </c>
      <c r="C554" s="30" t="s">
        <v>306</v>
      </c>
      <c r="D554" s="30">
        <v>497641</v>
      </c>
      <c r="E554" s="30">
        <v>141679</v>
      </c>
      <c r="F554" s="30" t="s">
        <v>609</v>
      </c>
      <c r="G554" s="30" t="s">
        <v>18</v>
      </c>
      <c r="H554" s="30">
        <v>1</v>
      </c>
      <c r="I554" s="31">
        <v>5.5</v>
      </c>
    </row>
    <row r="555" spans="2:9" x14ac:dyDescent="0.25">
      <c r="B555" s="29">
        <v>42700</v>
      </c>
      <c r="C555" s="30" t="s">
        <v>308</v>
      </c>
      <c r="D555" s="30">
        <v>776126</v>
      </c>
      <c r="E555" s="30">
        <v>371377</v>
      </c>
      <c r="F555" s="30" t="s">
        <v>610</v>
      </c>
      <c r="G555" s="30" t="s">
        <v>18</v>
      </c>
      <c r="H555" s="30">
        <v>3</v>
      </c>
      <c r="I555" s="31">
        <v>119.6</v>
      </c>
    </row>
    <row r="556" spans="2:9" x14ac:dyDescent="0.25">
      <c r="B556" s="29">
        <v>42700</v>
      </c>
      <c r="C556" s="30" t="s">
        <v>8</v>
      </c>
      <c r="D556" s="30">
        <v>336928</v>
      </c>
      <c r="E556" s="30">
        <v>496272</v>
      </c>
      <c r="F556" s="30" t="s">
        <v>153</v>
      </c>
      <c r="G556" s="30" t="s">
        <v>10</v>
      </c>
      <c r="H556" s="30">
        <v>2</v>
      </c>
      <c r="I556" s="31">
        <v>78.599999999999994</v>
      </c>
    </row>
    <row r="557" spans="2:9" x14ac:dyDescent="0.25">
      <c r="B557" s="29">
        <v>42700</v>
      </c>
      <c r="C557" s="30" t="s">
        <v>8</v>
      </c>
      <c r="D557" s="30">
        <v>905356</v>
      </c>
      <c r="E557" s="30">
        <v>496272</v>
      </c>
      <c r="F557" s="30" t="s">
        <v>153</v>
      </c>
      <c r="G557" s="30" t="s">
        <v>10</v>
      </c>
      <c r="H557" s="30">
        <v>2</v>
      </c>
      <c r="I557" s="31">
        <v>68.2</v>
      </c>
    </row>
    <row r="558" spans="2:9" x14ac:dyDescent="0.25">
      <c r="B558" s="29">
        <v>42701</v>
      </c>
      <c r="C558" s="30" t="s">
        <v>308</v>
      </c>
      <c r="D558" s="30">
        <v>537012</v>
      </c>
      <c r="E558" s="30">
        <v>116697</v>
      </c>
      <c r="F558" s="30" t="s">
        <v>611</v>
      </c>
      <c r="G558" s="30" t="s">
        <v>18</v>
      </c>
      <c r="H558" s="30">
        <v>1</v>
      </c>
      <c r="I558" s="31">
        <v>42</v>
      </c>
    </row>
    <row r="559" spans="2:9" x14ac:dyDescent="0.25">
      <c r="B559" s="29">
        <v>42701</v>
      </c>
      <c r="C559" s="30" t="s">
        <v>8</v>
      </c>
      <c r="D559" s="30">
        <v>798288</v>
      </c>
      <c r="E559" s="30">
        <v>124027</v>
      </c>
      <c r="F559" s="30" t="s">
        <v>154</v>
      </c>
      <c r="G559" s="30" t="s">
        <v>18</v>
      </c>
      <c r="H559" s="30">
        <v>1</v>
      </c>
      <c r="I559" s="31">
        <v>37.9</v>
      </c>
    </row>
    <row r="560" spans="2:9" x14ac:dyDescent="0.25">
      <c r="B560" s="29">
        <v>42701</v>
      </c>
      <c r="C560" s="30" t="s">
        <v>8</v>
      </c>
      <c r="D560" s="30">
        <v>786865</v>
      </c>
      <c r="E560" s="30">
        <v>192332</v>
      </c>
      <c r="F560" s="30" t="s">
        <v>155</v>
      </c>
      <c r="G560" s="30" t="s">
        <v>18</v>
      </c>
      <c r="H560" s="30">
        <v>2</v>
      </c>
      <c r="I560" s="31">
        <v>93.4</v>
      </c>
    </row>
    <row r="561" spans="2:9" x14ac:dyDescent="0.25">
      <c r="B561" s="29">
        <v>42701</v>
      </c>
      <c r="C561" s="30" t="s">
        <v>308</v>
      </c>
      <c r="D561" s="30">
        <v>537012</v>
      </c>
      <c r="E561" s="30">
        <v>434214</v>
      </c>
      <c r="F561" s="30" t="s">
        <v>612</v>
      </c>
      <c r="G561" s="30" t="s">
        <v>18</v>
      </c>
      <c r="H561" s="30">
        <v>1</v>
      </c>
      <c r="I561" s="31">
        <v>42</v>
      </c>
    </row>
    <row r="562" spans="2:9" x14ac:dyDescent="0.25">
      <c r="B562" s="29">
        <v>42701</v>
      </c>
      <c r="C562" s="30" t="s">
        <v>308</v>
      </c>
      <c r="D562" s="30">
        <v>390602</v>
      </c>
      <c r="E562" s="30">
        <v>494778</v>
      </c>
      <c r="F562" s="30" t="s">
        <v>613</v>
      </c>
      <c r="G562" s="30" t="s">
        <v>10</v>
      </c>
      <c r="H562" s="30">
        <v>2</v>
      </c>
      <c r="I562" s="31">
        <v>74</v>
      </c>
    </row>
    <row r="563" spans="2:9" x14ac:dyDescent="0.25">
      <c r="B563" s="29">
        <v>42701</v>
      </c>
      <c r="C563" s="30" t="s">
        <v>308</v>
      </c>
      <c r="D563" s="30">
        <v>315236</v>
      </c>
      <c r="E563" s="30">
        <v>494778</v>
      </c>
      <c r="F563" s="30" t="s">
        <v>613</v>
      </c>
      <c r="G563" s="30" t="s">
        <v>10</v>
      </c>
      <c r="H563" s="30">
        <v>2</v>
      </c>
      <c r="I563" s="31">
        <v>74</v>
      </c>
    </row>
    <row r="564" spans="2:9" x14ac:dyDescent="0.25">
      <c r="B564" s="29">
        <v>42701</v>
      </c>
      <c r="C564" s="30" t="s">
        <v>306</v>
      </c>
      <c r="D564" s="30">
        <v>397127</v>
      </c>
      <c r="E564" s="30">
        <v>496021</v>
      </c>
      <c r="F564" s="30" t="s">
        <v>614</v>
      </c>
      <c r="G564" s="30" t="s">
        <v>18</v>
      </c>
      <c r="H564" s="30">
        <v>1</v>
      </c>
      <c r="I564" s="31">
        <v>32.9</v>
      </c>
    </row>
    <row r="565" spans="2:9" x14ac:dyDescent="0.25">
      <c r="B565" s="29">
        <v>42701</v>
      </c>
      <c r="C565" s="30" t="s">
        <v>308</v>
      </c>
      <c r="D565" s="30">
        <v>759650</v>
      </c>
      <c r="E565" s="30">
        <v>496021</v>
      </c>
      <c r="F565" s="30" t="s">
        <v>614</v>
      </c>
      <c r="G565" s="30" t="s">
        <v>18</v>
      </c>
      <c r="H565" s="30">
        <v>1</v>
      </c>
      <c r="I565" s="31">
        <v>42</v>
      </c>
    </row>
    <row r="566" spans="2:9" x14ac:dyDescent="0.25">
      <c r="B566" s="29">
        <v>42701</v>
      </c>
      <c r="C566" s="30" t="s">
        <v>306</v>
      </c>
      <c r="D566" s="30">
        <v>701139</v>
      </c>
      <c r="E566" s="30">
        <v>496290</v>
      </c>
      <c r="F566" s="30" t="s">
        <v>615</v>
      </c>
      <c r="G566" s="30" t="s">
        <v>12</v>
      </c>
      <c r="H566" s="30">
        <v>1</v>
      </c>
      <c r="I566" s="31">
        <v>34.5</v>
      </c>
    </row>
    <row r="567" spans="2:9" x14ac:dyDescent="0.25">
      <c r="B567" s="29">
        <v>42702</v>
      </c>
      <c r="C567" s="30" t="s">
        <v>308</v>
      </c>
      <c r="D567" s="30">
        <v>537012</v>
      </c>
      <c r="E567" s="30">
        <v>191646</v>
      </c>
      <c r="F567" s="30" t="s">
        <v>616</v>
      </c>
      <c r="G567" s="30" t="s">
        <v>18</v>
      </c>
      <c r="H567" s="30">
        <v>2</v>
      </c>
      <c r="I567" s="31">
        <v>84</v>
      </c>
    </row>
    <row r="568" spans="2:9" x14ac:dyDescent="0.25">
      <c r="B568" s="29">
        <v>42702</v>
      </c>
      <c r="C568" s="30" t="s">
        <v>8</v>
      </c>
      <c r="D568" s="30">
        <v>588995</v>
      </c>
      <c r="E568" s="30">
        <v>265324</v>
      </c>
      <c r="F568" s="30" t="s">
        <v>156</v>
      </c>
      <c r="G568" s="30" t="s">
        <v>10</v>
      </c>
      <c r="H568" s="30">
        <v>1</v>
      </c>
      <c r="I568" s="31">
        <v>34.1</v>
      </c>
    </row>
    <row r="569" spans="2:9" x14ac:dyDescent="0.25">
      <c r="B569" s="29">
        <v>42702</v>
      </c>
      <c r="C569" s="30" t="s">
        <v>308</v>
      </c>
      <c r="D569" s="30">
        <v>583164</v>
      </c>
      <c r="E569" s="30">
        <v>365618</v>
      </c>
      <c r="F569" s="30" t="s">
        <v>617</v>
      </c>
      <c r="G569" s="30" t="s">
        <v>10</v>
      </c>
      <c r="H569" s="30">
        <v>1</v>
      </c>
      <c r="I569" s="31">
        <v>42.9</v>
      </c>
    </row>
    <row r="570" spans="2:9" x14ac:dyDescent="0.25">
      <c r="B570" s="29">
        <v>42702</v>
      </c>
      <c r="C570" s="30" t="s">
        <v>308</v>
      </c>
      <c r="D570" s="30">
        <v>584710</v>
      </c>
      <c r="E570" s="30">
        <v>467286</v>
      </c>
      <c r="F570" s="30" t="s">
        <v>618</v>
      </c>
      <c r="G570" s="30" t="s">
        <v>10</v>
      </c>
      <c r="H570" s="30">
        <v>1</v>
      </c>
      <c r="I570" s="31">
        <v>40.6</v>
      </c>
    </row>
    <row r="571" spans="2:9" x14ac:dyDescent="0.25">
      <c r="B571" s="29">
        <v>42702</v>
      </c>
      <c r="C571" s="30" t="s">
        <v>308</v>
      </c>
      <c r="D571" s="30">
        <v>178732</v>
      </c>
      <c r="E571" s="30">
        <v>496754</v>
      </c>
      <c r="F571" s="30" t="s">
        <v>619</v>
      </c>
      <c r="G571" s="30" t="s">
        <v>12</v>
      </c>
      <c r="H571" s="30">
        <v>1</v>
      </c>
      <c r="I571" s="31">
        <v>31.8</v>
      </c>
    </row>
    <row r="572" spans="2:9" x14ac:dyDescent="0.25">
      <c r="B572" s="29">
        <v>42703</v>
      </c>
      <c r="C572" s="30" t="s">
        <v>308</v>
      </c>
      <c r="D572" s="30">
        <v>776126</v>
      </c>
      <c r="E572" s="30">
        <v>2461</v>
      </c>
      <c r="F572" s="30" t="s">
        <v>620</v>
      </c>
      <c r="G572" s="30" t="s">
        <v>12</v>
      </c>
      <c r="H572" s="30">
        <v>3</v>
      </c>
      <c r="I572" s="31">
        <v>195</v>
      </c>
    </row>
    <row r="573" spans="2:9" x14ac:dyDescent="0.25">
      <c r="B573" s="29">
        <v>42703</v>
      </c>
      <c r="C573" s="30" t="s">
        <v>8</v>
      </c>
      <c r="D573" s="30">
        <v>915953</v>
      </c>
      <c r="E573" s="30">
        <v>11463</v>
      </c>
      <c r="F573" s="30" t="s">
        <v>157</v>
      </c>
      <c r="G573" s="30" t="s">
        <v>10</v>
      </c>
      <c r="H573" s="30">
        <v>1</v>
      </c>
      <c r="I573" s="31">
        <v>51.7</v>
      </c>
    </row>
    <row r="574" spans="2:9" x14ac:dyDescent="0.25">
      <c r="B574" s="29">
        <v>42703</v>
      </c>
      <c r="C574" s="30" t="s">
        <v>308</v>
      </c>
      <c r="D574" s="30">
        <v>198485</v>
      </c>
      <c r="E574" s="30">
        <v>11463</v>
      </c>
      <c r="F574" s="30" t="s">
        <v>157</v>
      </c>
      <c r="G574" s="30" t="s">
        <v>10</v>
      </c>
      <c r="H574" s="30">
        <v>1</v>
      </c>
      <c r="I574" s="31">
        <v>14.5</v>
      </c>
    </row>
    <row r="575" spans="2:9" x14ac:dyDescent="0.25">
      <c r="B575" s="29">
        <v>42703</v>
      </c>
      <c r="C575" s="30" t="s">
        <v>306</v>
      </c>
      <c r="D575" s="30">
        <v>422570</v>
      </c>
      <c r="E575" s="30">
        <v>365618</v>
      </c>
      <c r="F575" s="30" t="s">
        <v>621</v>
      </c>
      <c r="G575" s="30" t="s">
        <v>10</v>
      </c>
      <c r="H575" s="30">
        <v>1</v>
      </c>
      <c r="I575" s="31">
        <v>40.4</v>
      </c>
    </row>
    <row r="576" spans="2:9" x14ac:dyDescent="0.25">
      <c r="B576" s="29">
        <v>42703</v>
      </c>
      <c r="C576" s="30" t="s">
        <v>308</v>
      </c>
      <c r="D576" s="30">
        <v>720906</v>
      </c>
      <c r="E576" s="30">
        <v>365618</v>
      </c>
      <c r="F576" s="30" t="s">
        <v>621</v>
      </c>
      <c r="G576" s="30" t="s">
        <v>10</v>
      </c>
      <c r="H576" s="30">
        <v>1</v>
      </c>
      <c r="I576" s="31">
        <v>44</v>
      </c>
    </row>
    <row r="577" spans="2:9" x14ac:dyDescent="0.25">
      <c r="B577" s="29">
        <v>42703</v>
      </c>
      <c r="C577" s="30" t="s">
        <v>308</v>
      </c>
      <c r="D577" s="30">
        <v>583164</v>
      </c>
      <c r="E577" s="30">
        <v>365618</v>
      </c>
      <c r="F577" s="30" t="s">
        <v>621</v>
      </c>
      <c r="G577" s="30" t="s">
        <v>10</v>
      </c>
      <c r="H577" s="30">
        <v>1</v>
      </c>
      <c r="I577" s="31">
        <v>42.9</v>
      </c>
    </row>
    <row r="578" spans="2:9" x14ac:dyDescent="0.25">
      <c r="B578" s="29">
        <v>42703</v>
      </c>
      <c r="C578" s="30" t="s">
        <v>306</v>
      </c>
      <c r="D578" s="30">
        <v>473581</v>
      </c>
      <c r="E578" s="30">
        <v>436689</v>
      </c>
      <c r="F578" s="30" t="s">
        <v>622</v>
      </c>
      <c r="G578" s="30" t="s">
        <v>10</v>
      </c>
      <c r="H578" s="30">
        <v>1</v>
      </c>
      <c r="I578" s="31">
        <v>40.4</v>
      </c>
    </row>
    <row r="579" spans="2:9" x14ac:dyDescent="0.25">
      <c r="B579" s="29">
        <v>42703</v>
      </c>
      <c r="C579" s="30" t="s">
        <v>308</v>
      </c>
      <c r="D579" s="30">
        <v>315236</v>
      </c>
      <c r="E579" s="30">
        <v>445921</v>
      </c>
      <c r="F579" s="30" t="s">
        <v>623</v>
      </c>
      <c r="G579" s="30" t="s">
        <v>10</v>
      </c>
      <c r="H579" s="30">
        <v>1</v>
      </c>
      <c r="I579" s="31">
        <v>37</v>
      </c>
    </row>
    <row r="580" spans="2:9" x14ac:dyDescent="0.25">
      <c r="B580" s="29">
        <v>42703</v>
      </c>
      <c r="C580" s="30" t="s">
        <v>308</v>
      </c>
      <c r="D580" s="30">
        <v>653241</v>
      </c>
      <c r="E580" s="30">
        <v>481459</v>
      </c>
      <c r="F580" s="30" t="s">
        <v>624</v>
      </c>
      <c r="G580" s="30" t="s">
        <v>18</v>
      </c>
      <c r="H580" s="30">
        <v>1</v>
      </c>
      <c r="I580" s="31">
        <v>29.9</v>
      </c>
    </row>
    <row r="581" spans="2:9" x14ac:dyDescent="0.25">
      <c r="B581" s="29">
        <v>42703</v>
      </c>
      <c r="C581" s="30" t="s">
        <v>8</v>
      </c>
      <c r="D581" s="30">
        <v>915953</v>
      </c>
      <c r="E581" s="30">
        <v>484014</v>
      </c>
      <c r="F581" s="30" t="s">
        <v>158</v>
      </c>
      <c r="G581" s="30" t="s">
        <v>18</v>
      </c>
      <c r="H581" s="30">
        <v>2</v>
      </c>
      <c r="I581" s="31">
        <v>93.4</v>
      </c>
    </row>
    <row r="582" spans="2:9" x14ac:dyDescent="0.25">
      <c r="B582" s="29">
        <v>42703</v>
      </c>
      <c r="C582" s="30" t="s">
        <v>308</v>
      </c>
      <c r="D582" s="30">
        <v>714468</v>
      </c>
      <c r="E582" s="30">
        <v>490923</v>
      </c>
      <c r="F582" s="30" t="s">
        <v>625</v>
      </c>
      <c r="G582" s="30" t="s">
        <v>18</v>
      </c>
      <c r="H582" s="30">
        <v>1</v>
      </c>
      <c r="I582" s="31">
        <v>11.4</v>
      </c>
    </row>
    <row r="583" spans="2:9" x14ac:dyDescent="0.25">
      <c r="B583" s="29">
        <v>42704</v>
      </c>
      <c r="C583" s="30" t="s">
        <v>308</v>
      </c>
      <c r="D583" s="30">
        <v>692107</v>
      </c>
      <c r="E583" s="30">
        <v>25019</v>
      </c>
      <c r="F583" s="30" t="s">
        <v>626</v>
      </c>
      <c r="G583" s="30" t="s">
        <v>10</v>
      </c>
      <c r="H583" s="30">
        <v>2</v>
      </c>
      <c r="I583" s="31">
        <v>6.8</v>
      </c>
    </row>
    <row r="584" spans="2:9" x14ac:dyDescent="0.25">
      <c r="B584" s="29">
        <v>42704</v>
      </c>
      <c r="C584" s="30" t="s">
        <v>308</v>
      </c>
      <c r="D584" s="30">
        <v>419762</v>
      </c>
      <c r="E584" s="30">
        <v>27022</v>
      </c>
      <c r="F584" s="30" t="s">
        <v>627</v>
      </c>
      <c r="G584" s="30" t="s">
        <v>21</v>
      </c>
      <c r="H584" s="30">
        <v>1</v>
      </c>
      <c r="I584" s="31">
        <v>32</v>
      </c>
    </row>
    <row r="585" spans="2:9" x14ac:dyDescent="0.25">
      <c r="B585" s="29">
        <v>42704</v>
      </c>
      <c r="C585" s="30" t="s">
        <v>8</v>
      </c>
      <c r="D585" s="30">
        <v>926954</v>
      </c>
      <c r="E585" s="30">
        <v>48576</v>
      </c>
      <c r="F585" s="30" t="s">
        <v>159</v>
      </c>
      <c r="G585" s="30" t="s">
        <v>18</v>
      </c>
      <c r="H585" s="30">
        <v>1</v>
      </c>
      <c r="I585" s="31">
        <v>33.9</v>
      </c>
    </row>
    <row r="586" spans="2:9" x14ac:dyDescent="0.25">
      <c r="B586" s="29">
        <v>42704</v>
      </c>
      <c r="C586" s="30" t="s">
        <v>8</v>
      </c>
      <c r="D586" s="30">
        <v>588995</v>
      </c>
      <c r="E586" s="30">
        <v>163380</v>
      </c>
      <c r="F586" s="30" t="s">
        <v>160</v>
      </c>
      <c r="G586" s="30" t="s">
        <v>10</v>
      </c>
      <c r="H586" s="30">
        <v>1</v>
      </c>
      <c r="I586" s="31">
        <v>35.799999999999997</v>
      </c>
    </row>
    <row r="587" spans="2:9" x14ac:dyDescent="0.25">
      <c r="B587" s="29">
        <v>42704</v>
      </c>
      <c r="C587" s="30" t="s">
        <v>306</v>
      </c>
      <c r="D587" s="30">
        <v>422570</v>
      </c>
      <c r="E587" s="30">
        <v>416668</v>
      </c>
      <c r="F587" s="30" t="s">
        <v>628</v>
      </c>
      <c r="G587" s="30" t="s">
        <v>18</v>
      </c>
      <c r="H587" s="30">
        <v>1</v>
      </c>
      <c r="I587" s="31">
        <v>31.9</v>
      </c>
    </row>
    <row r="588" spans="2:9" x14ac:dyDescent="0.25">
      <c r="B588" s="29">
        <v>42704</v>
      </c>
      <c r="C588" s="30" t="s">
        <v>306</v>
      </c>
      <c r="D588" s="30">
        <v>533718</v>
      </c>
      <c r="E588" s="30">
        <v>471777</v>
      </c>
      <c r="F588" s="30" t="s">
        <v>629</v>
      </c>
      <c r="G588" s="30" t="s">
        <v>18</v>
      </c>
      <c r="H588" s="30">
        <v>1</v>
      </c>
      <c r="I588" s="31">
        <v>28.5</v>
      </c>
    </row>
    <row r="589" spans="2:9" x14ac:dyDescent="0.25">
      <c r="B589" s="29">
        <v>42704</v>
      </c>
      <c r="C589" s="30" t="s">
        <v>306</v>
      </c>
      <c r="D589" s="30">
        <v>397127</v>
      </c>
      <c r="E589" s="30">
        <v>471777</v>
      </c>
      <c r="F589" s="30" t="s">
        <v>629</v>
      </c>
      <c r="G589" s="30" t="s">
        <v>18</v>
      </c>
      <c r="H589" s="30">
        <v>1</v>
      </c>
      <c r="I589" s="31">
        <v>32.9</v>
      </c>
    </row>
    <row r="590" spans="2:9" x14ac:dyDescent="0.25">
      <c r="B590" s="29">
        <v>42704</v>
      </c>
      <c r="C590" s="30" t="s">
        <v>8</v>
      </c>
      <c r="D590" s="30">
        <v>786865</v>
      </c>
      <c r="E590" s="30">
        <v>487208</v>
      </c>
      <c r="F590" s="30" t="s">
        <v>161</v>
      </c>
      <c r="G590" s="30" t="s">
        <v>10</v>
      </c>
      <c r="H590" s="30">
        <v>1</v>
      </c>
      <c r="I590" s="31">
        <v>51.7</v>
      </c>
    </row>
    <row r="591" spans="2:9" x14ac:dyDescent="0.25">
      <c r="B591" s="29">
        <v>42704</v>
      </c>
      <c r="C591" s="30" t="s">
        <v>306</v>
      </c>
      <c r="D591" s="30">
        <v>252726</v>
      </c>
      <c r="E591" s="30">
        <v>497112</v>
      </c>
      <c r="F591" s="30" t="s">
        <v>630</v>
      </c>
      <c r="G591" s="30" t="s">
        <v>18</v>
      </c>
      <c r="H591" s="30">
        <v>1</v>
      </c>
      <c r="I591" s="31">
        <v>25.9</v>
      </c>
    </row>
    <row r="592" spans="2:9" x14ac:dyDescent="0.25">
      <c r="B592" s="29">
        <v>42705</v>
      </c>
      <c r="C592" s="30" t="s">
        <v>308</v>
      </c>
      <c r="D592" s="30">
        <v>982986</v>
      </c>
      <c r="E592" s="30">
        <v>268038</v>
      </c>
      <c r="F592" s="30" t="s">
        <v>631</v>
      </c>
      <c r="G592" s="30" t="s">
        <v>12</v>
      </c>
      <c r="H592" s="30">
        <v>1</v>
      </c>
      <c r="I592" s="31">
        <v>40.799999999999997</v>
      </c>
    </row>
    <row r="593" spans="2:9" x14ac:dyDescent="0.25">
      <c r="B593" s="29">
        <v>42705</v>
      </c>
      <c r="C593" s="30" t="s">
        <v>8</v>
      </c>
      <c r="D593" s="30">
        <v>300035</v>
      </c>
      <c r="E593" s="30">
        <v>428180</v>
      </c>
      <c r="F593" s="30" t="s">
        <v>162</v>
      </c>
      <c r="G593" s="30" t="s">
        <v>18</v>
      </c>
      <c r="H593" s="30">
        <v>2</v>
      </c>
      <c r="I593" s="31">
        <v>93.4</v>
      </c>
    </row>
    <row r="594" spans="2:9" x14ac:dyDescent="0.25">
      <c r="B594" s="29">
        <v>42706</v>
      </c>
      <c r="C594" s="30" t="s">
        <v>8</v>
      </c>
      <c r="D594" s="30">
        <v>669118</v>
      </c>
      <c r="E594" s="30">
        <v>86693</v>
      </c>
      <c r="F594" s="30" t="s">
        <v>163</v>
      </c>
      <c r="G594" s="30" t="s">
        <v>10</v>
      </c>
      <c r="H594" s="30">
        <v>1</v>
      </c>
      <c r="I594" s="31">
        <v>39.299999999999997</v>
      </c>
    </row>
    <row r="595" spans="2:9" x14ac:dyDescent="0.25">
      <c r="B595" s="29">
        <v>42706</v>
      </c>
      <c r="C595" s="30" t="s">
        <v>8</v>
      </c>
      <c r="D595" s="30">
        <v>123796</v>
      </c>
      <c r="E595" s="30">
        <v>234082</v>
      </c>
      <c r="F595" s="30" t="s">
        <v>164</v>
      </c>
      <c r="G595" s="30" t="s">
        <v>18</v>
      </c>
      <c r="H595" s="30">
        <v>1</v>
      </c>
      <c r="I595" s="31">
        <v>31.3</v>
      </c>
    </row>
    <row r="596" spans="2:9" x14ac:dyDescent="0.25">
      <c r="B596" s="29">
        <v>42706</v>
      </c>
      <c r="C596" s="30" t="s">
        <v>8</v>
      </c>
      <c r="D596" s="30">
        <v>300035</v>
      </c>
      <c r="E596" s="30">
        <v>234082</v>
      </c>
      <c r="F596" s="30" t="s">
        <v>164</v>
      </c>
      <c r="G596" s="30" t="s">
        <v>18</v>
      </c>
      <c r="H596" s="30">
        <v>1</v>
      </c>
      <c r="I596" s="31">
        <v>46.7</v>
      </c>
    </row>
    <row r="597" spans="2:9" x14ac:dyDescent="0.25">
      <c r="B597" s="29">
        <v>42706</v>
      </c>
      <c r="C597" s="30" t="s">
        <v>306</v>
      </c>
      <c r="D597" s="30">
        <v>252726</v>
      </c>
      <c r="E597" s="30">
        <v>416668</v>
      </c>
      <c r="F597" s="30" t="s">
        <v>632</v>
      </c>
      <c r="G597" s="30" t="s">
        <v>12</v>
      </c>
      <c r="H597" s="30">
        <v>1</v>
      </c>
      <c r="I597" s="31">
        <v>34.200000000000003</v>
      </c>
    </row>
    <row r="598" spans="2:9" x14ac:dyDescent="0.25">
      <c r="B598" s="29">
        <v>42706</v>
      </c>
      <c r="C598" s="30" t="s">
        <v>306</v>
      </c>
      <c r="D598" s="30">
        <v>177017</v>
      </c>
      <c r="E598" s="30">
        <v>444862</v>
      </c>
      <c r="F598" s="30" t="s">
        <v>633</v>
      </c>
      <c r="G598" s="30" t="s">
        <v>18</v>
      </c>
      <c r="H598" s="30">
        <v>2</v>
      </c>
      <c r="I598" s="31">
        <v>67.8</v>
      </c>
    </row>
    <row r="599" spans="2:9" x14ac:dyDescent="0.25">
      <c r="B599" s="29">
        <v>42706</v>
      </c>
      <c r="C599" s="30" t="s">
        <v>308</v>
      </c>
      <c r="D599" s="30">
        <v>720906</v>
      </c>
      <c r="E599" s="30">
        <v>470281</v>
      </c>
      <c r="F599" s="30" t="s">
        <v>634</v>
      </c>
      <c r="G599" s="30" t="s">
        <v>18</v>
      </c>
      <c r="H599" s="30">
        <v>2</v>
      </c>
      <c r="I599" s="31">
        <v>79.599999999999994</v>
      </c>
    </row>
    <row r="600" spans="2:9" x14ac:dyDescent="0.25">
      <c r="B600" s="29">
        <v>42706</v>
      </c>
      <c r="C600" s="30" t="s">
        <v>308</v>
      </c>
      <c r="D600" s="30">
        <v>315236</v>
      </c>
      <c r="E600" s="30">
        <v>486345</v>
      </c>
      <c r="F600" s="30" t="s">
        <v>635</v>
      </c>
      <c r="G600" s="30" t="s">
        <v>12</v>
      </c>
      <c r="H600" s="30">
        <v>1</v>
      </c>
      <c r="I600" s="31">
        <v>38.200000000000003</v>
      </c>
    </row>
    <row r="601" spans="2:9" x14ac:dyDescent="0.25">
      <c r="B601" s="29">
        <v>42706</v>
      </c>
      <c r="C601" s="30" t="s">
        <v>308</v>
      </c>
      <c r="D601" s="30">
        <v>849497</v>
      </c>
      <c r="E601" s="30">
        <v>492215</v>
      </c>
      <c r="F601" s="30" t="s">
        <v>636</v>
      </c>
      <c r="G601" s="30" t="s">
        <v>18</v>
      </c>
      <c r="H601" s="30">
        <v>1</v>
      </c>
      <c r="I601" s="31">
        <v>39.799999999999997</v>
      </c>
    </row>
    <row r="602" spans="2:9" x14ac:dyDescent="0.25">
      <c r="B602" s="29">
        <v>42706</v>
      </c>
      <c r="C602" s="30" t="s">
        <v>8</v>
      </c>
      <c r="D602" s="30">
        <v>771567</v>
      </c>
      <c r="E602" s="30">
        <v>495024</v>
      </c>
      <c r="F602" s="30" t="s">
        <v>165</v>
      </c>
      <c r="G602" s="30" t="s">
        <v>18</v>
      </c>
      <c r="H602" s="30">
        <v>2</v>
      </c>
      <c r="I602" s="31">
        <v>69.8</v>
      </c>
    </row>
    <row r="603" spans="2:9" x14ac:dyDescent="0.25">
      <c r="B603" s="29">
        <v>42707</v>
      </c>
      <c r="C603" s="30" t="s">
        <v>306</v>
      </c>
      <c r="D603" s="30">
        <v>909225</v>
      </c>
      <c r="E603" s="30">
        <v>577</v>
      </c>
      <c r="F603" s="30" t="s">
        <v>637</v>
      </c>
      <c r="G603" s="30" t="s">
        <v>10</v>
      </c>
      <c r="H603" s="30">
        <v>1</v>
      </c>
      <c r="I603" s="31">
        <v>40.6</v>
      </c>
    </row>
    <row r="604" spans="2:9" x14ac:dyDescent="0.25">
      <c r="B604" s="29">
        <v>42707</v>
      </c>
      <c r="C604" s="30" t="s">
        <v>306</v>
      </c>
      <c r="D604" s="30">
        <v>297015</v>
      </c>
      <c r="E604" s="30">
        <v>78249</v>
      </c>
      <c r="F604" s="30" t="s">
        <v>638</v>
      </c>
      <c r="G604" s="30" t="s">
        <v>18</v>
      </c>
      <c r="H604" s="30">
        <v>2</v>
      </c>
      <c r="I604" s="31">
        <v>67.8</v>
      </c>
    </row>
    <row r="605" spans="2:9" x14ac:dyDescent="0.25">
      <c r="B605" s="29">
        <v>42707</v>
      </c>
      <c r="C605" s="30" t="s">
        <v>308</v>
      </c>
      <c r="D605" s="30">
        <v>385150</v>
      </c>
      <c r="E605" s="30">
        <v>491486</v>
      </c>
      <c r="F605" s="30" t="s">
        <v>639</v>
      </c>
      <c r="G605" s="30" t="s">
        <v>21</v>
      </c>
      <c r="H605" s="30">
        <v>1</v>
      </c>
      <c r="I605" s="31">
        <v>32</v>
      </c>
    </row>
    <row r="606" spans="2:9" x14ac:dyDescent="0.25">
      <c r="B606" s="29">
        <v>42707</v>
      </c>
      <c r="C606" s="30" t="s">
        <v>308</v>
      </c>
      <c r="D606" s="30">
        <v>269713</v>
      </c>
      <c r="E606" s="30">
        <v>497773</v>
      </c>
      <c r="F606" s="30" t="s">
        <v>640</v>
      </c>
      <c r="G606" s="30" t="s">
        <v>18</v>
      </c>
      <c r="H606" s="30">
        <v>1</v>
      </c>
      <c r="I606" s="31">
        <v>29</v>
      </c>
    </row>
    <row r="607" spans="2:9" x14ac:dyDescent="0.25">
      <c r="B607" s="29">
        <v>42708</v>
      </c>
      <c r="C607" s="30" t="s">
        <v>306</v>
      </c>
      <c r="D607" s="30">
        <v>249666</v>
      </c>
      <c r="E607" s="30">
        <v>17630</v>
      </c>
      <c r="F607" s="30" t="s">
        <v>641</v>
      </c>
      <c r="G607" s="30" t="s">
        <v>21</v>
      </c>
      <c r="H607" s="30">
        <v>1</v>
      </c>
      <c r="I607" s="31">
        <v>31</v>
      </c>
    </row>
    <row r="608" spans="2:9" x14ac:dyDescent="0.25">
      <c r="B608" s="29">
        <v>42708</v>
      </c>
      <c r="C608" s="30" t="s">
        <v>306</v>
      </c>
      <c r="D608" s="30">
        <v>397127</v>
      </c>
      <c r="E608" s="30">
        <v>81514</v>
      </c>
      <c r="F608" s="30" t="s">
        <v>642</v>
      </c>
      <c r="G608" s="30" t="s">
        <v>18</v>
      </c>
      <c r="H608" s="30">
        <v>1</v>
      </c>
      <c r="I608" s="31">
        <v>37</v>
      </c>
    </row>
    <row r="609" spans="2:9" x14ac:dyDescent="0.25">
      <c r="B609" s="29">
        <v>42708</v>
      </c>
      <c r="C609" s="30" t="s">
        <v>306</v>
      </c>
      <c r="D609" s="30">
        <v>248817</v>
      </c>
      <c r="E609" s="30">
        <v>282138</v>
      </c>
      <c r="F609" s="30" t="s">
        <v>643</v>
      </c>
      <c r="G609" s="30" t="s">
        <v>18</v>
      </c>
      <c r="H609" s="30">
        <v>1</v>
      </c>
      <c r="I609" s="31">
        <v>36.9</v>
      </c>
    </row>
    <row r="610" spans="2:9" x14ac:dyDescent="0.25">
      <c r="B610" s="29">
        <v>42708</v>
      </c>
      <c r="C610" s="30" t="s">
        <v>306</v>
      </c>
      <c r="D610" s="30">
        <v>689515</v>
      </c>
      <c r="E610" s="30">
        <v>427894</v>
      </c>
      <c r="F610" s="30" t="s">
        <v>644</v>
      </c>
      <c r="G610" s="30" t="s">
        <v>21</v>
      </c>
      <c r="H610" s="30">
        <v>1</v>
      </c>
      <c r="I610" s="31">
        <v>35</v>
      </c>
    </row>
    <row r="611" spans="2:9" x14ac:dyDescent="0.25">
      <c r="B611" s="29">
        <v>42708</v>
      </c>
      <c r="C611" s="30" t="s">
        <v>8</v>
      </c>
      <c r="D611" s="30">
        <v>905356</v>
      </c>
      <c r="E611" s="30">
        <v>462074</v>
      </c>
      <c r="F611" s="30" t="s">
        <v>166</v>
      </c>
      <c r="G611" s="30" t="s">
        <v>12</v>
      </c>
      <c r="H611" s="30">
        <v>1</v>
      </c>
      <c r="I611" s="31">
        <v>43.9</v>
      </c>
    </row>
    <row r="612" spans="2:9" x14ac:dyDescent="0.25">
      <c r="B612" s="29">
        <v>42708</v>
      </c>
      <c r="C612" s="30" t="s">
        <v>8</v>
      </c>
      <c r="D612" s="30">
        <v>597365</v>
      </c>
      <c r="E612" s="30">
        <v>462074</v>
      </c>
      <c r="F612" s="30" t="s">
        <v>166</v>
      </c>
      <c r="G612" s="30" t="s">
        <v>12</v>
      </c>
      <c r="H612" s="30">
        <v>1</v>
      </c>
      <c r="I612" s="31">
        <v>55</v>
      </c>
    </row>
    <row r="613" spans="2:9" x14ac:dyDescent="0.25">
      <c r="B613" s="29">
        <v>42709</v>
      </c>
      <c r="C613" s="30" t="s">
        <v>308</v>
      </c>
      <c r="D613" s="30">
        <v>653241</v>
      </c>
      <c r="E613" s="30">
        <v>334754</v>
      </c>
      <c r="F613" s="30" t="s">
        <v>645</v>
      </c>
      <c r="G613" s="30" t="s">
        <v>10</v>
      </c>
      <c r="H613" s="30">
        <v>1</v>
      </c>
      <c r="I613" s="31">
        <v>34.6</v>
      </c>
    </row>
    <row r="614" spans="2:9" x14ac:dyDescent="0.25">
      <c r="B614" s="29">
        <v>42709</v>
      </c>
      <c r="C614" s="30" t="s">
        <v>308</v>
      </c>
      <c r="D614" s="30">
        <v>584710</v>
      </c>
      <c r="E614" s="30">
        <v>334754</v>
      </c>
      <c r="F614" s="30" t="s">
        <v>645</v>
      </c>
      <c r="G614" s="30" t="s">
        <v>10</v>
      </c>
      <c r="H614" s="30">
        <v>1</v>
      </c>
      <c r="I614" s="31">
        <v>40.6</v>
      </c>
    </row>
    <row r="615" spans="2:9" x14ac:dyDescent="0.25">
      <c r="B615" s="29">
        <v>42709</v>
      </c>
      <c r="C615" s="30" t="s">
        <v>306</v>
      </c>
      <c r="D615" s="30">
        <v>226997</v>
      </c>
      <c r="E615" s="30">
        <v>477499</v>
      </c>
      <c r="F615" s="30" t="s">
        <v>646</v>
      </c>
      <c r="G615" s="30" t="s">
        <v>18</v>
      </c>
      <c r="H615" s="30">
        <v>2</v>
      </c>
      <c r="I615" s="31">
        <v>67.8</v>
      </c>
    </row>
    <row r="616" spans="2:9" x14ac:dyDescent="0.25">
      <c r="B616" s="29">
        <v>42710</v>
      </c>
      <c r="C616" s="30" t="s">
        <v>308</v>
      </c>
      <c r="D616" s="30">
        <v>720906</v>
      </c>
      <c r="E616" s="30">
        <v>46356</v>
      </c>
      <c r="F616" s="30" t="s">
        <v>647</v>
      </c>
      <c r="G616" s="30" t="s">
        <v>18</v>
      </c>
      <c r="H616" s="30">
        <v>1</v>
      </c>
      <c r="I616" s="31">
        <v>39.799999999999997</v>
      </c>
    </row>
    <row r="617" spans="2:9" x14ac:dyDescent="0.25">
      <c r="B617" s="29">
        <v>42710</v>
      </c>
      <c r="C617" s="30" t="s">
        <v>308</v>
      </c>
      <c r="D617" s="30">
        <v>768644</v>
      </c>
      <c r="E617" s="30">
        <v>76399</v>
      </c>
      <c r="F617" s="30" t="s">
        <v>648</v>
      </c>
      <c r="G617" s="30" t="s">
        <v>15</v>
      </c>
      <c r="H617" s="30">
        <v>2</v>
      </c>
      <c r="I617" s="31">
        <v>111.8</v>
      </c>
    </row>
    <row r="618" spans="2:9" x14ac:dyDescent="0.25">
      <c r="B618" s="29">
        <v>42710</v>
      </c>
      <c r="C618" s="30" t="s">
        <v>308</v>
      </c>
      <c r="D618" s="30">
        <v>422968</v>
      </c>
      <c r="E618" s="30">
        <v>97879</v>
      </c>
      <c r="F618" s="30" t="s">
        <v>649</v>
      </c>
      <c r="G618" s="30" t="s">
        <v>10</v>
      </c>
      <c r="H618" s="30">
        <v>2</v>
      </c>
      <c r="I618" s="31">
        <v>74</v>
      </c>
    </row>
    <row r="619" spans="2:9" x14ac:dyDescent="0.25">
      <c r="B619" s="29">
        <v>42710</v>
      </c>
      <c r="C619" s="30" t="s">
        <v>308</v>
      </c>
      <c r="D619" s="30">
        <v>714468</v>
      </c>
      <c r="E619" s="30">
        <v>295590</v>
      </c>
      <c r="F619" s="30" t="s">
        <v>650</v>
      </c>
      <c r="G619" s="30" t="s">
        <v>21</v>
      </c>
      <c r="H619" s="30">
        <v>1</v>
      </c>
      <c r="I619" s="31">
        <v>11.5</v>
      </c>
    </row>
    <row r="620" spans="2:9" x14ac:dyDescent="0.25">
      <c r="B620" s="29">
        <v>42710</v>
      </c>
      <c r="C620" s="30" t="s">
        <v>308</v>
      </c>
      <c r="D620" s="30">
        <v>537012</v>
      </c>
      <c r="E620" s="30">
        <v>455859</v>
      </c>
      <c r="F620" s="30" t="s">
        <v>651</v>
      </c>
      <c r="G620" s="30" t="s">
        <v>18</v>
      </c>
      <c r="H620" s="30">
        <v>3</v>
      </c>
      <c r="I620" s="31">
        <v>134.4</v>
      </c>
    </row>
    <row r="621" spans="2:9" x14ac:dyDescent="0.25">
      <c r="B621" s="29">
        <v>42710</v>
      </c>
      <c r="C621" s="30" t="s">
        <v>308</v>
      </c>
      <c r="D621" s="30">
        <v>110582</v>
      </c>
      <c r="E621" s="30">
        <v>465802</v>
      </c>
      <c r="F621" s="30" t="s">
        <v>652</v>
      </c>
      <c r="G621" s="30" t="s">
        <v>18</v>
      </c>
      <c r="H621" s="30">
        <v>1</v>
      </c>
      <c r="I621" s="31">
        <v>65.3</v>
      </c>
    </row>
    <row r="622" spans="2:9" x14ac:dyDescent="0.25">
      <c r="B622" s="29">
        <v>42710</v>
      </c>
      <c r="C622" s="30" t="s">
        <v>308</v>
      </c>
      <c r="D622" s="30">
        <v>796801</v>
      </c>
      <c r="E622" s="30">
        <v>465802</v>
      </c>
      <c r="F622" s="30" t="s">
        <v>652</v>
      </c>
      <c r="G622" s="30" t="s">
        <v>18</v>
      </c>
      <c r="H622" s="30">
        <v>1</v>
      </c>
      <c r="I622" s="31">
        <v>39.799999999999997</v>
      </c>
    </row>
    <row r="623" spans="2:9" x14ac:dyDescent="0.25">
      <c r="B623" s="29">
        <v>42710</v>
      </c>
      <c r="C623" s="30" t="s">
        <v>8</v>
      </c>
      <c r="D623" s="30">
        <v>227633</v>
      </c>
      <c r="E623" s="30">
        <v>487208</v>
      </c>
      <c r="F623" s="30" t="s">
        <v>167</v>
      </c>
      <c r="G623" s="30" t="s">
        <v>12</v>
      </c>
      <c r="H623" s="30">
        <v>1</v>
      </c>
      <c r="I623" s="31">
        <v>55</v>
      </c>
    </row>
    <row r="624" spans="2:9" x14ac:dyDescent="0.25">
      <c r="B624" s="29">
        <v>42710</v>
      </c>
      <c r="C624" s="30" t="s">
        <v>308</v>
      </c>
      <c r="D624" s="30">
        <v>532182</v>
      </c>
      <c r="E624" s="30">
        <v>494853</v>
      </c>
      <c r="F624" s="30" t="s">
        <v>653</v>
      </c>
      <c r="G624" s="30" t="s">
        <v>18</v>
      </c>
      <c r="H624" s="30">
        <v>1</v>
      </c>
      <c r="I624" s="31">
        <v>29</v>
      </c>
    </row>
    <row r="625" spans="2:9" x14ac:dyDescent="0.25">
      <c r="B625" s="29">
        <v>42711</v>
      </c>
      <c r="C625" s="30" t="s">
        <v>8</v>
      </c>
      <c r="D625" s="30">
        <v>762610</v>
      </c>
      <c r="E625" s="30">
        <v>11463</v>
      </c>
      <c r="F625" s="30" t="s">
        <v>168</v>
      </c>
      <c r="G625" s="30" t="s">
        <v>18</v>
      </c>
      <c r="H625" s="30">
        <v>1</v>
      </c>
      <c r="I625" s="31">
        <v>57</v>
      </c>
    </row>
    <row r="626" spans="2:9" x14ac:dyDescent="0.25">
      <c r="B626" s="29">
        <v>42711</v>
      </c>
      <c r="C626" s="30" t="s">
        <v>8</v>
      </c>
      <c r="D626" s="30">
        <v>301348</v>
      </c>
      <c r="E626" s="30">
        <v>271944</v>
      </c>
      <c r="F626" s="30" t="s">
        <v>169</v>
      </c>
      <c r="G626" s="30" t="s">
        <v>10</v>
      </c>
      <c r="H626" s="30">
        <v>1</v>
      </c>
      <c r="I626" s="31">
        <v>34</v>
      </c>
    </row>
    <row r="627" spans="2:9" x14ac:dyDescent="0.25">
      <c r="B627" s="29">
        <v>42711</v>
      </c>
      <c r="C627" s="30" t="s">
        <v>306</v>
      </c>
      <c r="D627" s="30">
        <v>665803</v>
      </c>
      <c r="E627" s="30">
        <v>421384</v>
      </c>
      <c r="F627" s="30" t="s">
        <v>654</v>
      </c>
      <c r="G627" s="30" t="s">
        <v>18</v>
      </c>
      <c r="H627" s="30">
        <v>2</v>
      </c>
      <c r="I627" s="31">
        <v>67.8</v>
      </c>
    </row>
    <row r="628" spans="2:9" x14ac:dyDescent="0.25">
      <c r="B628" s="29">
        <v>42711</v>
      </c>
      <c r="C628" s="30" t="s">
        <v>8</v>
      </c>
      <c r="D628" s="30">
        <v>348047</v>
      </c>
      <c r="E628" s="30">
        <v>424033</v>
      </c>
      <c r="F628" s="30" t="s">
        <v>170</v>
      </c>
      <c r="G628" s="30" t="s">
        <v>10</v>
      </c>
      <c r="H628" s="30">
        <v>1</v>
      </c>
      <c r="I628" s="31">
        <v>37.200000000000003</v>
      </c>
    </row>
    <row r="629" spans="2:9" x14ac:dyDescent="0.25">
      <c r="B629" s="29">
        <v>42712</v>
      </c>
      <c r="C629" s="30" t="s">
        <v>308</v>
      </c>
      <c r="D629" s="30">
        <v>555673</v>
      </c>
      <c r="E629" s="30">
        <v>263523</v>
      </c>
      <c r="F629" s="30" t="s">
        <v>655</v>
      </c>
      <c r="G629" s="30" t="s">
        <v>18</v>
      </c>
      <c r="H629" s="30">
        <v>1</v>
      </c>
      <c r="I629" s="31">
        <v>41.9</v>
      </c>
    </row>
    <row r="630" spans="2:9" x14ac:dyDescent="0.25">
      <c r="B630" s="29">
        <v>42712</v>
      </c>
      <c r="C630" s="30" t="s">
        <v>8</v>
      </c>
      <c r="D630" s="30">
        <v>786865</v>
      </c>
      <c r="E630" s="30">
        <v>463872</v>
      </c>
      <c r="F630" s="30" t="s">
        <v>171</v>
      </c>
      <c r="G630" s="30" t="s">
        <v>18</v>
      </c>
      <c r="H630" s="30">
        <v>1</v>
      </c>
      <c r="I630" s="31">
        <v>46.7</v>
      </c>
    </row>
    <row r="631" spans="2:9" x14ac:dyDescent="0.25">
      <c r="B631" s="29">
        <v>42712</v>
      </c>
      <c r="C631" s="30" t="s">
        <v>8</v>
      </c>
      <c r="D631" s="30">
        <v>762610</v>
      </c>
      <c r="E631" s="30">
        <v>463872</v>
      </c>
      <c r="F631" s="30" t="s">
        <v>171</v>
      </c>
      <c r="G631" s="30" t="s">
        <v>18</v>
      </c>
      <c r="H631" s="30">
        <v>1</v>
      </c>
      <c r="I631" s="31">
        <v>57</v>
      </c>
    </row>
    <row r="632" spans="2:9" x14ac:dyDescent="0.25">
      <c r="B632" s="29">
        <v>42712</v>
      </c>
      <c r="C632" s="30" t="s">
        <v>308</v>
      </c>
      <c r="D632" s="30">
        <v>583164</v>
      </c>
      <c r="E632" s="30">
        <v>463876</v>
      </c>
      <c r="F632" s="30" t="s">
        <v>656</v>
      </c>
      <c r="G632" s="30" t="s">
        <v>12</v>
      </c>
      <c r="H632" s="30">
        <v>2</v>
      </c>
      <c r="I632" s="31">
        <v>39</v>
      </c>
    </row>
    <row r="633" spans="2:9" x14ac:dyDescent="0.25">
      <c r="B633" s="29">
        <v>42712</v>
      </c>
      <c r="C633" s="30" t="s">
        <v>308</v>
      </c>
      <c r="D633" s="30">
        <v>583164</v>
      </c>
      <c r="E633" s="30">
        <v>469812</v>
      </c>
      <c r="F633" s="30" t="s">
        <v>657</v>
      </c>
      <c r="G633" s="30" t="s">
        <v>18</v>
      </c>
      <c r="H633" s="30">
        <v>2</v>
      </c>
      <c r="I633" s="31">
        <v>67.400000000000006</v>
      </c>
    </row>
    <row r="634" spans="2:9" x14ac:dyDescent="0.25">
      <c r="B634" s="29">
        <v>42712</v>
      </c>
      <c r="C634" s="30" t="s">
        <v>8</v>
      </c>
      <c r="D634" s="30">
        <v>597365</v>
      </c>
      <c r="E634" s="30">
        <v>492981</v>
      </c>
      <c r="F634" s="30" t="s">
        <v>172</v>
      </c>
      <c r="G634" s="30" t="s">
        <v>12</v>
      </c>
      <c r="H634" s="30">
        <v>1</v>
      </c>
      <c r="I634" s="31">
        <v>55</v>
      </c>
    </row>
    <row r="635" spans="2:9" x14ac:dyDescent="0.25">
      <c r="B635" s="29">
        <v>42712</v>
      </c>
      <c r="C635" s="30" t="s">
        <v>308</v>
      </c>
      <c r="D635" s="30">
        <v>315236</v>
      </c>
      <c r="E635" s="30">
        <v>494778</v>
      </c>
      <c r="F635" s="30" t="s">
        <v>658</v>
      </c>
      <c r="G635" s="30" t="s">
        <v>18</v>
      </c>
      <c r="H635" s="30">
        <v>1</v>
      </c>
      <c r="I635" s="31">
        <v>33.799999999999997</v>
      </c>
    </row>
    <row r="636" spans="2:9" x14ac:dyDescent="0.25">
      <c r="B636" s="29">
        <v>42712</v>
      </c>
      <c r="C636" s="30" t="s">
        <v>8</v>
      </c>
      <c r="D636" s="30">
        <v>227633</v>
      </c>
      <c r="E636" s="30">
        <v>495069</v>
      </c>
      <c r="F636" s="30" t="s">
        <v>173</v>
      </c>
      <c r="G636" s="30" t="s">
        <v>12</v>
      </c>
      <c r="H636" s="30">
        <v>1</v>
      </c>
      <c r="I636" s="31">
        <v>55</v>
      </c>
    </row>
    <row r="637" spans="2:9" x14ac:dyDescent="0.25">
      <c r="B637" s="29">
        <v>42713</v>
      </c>
      <c r="C637" s="30" t="s">
        <v>306</v>
      </c>
      <c r="D637" s="30">
        <v>582553</v>
      </c>
      <c r="E637" s="30">
        <v>90855</v>
      </c>
      <c r="F637" s="30" t="s">
        <v>659</v>
      </c>
      <c r="G637" s="30" t="s">
        <v>18</v>
      </c>
      <c r="H637" s="30">
        <v>1</v>
      </c>
      <c r="I637" s="31">
        <v>27.9</v>
      </c>
    </row>
    <row r="638" spans="2:9" x14ac:dyDescent="0.25">
      <c r="B638" s="29">
        <v>42713</v>
      </c>
      <c r="C638" s="30" t="s">
        <v>308</v>
      </c>
      <c r="D638" s="30">
        <v>759650</v>
      </c>
      <c r="E638" s="30">
        <v>99021</v>
      </c>
      <c r="F638" s="30" t="s">
        <v>660</v>
      </c>
      <c r="G638" s="30" t="s">
        <v>18</v>
      </c>
      <c r="H638" s="30">
        <v>1</v>
      </c>
      <c r="I638" s="31">
        <v>44.8</v>
      </c>
    </row>
    <row r="639" spans="2:9" x14ac:dyDescent="0.25">
      <c r="B639" s="29">
        <v>42713</v>
      </c>
      <c r="C639" s="30" t="s">
        <v>308</v>
      </c>
      <c r="D639" s="30">
        <v>537012</v>
      </c>
      <c r="E639" s="30">
        <v>105560</v>
      </c>
      <c r="F639" s="30" t="s">
        <v>661</v>
      </c>
      <c r="G639" s="30" t="s">
        <v>18</v>
      </c>
      <c r="H639" s="30">
        <v>1</v>
      </c>
      <c r="I639" s="31">
        <v>41.9</v>
      </c>
    </row>
    <row r="640" spans="2:9" x14ac:dyDescent="0.25">
      <c r="B640" s="29">
        <v>42713</v>
      </c>
      <c r="C640" s="30" t="s">
        <v>308</v>
      </c>
      <c r="D640" s="30">
        <v>709381</v>
      </c>
      <c r="E640" s="30">
        <v>105560</v>
      </c>
      <c r="F640" s="30" t="s">
        <v>661</v>
      </c>
      <c r="G640" s="30" t="s">
        <v>18</v>
      </c>
      <c r="H640" s="30">
        <v>4</v>
      </c>
      <c r="I640" s="31">
        <v>167.6</v>
      </c>
    </row>
    <row r="641" spans="2:9" x14ac:dyDescent="0.25">
      <c r="B641" s="29">
        <v>42713</v>
      </c>
      <c r="C641" s="30" t="s">
        <v>8</v>
      </c>
      <c r="D641" s="30">
        <v>798288</v>
      </c>
      <c r="E641" s="30">
        <v>261297</v>
      </c>
      <c r="F641" s="30" t="s">
        <v>174</v>
      </c>
      <c r="G641" s="30" t="s">
        <v>18</v>
      </c>
      <c r="H641" s="30">
        <v>1</v>
      </c>
      <c r="I641" s="31">
        <v>34.9</v>
      </c>
    </row>
    <row r="642" spans="2:9" x14ac:dyDescent="0.25">
      <c r="B642" s="29">
        <v>42713</v>
      </c>
      <c r="C642" s="30" t="s">
        <v>308</v>
      </c>
      <c r="D642" s="30">
        <v>982986</v>
      </c>
      <c r="E642" s="30">
        <v>440582</v>
      </c>
      <c r="F642" s="30" t="s">
        <v>662</v>
      </c>
      <c r="G642" s="30" t="s">
        <v>21</v>
      </c>
      <c r="H642" s="30">
        <v>1</v>
      </c>
      <c r="I642" s="31">
        <v>37.9</v>
      </c>
    </row>
    <row r="643" spans="2:9" x14ac:dyDescent="0.25">
      <c r="B643" s="29">
        <v>42713</v>
      </c>
      <c r="C643" s="30" t="s">
        <v>308</v>
      </c>
      <c r="D643" s="30">
        <v>720906</v>
      </c>
      <c r="E643" s="30">
        <v>440582</v>
      </c>
      <c r="F643" s="30" t="s">
        <v>662</v>
      </c>
      <c r="G643" s="30" t="s">
        <v>21</v>
      </c>
      <c r="H643" s="30">
        <v>2</v>
      </c>
      <c r="I643" s="31">
        <v>75.8</v>
      </c>
    </row>
    <row r="644" spans="2:9" x14ac:dyDescent="0.25">
      <c r="B644" s="29">
        <v>42713</v>
      </c>
      <c r="C644" s="30" t="s">
        <v>308</v>
      </c>
      <c r="D644" s="30">
        <v>759650</v>
      </c>
      <c r="E644" s="30">
        <v>498108</v>
      </c>
      <c r="F644" s="30" t="s">
        <v>663</v>
      </c>
      <c r="G644" s="30" t="s">
        <v>18</v>
      </c>
      <c r="H644" s="30">
        <v>1</v>
      </c>
      <c r="I644" s="31">
        <v>44.8</v>
      </c>
    </row>
    <row r="645" spans="2:9" x14ac:dyDescent="0.25">
      <c r="B645" s="29">
        <v>42713</v>
      </c>
      <c r="C645" s="30" t="s">
        <v>308</v>
      </c>
      <c r="D645" s="30">
        <v>653241</v>
      </c>
      <c r="E645" s="30">
        <v>498593</v>
      </c>
      <c r="F645" s="30" t="s">
        <v>664</v>
      </c>
      <c r="G645" s="30" t="s">
        <v>18</v>
      </c>
      <c r="H645" s="30">
        <v>1</v>
      </c>
      <c r="I645" s="31">
        <v>29.9</v>
      </c>
    </row>
    <row r="646" spans="2:9" x14ac:dyDescent="0.25">
      <c r="B646" s="29">
        <v>42713</v>
      </c>
      <c r="C646" s="30" t="s">
        <v>308</v>
      </c>
      <c r="D646" s="30">
        <v>903052</v>
      </c>
      <c r="E646" s="30">
        <v>498593</v>
      </c>
      <c r="F646" s="30" t="s">
        <v>664</v>
      </c>
      <c r="G646" s="30" t="s">
        <v>18</v>
      </c>
      <c r="H646" s="30">
        <v>1</v>
      </c>
      <c r="I646" s="31">
        <v>29.9</v>
      </c>
    </row>
    <row r="647" spans="2:9" x14ac:dyDescent="0.25">
      <c r="B647" s="29">
        <v>42714</v>
      </c>
      <c r="C647" s="30" t="s">
        <v>306</v>
      </c>
      <c r="D647" s="30">
        <v>909225</v>
      </c>
      <c r="E647" s="30">
        <v>577</v>
      </c>
      <c r="F647" s="30" t="s">
        <v>665</v>
      </c>
      <c r="G647" s="30" t="s">
        <v>10</v>
      </c>
      <c r="H647" s="30">
        <v>1</v>
      </c>
      <c r="I647" s="31">
        <v>41.7</v>
      </c>
    </row>
    <row r="648" spans="2:9" x14ac:dyDescent="0.25">
      <c r="B648" s="29">
        <v>42714</v>
      </c>
      <c r="C648" s="30" t="s">
        <v>308</v>
      </c>
      <c r="D648" s="30">
        <v>776126</v>
      </c>
      <c r="E648" s="30">
        <v>192332</v>
      </c>
      <c r="F648" s="30" t="s">
        <v>666</v>
      </c>
      <c r="G648" s="30" t="s">
        <v>18</v>
      </c>
      <c r="H648" s="30">
        <v>1</v>
      </c>
      <c r="I648" s="31">
        <v>59.8</v>
      </c>
    </row>
    <row r="649" spans="2:9" x14ac:dyDescent="0.25">
      <c r="B649" s="29">
        <v>42714</v>
      </c>
      <c r="C649" s="30" t="s">
        <v>306</v>
      </c>
      <c r="D649" s="30">
        <v>256348</v>
      </c>
      <c r="E649" s="30">
        <v>474984</v>
      </c>
      <c r="F649" s="30" t="s">
        <v>667</v>
      </c>
      <c r="G649" s="30" t="s">
        <v>18</v>
      </c>
      <c r="H649" s="30">
        <v>1</v>
      </c>
      <c r="I649" s="31">
        <v>31.9</v>
      </c>
    </row>
    <row r="650" spans="2:9" x14ac:dyDescent="0.25">
      <c r="B650" s="29">
        <v>42714</v>
      </c>
      <c r="C650" s="30" t="s">
        <v>308</v>
      </c>
      <c r="D650" s="30">
        <v>620967</v>
      </c>
      <c r="E650" s="30">
        <v>474984</v>
      </c>
      <c r="F650" s="30" t="s">
        <v>667</v>
      </c>
      <c r="G650" s="30" t="s">
        <v>18</v>
      </c>
      <c r="H650" s="30">
        <v>1</v>
      </c>
      <c r="I650" s="31">
        <v>59.8</v>
      </c>
    </row>
    <row r="651" spans="2:9" x14ac:dyDescent="0.25">
      <c r="B651" s="29">
        <v>42714</v>
      </c>
      <c r="C651" s="30" t="s">
        <v>306</v>
      </c>
      <c r="D651" s="30">
        <v>422570</v>
      </c>
      <c r="E651" s="30">
        <v>487985</v>
      </c>
      <c r="F651" s="30" t="s">
        <v>668</v>
      </c>
      <c r="G651" s="30" t="s">
        <v>18</v>
      </c>
      <c r="H651" s="30">
        <v>2</v>
      </c>
      <c r="I651" s="31">
        <v>74</v>
      </c>
    </row>
    <row r="652" spans="2:9" x14ac:dyDescent="0.25">
      <c r="B652" s="29">
        <v>42714</v>
      </c>
      <c r="C652" s="30" t="s">
        <v>306</v>
      </c>
      <c r="D652" s="30">
        <v>177017</v>
      </c>
      <c r="E652" s="30">
        <v>497941</v>
      </c>
      <c r="F652" s="30" t="s">
        <v>669</v>
      </c>
      <c r="G652" s="30" t="s">
        <v>18</v>
      </c>
      <c r="H652" s="30">
        <v>1</v>
      </c>
      <c r="I652" s="31">
        <v>36</v>
      </c>
    </row>
    <row r="653" spans="2:9" x14ac:dyDescent="0.25">
      <c r="B653" s="29">
        <v>42714</v>
      </c>
      <c r="C653" s="30" t="s">
        <v>308</v>
      </c>
      <c r="D653" s="30">
        <v>537012</v>
      </c>
      <c r="E653" s="30">
        <v>498581</v>
      </c>
      <c r="F653" s="30" t="s">
        <v>670</v>
      </c>
      <c r="G653" s="30" t="s">
        <v>18</v>
      </c>
      <c r="H653" s="30">
        <v>4</v>
      </c>
      <c r="I653" s="31">
        <v>167.6</v>
      </c>
    </row>
    <row r="654" spans="2:9" x14ac:dyDescent="0.25">
      <c r="B654" s="29">
        <v>42715</v>
      </c>
      <c r="C654" s="30" t="s">
        <v>308</v>
      </c>
      <c r="D654" s="30">
        <v>620967</v>
      </c>
      <c r="E654" s="30">
        <v>91023</v>
      </c>
      <c r="F654" s="30" t="s">
        <v>671</v>
      </c>
      <c r="G654" s="30" t="s">
        <v>18</v>
      </c>
      <c r="H654" s="30">
        <v>1</v>
      </c>
      <c r="I654" s="31">
        <v>59.8</v>
      </c>
    </row>
    <row r="655" spans="2:9" x14ac:dyDescent="0.25">
      <c r="B655" s="29">
        <v>42715</v>
      </c>
      <c r="C655" s="30" t="s">
        <v>308</v>
      </c>
      <c r="D655" s="30">
        <v>537012</v>
      </c>
      <c r="E655" s="30">
        <v>116697</v>
      </c>
      <c r="F655" s="30" t="s">
        <v>672</v>
      </c>
      <c r="G655" s="30" t="s">
        <v>18</v>
      </c>
      <c r="H655" s="30">
        <v>1</v>
      </c>
      <c r="I655" s="31">
        <v>41.9</v>
      </c>
    </row>
    <row r="656" spans="2:9" x14ac:dyDescent="0.25">
      <c r="B656" s="29">
        <v>42715</v>
      </c>
      <c r="C656" s="30" t="s">
        <v>8</v>
      </c>
      <c r="D656" s="30">
        <v>771567</v>
      </c>
      <c r="E656" s="30">
        <v>428999</v>
      </c>
      <c r="F656" s="30" t="s">
        <v>175</v>
      </c>
      <c r="G656" s="30" t="s">
        <v>18</v>
      </c>
      <c r="H656" s="30">
        <v>1</v>
      </c>
      <c r="I656" s="31">
        <v>34.9</v>
      </c>
    </row>
    <row r="657" spans="2:9" x14ac:dyDescent="0.25">
      <c r="B657" s="29">
        <v>42715</v>
      </c>
      <c r="C657" s="30" t="s">
        <v>308</v>
      </c>
      <c r="D657" s="30">
        <v>315236</v>
      </c>
      <c r="E657" s="30">
        <v>445921</v>
      </c>
      <c r="F657" s="30" t="s">
        <v>673</v>
      </c>
      <c r="G657" s="30" t="s">
        <v>12</v>
      </c>
      <c r="H657" s="30">
        <v>1</v>
      </c>
      <c r="I657" s="31">
        <v>38.200000000000003</v>
      </c>
    </row>
    <row r="658" spans="2:9" x14ac:dyDescent="0.25">
      <c r="B658" s="29">
        <v>42716</v>
      </c>
      <c r="C658" s="30" t="s">
        <v>8</v>
      </c>
      <c r="D658" s="30">
        <v>863562</v>
      </c>
      <c r="E658" s="30">
        <v>52079</v>
      </c>
      <c r="F658" s="30" t="s">
        <v>176</v>
      </c>
      <c r="G658" s="30" t="s">
        <v>12</v>
      </c>
      <c r="H658" s="30">
        <v>2</v>
      </c>
      <c r="I658" s="31">
        <v>43.9</v>
      </c>
    </row>
    <row r="659" spans="2:9" x14ac:dyDescent="0.25">
      <c r="B659" s="29">
        <v>42716</v>
      </c>
      <c r="C659" s="30" t="s">
        <v>306</v>
      </c>
      <c r="D659" s="30">
        <v>978820</v>
      </c>
      <c r="E659" s="30">
        <v>402349</v>
      </c>
      <c r="F659" s="30" t="s">
        <v>674</v>
      </c>
      <c r="G659" s="30" t="s">
        <v>10</v>
      </c>
      <c r="H659" s="30">
        <v>1</v>
      </c>
      <c r="I659" s="31">
        <v>41.7</v>
      </c>
    </row>
    <row r="660" spans="2:9" x14ac:dyDescent="0.25">
      <c r="B660" s="29">
        <v>42716</v>
      </c>
      <c r="C660" s="30" t="s">
        <v>8</v>
      </c>
      <c r="D660" s="30">
        <v>915953</v>
      </c>
      <c r="E660" s="30">
        <v>484014</v>
      </c>
      <c r="F660" s="30" t="s">
        <v>177</v>
      </c>
      <c r="G660" s="30" t="s">
        <v>18</v>
      </c>
      <c r="H660" s="30">
        <v>1</v>
      </c>
      <c r="I660" s="31">
        <v>46.7</v>
      </c>
    </row>
    <row r="661" spans="2:9" x14ac:dyDescent="0.25">
      <c r="B661" s="29">
        <v>42716</v>
      </c>
      <c r="C661" s="30" t="s">
        <v>308</v>
      </c>
      <c r="D661" s="30">
        <v>537012</v>
      </c>
      <c r="E661" s="30">
        <v>491028</v>
      </c>
      <c r="F661" s="30" t="s">
        <v>675</v>
      </c>
      <c r="G661" s="30" t="s">
        <v>18</v>
      </c>
      <c r="H661" s="30">
        <v>3</v>
      </c>
      <c r="I661" s="31">
        <v>125.7</v>
      </c>
    </row>
    <row r="662" spans="2:9" x14ac:dyDescent="0.25">
      <c r="B662" s="29">
        <v>42716</v>
      </c>
      <c r="C662" s="30" t="s">
        <v>8</v>
      </c>
      <c r="D662" s="30">
        <v>771567</v>
      </c>
      <c r="E662" s="30">
        <v>498939</v>
      </c>
      <c r="F662" s="30" t="s">
        <v>178</v>
      </c>
      <c r="G662" s="30" t="s">
        <v>18</v>
      </c>
      <c r="H662" s="30">
        <v>1</v>
      </c>
      <c r="I662" s="31">
        <v>34.9</v>
      </c>
    </row>
    <row r="663" spans="2:9" x14ac:dyDescent="0.25">
      <c r="B663" s="29">
        <v>42717</v>
      </c>
      <c r="C663" s="30" t="s">
        <v>306</v>
      </c>
      <c r="D663" s="30">
        <v>701139</v>
      </c>
      <c r="E663" s="30">
        <v>225584</v>
      </c>
      <c r="F663" s="30" t="s">
        <v>676</v>
      </c>
      <c r="G663" s="30" t="s">
        <v>12</v>
      </c>
      <c r="H663" s="30">
        <v>1</v>
      </c>
      <c r="I663" s="31">
        <v>34.5</v>
      </c>
    </row>
    <row r="664" spans="2:9" x14ac:dyDescent="0.25">
      <c r="B664" s="29">
        <v>42717</v>
      </c>
      <c r="C664" s="30" t="s">
        <v>308</v>
      </c>
      <c r="D664" s="30">
        <v>198485</v>
      </c>
      <c r="E664" s="30">
        <v>282138</v>
      </c>
      <c r="F664" s="30" t="s">
        <v>677</v>
      </c>
      <c r="G664" s="30" t="s">
        <v>18</v>
      </c>
      <c r="H664" s="30">
        <v>1</v>
      </c>
      <c r="I664" s="31">
        <v>11.4</v>
      </c>
    </row>
    <row r="665" spans="2:9" x14ac:dyDescent="0.25">
      <c r="B665" s="29">
        <v>42717</v>
      </c>
      <c r="C665" s="30" t="s">
        <v>308</v>
      </c>
      <c r="D665" s="30">
        <v>653241</v>
      </c>
      <c r="E665" s="30">
        <v>334754</v>
      </c>
      <c r="F665" s="30" t="s">
        <v>678</v>
      </c>
      <c r="G665" s="30" t="s">
        <v>10</v>
      </c>
      <c r="H665" s="30">
        <v>1</v>
      </c>
      <c r="I665" s="31">
        <v>34.6</v>
      </c>
    </row>
    <row r="666" spans="2:9" x14ac:dyDescent="0.25">
      <c r="B666" s="29">
        <v>42717</v>
      </c>
      <c r="C666" s="30" t="s">
        <v>308</v>
      </c>
      <c r="D666" s="30">
        <v>584710</v>
      </c>
      <c r="E666" s="30">
        <v>334754</v>
      </c>
      <c r="F666" s="30" t="s">
        <v>678</v>
      </c>
      <c r="G666" s="30" t="s">
        <v>10</v>
      </c>
      <c r="H666" s="30">
        <v>1</v>
      </c>
      <c r="I666" s="31">
        <v>40.6</v>
      </c>
    </row>
    <row r="667" spans="2:9" x14ac:dyDescent="0.25">
      <c r="B667" s="29">
        <v>42717</v>
      </c>
      <c r="C667" s="30" t="s">
        <v>308</v>
      </c>
      <c r="D667" s="30">
        <v>714468</v>
      </c>
      <c r="E667" s="30">
        <v>334754</v>
      </c>
      <c r="F667" s="30" t="s">
        <v>678</v>
      </c>
      <c r="G667" s="30" t="s">
        <v>10</v>
      </c>
      <c r="H667" s="30">
        <v>1</v>
      </c>
      <c r="I667" s="31">
        <v>14.5</v>
      </c>
    </row>
    <row r="668" spans="2:9" x14ac:dyDescent="0.25">
      <c r="B668" s="29">
        <v>42717</v>
      </c>
      <c r="C668" s="30" t="s">
        <v>306</v>
      </c>
      <c r="D668" s="30">
        <v>297015</v>
      </c>
      <c r="E668" s="30">
        <v>436689</v>
      </c>
      <c r="F668" s="30" t="s">
        <v>679</v>
      </c>
      <c r="G668" s="30" t="s">
        <v>18</v>
      </c>
      <c r="H668" s="30">
        <v>1</v>
      </c>
      <c r="I668" s="31">
        <v>36</v>
      </c>
    </row>
    <row r="669" spans="2:9" x14ac:dyDescent="0.25">
      <c r="B669" s="29">
        <v>42717</v>
      </c>
      <c r="C669" s="30" t="s">
        <v>308</v>
      </c>
      <c r="D669" s="30">
        <v>419762</v>
      </c>
      <c r="E669" s="30">
        <v>441590</v>
      </c>
      <c r="F669" s="30" t="s">
        <v>680</v>
      </c>
      <c r="G669" s="30" t="s">
        <v>15</v>
      </c>
      <c r="H669" s="30">
        <v>2</v>
      </c>
      <c r="I669" s="31">
        <v>63.8</v>
      </c>
    </row>
    <row r="670" spans="2:9" x14ac:dyDescent="0.25">
      <c r="B670" s="29">
        <v>42717</v>
      </c>
      <c r="C670" s="30" t="s">
        <v>308</v>
      </c>
      <c r="D670" s="30">
        <v>359784</v>
      </c>
      <c r="E670" s="30">
        <v>495318</v>
      </c>
      <c r="F670" s="30" t="s">
        <v>681</v>
      </c>
      <c r="G670" s="30" t="s">
        <v>18</v>
      </c>
      <c r="H670" s="30">
        <v>1</v>
      </c>
      <c r="I670" s="31">
        <v>39.799999999999997</v>
      </c>
    </row>
    <row r="671" spans="2:9" x14ac:dyDescent="0.25">
      <c r="B671" s="29">
        <v>42718</v>
      </c>
      <c r="C671" s="30" t="s">
        <v>8</v>
      </c>
      <c r="D671" s="30">
        <v>915953</v>
      </c>
      <c r="E671" s="30">
        <v>133064</v>
      </c>
      <c r="F671" s="30" t="s">
        <v>179</v>
      </c>
      <c r="G671" s="30" t="s">
        <v>18</v>
      </c>
      <c r="H671" s="30">
        <v>1</v>
      </c>
      <c r="I671" s="31">
        <v>46.7</v>
      </c>
    </row>
    <row r="672" spans="2:9" x14ac:dyDescent="0.25">
      <c r="B672" s="29">
        <v>42718</v>
      </c>
      <c r="C672" s="30" t="s">
        <v>308</v>
      </c>
      <c r="D672" s="30">
        <v>178732</v>
      </c>
      <c r="E672" s="30">
        <v>346263</v>
      </c>
      <c r="F672" s="30" t="s">
        <v>682</v>
      </c>
      <c r="G672" s="30" t="s">
        <v>18</v>
      </c>
      <c r="H672" s="30">
        <v>1</v>
      </c>
      <c r="I672" s="31">
        <v>26.1</v>
      </c>
    </row>
    <row r="673" spans="2:9" x14ac:dyDescent="0.25">
      <c r="B673" s="29">
        <v>42718</v>
      </c>
      <c r="C673" s="30" t="s">
        <v>306</v>
      </c>
      <c r="D673" s="30">
        <v>978820</v>
      </c>
      <c r="E673" s="30">
        <v>456705</v>
      </c>
      <c r="F673" s="30" t="s">
        <v>683</v>
      </c>
      <c r="G673" s="30" t="s">
        <v>18</v>
      </c>
      <c r="H673" s="30">
        <v>1</v>
      </c>
      <c r="I673" s="31">
        <v>36.9</v>
      </c>
    </row>
    <row r="674" spans="2:9" x14ac:dyDescent="0.25">
      <c r="B674" s="29">
        <v>42719</v>
      </c>
      <c r="C674" s="30" t="s">
        <v>8</v>
      </c>
      <c r="D674" s="30">
        <v>300035</v>
      </c>
      <c r="E674" s="30">
        <v>7203</v>
      </c>
      <c r="F674" s="30" t="s">
        <v>180</v>
      </c>
      <c r="G674" s="30" t="s">
        <v>10</v>
      </c>
      <c r="H674" s="30">
        <v>1</v>
      </c>
      <c r="I674" s="31">
        <v>52.3</v>
      </c>
    </row>
    <row r="675" spans="2:9" x14ac:dyDescent="0.25">
      <c r="B675" s="29">
        <v>42719</v>
      </c>
      <c r="C675" s="30" t="s">
        <v>308</v>
      </c>
      <c r="D675" s="30">
        <v>620967</v>
      </c>
      <c r="E675" s="30">
        <v>7203</v>
      </c>
      <c r="F675" s="30" t="s">
        <v>180</v>
      </c>
      <c r="G675" s="30" t="s">
        <v>18</v>
      </c>
      <c r="H675" s="30">
        <v>1</v>
      </c>
      <c r="I675" s="31">
        <v>59.8</v>
      </c>
    </row>
    <row r="676" spans="2:9" x14ac:dyDescent="0.25">
      <c r="B676" s="29">
        <v>42719</v>
      </c>
      <c r="C676" s="30" t="s">
        <v>308</v>
      </c>
      <c r="D676" s="30">
        <v>768644</v>
      </c>
      <c r="E676" s="30">
        <v>244012</v>
      </c>
      <c r="F676" s="30" t="s">
        <v>684</v>
      </c>
      <c r="G676" s="30" t="s">
        <v>18</v>
      </c>
      <c r="H676" s="30">
        <v>1</v>
      </c>
      <c r="I676" s="31">
        <v>59.8</v>
      </c>
    </row>
    <row r="677" spans="2:9" x14ac:dyDescent="0.25">
      <c r="B677" s="29">
        <v>42719</v>
      </c>
      <c r="C677" s="30" t="s">
        <v>8</v>
      </c>
      <c r="D677" s="30">
        <v>301348</v>
      </c>
      <c r="E677" s="30">
        <v>271944</v>
      </c>
      <c r="F677" s="30" t="s">
        <v>181</v>
      </c>
      <c r="G677" s="30" t="s">
        <v>10</v>
      </c>
      <c r="H677" s="30">
        <v>1</v>
      </c>
      <c r="I677" s="31">
        <v>34</v>
      </c>
    </row>
    <row r="678" spans="2:9" x14ac:dyDescent="0.25">
      <c r="B678" s="29">
        <v>42720</v>
      </c>
      <c r="C678" s="30" t="s">
        <v>306</v>
      </c>
      <c r="D678" s="30">
        <v>388827</v>
      </c>
      <c r="E678" s="30">
        <v>48118</v>
      </c>
      <c r="F678" s="30" t="s">
        <v>685</v>
      </c>
      <c r="G678" s="30" t="s">
        <v>18</v>
      </c>
      <c r="H678" s="30">
        <v>1</v>
      </c>
      <c r="I678" s="31">
        <v>27.9</v>
      </c>
    </row>
    <row r="679" spans="2:9" x14ac:dyDescent="0.25">
      <c r="B679" s="29">
        <v>42720</v>
      </c>
      <c r="C679" s="30" t="s">
        <v>308</v>
      </c>
      <c r="D679" s="30">
        <v>315236</v>
      </c>
      <c r="E679" s="30">
        <v>445921</v>
      </c>
      <c r="F679" s="30" t="s">
        <v>686</v>
      </c>
      <c r="G679" s="30" t="s">
        <v>12</v>
      </c>
      <c r="H679" s="30">
        <v>1</v>
      </c>
      <c r="I679" s="31">
        <v>38.200000000000003</v>
      </c>
    </row>
    <row r="680" spans="2:9" x14ac:dyDescent="0.25">
      <c r="B680" s="29">
        <v>42720</v>
      </c>
      <c r="C680" s="30" t="s">
        <v>308</v>
      </c>
      <c r="D680" s="30">
        <v>954518</v>
      </c>
      <c r="E680" s="30">
        <v>483959</v>
      </c>
      <c r="F680" s="30" t="s">
        <v>687</v>
      </c>
      <c r="G680" s="30" t="s">
        <v>10</v>
      </c>
      <c r="H680" s="30">
        <v>1</v>
      </c>
      <c r="I680" s="31">
        <v>37</v>
      </c>
    </row>
    <row r="681" spans="2:9" x14ac:dyDescent="0.25">
      <c r="B681" s="29">
        <v>42720</v>
      </c>
      <c r="C681" s="30" t="s">
        <v>308</v>
      </c>
      <c r="D681" s="30">
        <v>903052</v>
      </c>
      <c r="E681" s="30">
        <v>483959</v>
      </c>
      <c r="F681" s="30" t="s">
        <v>687</v>
      </c>
      <c r="G681" s="30" t="s">
        <v>10</v>
      </c>
      <c r="H681" s="30">
        <v>1</v>
      </c>
      <c r="I681" s="31">
        <v>34.1</v>
      </c>
    </row>
    <row r="682" spans="2:9" x14ac:dyDescent="0.25">
      <c r="B682" s="29">
        <v>42720</v>
      </c>
      <c r="C682" s="30" t="s">
        <v>308</v>
      </c>
      <c r="D682" s="30">
        <v>315236</v>
      </c>
      <c r="E682" s="30">
        <v>494778</v>
      </c>
      <c r="F682" s="30" t="s">
        <v>688</v>
      </c>
      <c r="G682" s="30" t="s">
        <v>10</v>
      </c>
      <c r="H682" s="30">
        <v>2</v>
      </c>
      <c r="I682" s="31">
        <v>74</v>
      </c>
    </row>
    <row r="683" spans="2:9" x14ac:dyDescent="0.25">
      <c r="B683" s="29">
        <v>42720</v>
      </c>
      <c r="C683" s="30" t="s">
        <v>306</v>
      </c>
      <c r="D683" s="30">
        <v>177017</v>
      </c>
      <c r="E683" s="30">
        <v>499592</v>
      </c>
      <c r="F683" s="30" t="s">
        <v>689</v>
      </c>
      <c r="G683" s="30" t="s">
        <v>18</v>
      </c>
      <c r="H683" s="30">
        <v>1</v>
      </c>
      <c r="I683" s="31">
        <v>36</v>
      </c>
    </row>
    <row r="684" spans="2:9" x14ac:dyDescent="0.25">
      <c r="B684" s="29">
        <v>42721</v>
      </c>
      <c r="C684" s="30" t="s">
        <v>308</v>
      </c>
      <c r="D684" s="30">
        <v>138108</v>
      </c>
      <c r="E684" s="30">
        <v>159533</v>
      </c>
      <c r="F684" s="30" t="s">
        <v>690</v>
      </c>
      <c r="G684" s="30" t="s">
        <v>18</v>
      </c>
      <c r="H684" s="30">
        <v>2</v>
      </c>
      <c r="I684" s="31">
        <v>130.6</v>
      </c>
    </row>
    <row r="685" spans="2:9" x14ac:dyDescent="0.25">
      <c r="B685" s="29">
        <v>42721</v>
      </c>
      <c r="C685" s="30" t="s">
        <v>8</v>
      </c>
      <c r="D685" s="30">
        <v>597365</v>
      </c>
      <c r="E685" s="30">
        <v>469617</v>
      </c>
      <c r="F685" s="30" t="s">
        <v>182</v>
      </c>
      <c r="G685" s="30" t="s">
        <v>18</v>
      </c>
      <c r="H685" s="30">
        <v>1</v>
      </c>
      <c r="I685" s="31">
        <v>57</v>
      </c>
    </row>
    <row r="686" spans="2:9" x14ac:dyDescent="0.25">
      <c r="B686" s="29">
        <v>42721</v>
      </c>
      <c r="C686" s="30" t="s">
        <v>308</v>
      </c>
      <c r="D686" s="30">
        <v>359784</v>
      </c>
      <c r="E686" s="30">
        <v>469617</v>
      </c>
      <c r="F686" s="30" t="s">
        <v>182</v>
      </c>
      <c r="G686" s="30" t="s">
        <v>18</v>
      </c>
      <c r="H686" s="30">
        <v>1</v>
      </c>
      <c r="I686" s="31">
        <v>39.799999999999997</v>
      </c>
    </row>
    <row r="687" spans="2:9" x14ac:dyDescent="0.25">
      <c r="B687" s="29">
        <v>42722</v>
      </c>
      <c r="C687" s="30" t="s">
        <v>308</v>
      </c>
      <c r="D687" s="30">
        <v>269713</v>
      </c>
      <c r="E687" s="30">
        <v>12044</v>
      </c>
      <c r="F687" s="30" t="s">
        <v>691</v>
      </c>
      <c r="G687" s="30" t="s">
        <v>10</v>
      </c>
      <c r="H687" s="30">
        <v>1</v>
      </c>
      <c r="I687" s="31">
        <v>45.8</v>
      </c>
    </row>
    <row r="688" spans="2:9" x14ac:dyDescent="0.25">
      <c r="B688" s="29">
        <v>42723</v>
      </c>
      <c r="C688" s="30" t="s">
        <v>8</v>
      </c>
      <c r="D688" s="30">
        <v>915953</v>
      </c>
      <c r="E688" s="30">
        <v>11463</v>
      </c>
      <c r="F688" s="30" t="s">
        <v>183</v>
      </c>
      <c r="G688" s="30" t="s">
        <v>10</v>
      </c>
      <c r="H688" s="30">
        <v>1</v>
      </c>
      <c r="I688" s="31">
        <v>51.7</v>
      </c>
    </row>
    <row r="689" spans="2:9" x14ac:dyDescent="0.25">
      <c r="B689" s="29">
        <v>42723</v>
      </c>
      <c r="C689" s="30" t="s">
        <v>308</v>
      </c>
      <c r="D689" s="30">
        <v>537012</v>
      </c>
      <c r="E689" s="30">
        <v>492215</v>
      </c>
      <c r="F689" s="30" t="s">
        <v>692</v>
      </c>
      <c r="G689" s="30" t="s">
        <v>18</v>
      </c>
      <c r="H689" s="30">
        <v>1</v>
      </c>
      <c r="I689" s="31">
        <v>41.9</v>
      </c>
    </row>
    <row r="690" spans="2:9" x14ac:dyDescent="0.25">
      <c r="B690" s="29">
        <v>42723</v>
      </c>
      <c r="C690" s="30" t="s">
        <v>8</v>
      </c>
      <c r="D690" s="30">
        <v>798288</v>
      </c>
      <c r="E690" s="30">
        <v>499945</v>
      </c>
      <c r="F690" s="30" t="s">
        <v>184</v>
      </c>
      <c r="G690" s="30" t="s">
        <v>18</v>
      </c>
      <c r="H690" s="30">
        <v>1</v>
      </c>
      <c r="I690" s="31">
        <v>37.9</v>
      </c>
    </row>
    <row r="691" spans="2:9" x14ac:dyDescent="0.25">
      <c r="B691" s="29">
        <v>42724</v>
      </c>
      <c r="C691" s="30" t="s">
        <v>308</v>
      </c>
      <c r="D691" s="30">
        <v>315236</v>
      </c>
      <c r="E691" s="30">
        <v>25019</v>
      </c>
      <c r="F691" s="30" t="s">
        <v>693</v>
      </c>
      <c r="G691" s="30" t="s">
        <v>10</v>
      </c>
      <c r="H691" s="30">
        <v>1</v>
      </c>
      <c r="I691" s="31">
        <v>37</v>
      </c>
    </row>
    <row r="692" spans="2:9" x14ac:dyDescent="0.25">
      <c r="B692" s="29">
        <v>42724</v>
      </c>
      <c r="C692" s="30" t="s">
        <v>8</v>
      </c>
      <c r="D692" s="30">
        <v>645430</v>
      </c>
      <c r="E692" s="30">
        <v>77561</v>
      </c>
      <c r="F692" s="30" t="s">
        <v>185</v>
      </c>
      <c r="G692" s="30" t="s">
        <v>18</v>
      </c>
      <c r="H692" s="30">
        <v>1</v>
      </c>
      <c r="I692" s="31">
        <v>46.7</v>
      </c>
    </row>
    <row r="693" spans="2:9" x14ac:dyDescent="0.25">
      <c r="B693" s="29">
        <v>42724</v>
      </c>
      <c r="C693" s="30" t="s">
        <v>306</v>
      </c>
      <c r="D693" s="30">
        <v>625804</v>
      </c>
      <c r="E693" s="30">
        <v>77561</v>
      </c>
      <c r="F693" s="30" t="s">
        <v>185</v>
      </c>
      <c r="G693" s="30" t="s">
        <v>18</v>
      </c>
      <c r="H693" s="30">
        <v>1</v>
      </c>
      <c r="I693" s="31">
        <v>26.9</v>
      </c>
    </row>
    <row r="694" spans="2:9" x14ac:dyDescent="0.25">
      <c r="B694" s="29">
        <v>42724</v>
      </c>
      <c r="C694" s="30" t="s">
        <v>308</v>
      </c>
      <c r="D694" s="30">
        <v>903052</v>
      </c>
      <c r="E694" s="30">
        <v>446220</v>
      </c>
      <c r="F694" s="30" t="s">
        <v>694</v>
      </c>
      <c r="G694" s="30" t="s">
        <v>18</v>
      </c>
      <c r="H694" s="30">
        <v>2</v>
      </c>
      <c r="I694" s="31">
        <v>59.8</v>
      </c>
    </row>
    <row r="695" spans="2:9" x14ac:dyDescent="0.25">
      <c r="B695" s="29">
        <v>42724</v>
      </c>
      <c r="C695" s="30" t="s">
        <v>308</v>
      </c>
      <c r="D695" s="30">
        <v>315236</v>
      </c>
      <c r="E695" s="30">
        <v>446220</v>
      </c>
      <c r="F695" s="30" t="s">
        <v>694</v>
      </c>
      <c r="G695" s="30" t="s">
        <v>18</v>
      </c>
      <c r="H695" s="30">
        <v>1</v>
      </c>
      <c r="I695" s="31">
        <v>33.799999999999997</v>
      </c>
    </row>
    <row r="696" spans="2:9" x14ac:dyDescent="0.25">
      <c r="B696" s="29">
        <v>42724</v>
      </c>
      <c r="C696" s="30" t="s">
        <v>308</v>
      </c>
      <c r="D696" s="30">
        <v>709381</v>
      </c>
      <c r="E696" s="30">
        <v>493328</v>
      </c>
      <c r="F696" s="30" t="s">
        <v>695</v>
      </c>
      <c r="G696" s="30" t="s">
        <v>18</v>
      </c>
      <c r="H696" s="30">
        <v>1</v>
      </c>
      <c r="I696" s="31">
        <v>41.9</v>
      </c>
    </row>
    <row r="697" spans="2:9" x14ac:dyDescent="0.25">
      <c r="B697" s="29">
        <v>42724</v>
      </c>
      <c r="C697" s="30" t="s">
        <v>308</v>
      </c>
      <c r="D697" s="30">
        <v>583164</v>
      </c>
      <c r="E697" s="30">
        <v>493328</v>
      </c>
      <c r="F697" s="30" t="s">
        <v>695</v>
      </c>
      <c r="G697" s="30" t="s">
        <v>18</v>
      </c>
      <c r="H697" s="30">
        <v>1</v>
      </c>
      <c r="I697" s="31">
        <v>33.700000000000003</v>
      </c>
    </row>
    <row r="698" spans="2:9" x14ac:dyDescent="0.25">
      <c r="B698" s="29">
        <v>42724</v>
      </c>
      <c r="C698" s="30" t="s">
        <v>306</v>
      </c>
      <c r="D698" s="30">
        <v>397127</v>
      </c>
      <c r="E698" s="30">
        <v>497312</v>
      </c>
      <c r="F698" s="30" t="s">
        <v>696</v>
      </c>
      <c r="G698" s="30" t="s">
        <v>18</v>
      </c>
      <c r="H698" s="30">
        <v>1</v>
      </c>
      <c r="I698" s="31">
        <v>32.9</v>
      </c>
    </row>
    <row r="699" spans="2:9" x14ac:dyDescent="0.25">
      <c r="B699" s="29">
        <v>42724</v>
      </c>
      <c r="C699" s="30" t="s">
        <v>308</v>
      </c>
      <c r="D699" s="30">
        <v>620967</v>
      </c>
      <c r="E699" s="30">
        <v>497472</v>
      </c>
      <c r="F699" s="30" t="s">
        <v>697</v>
      </c>
      <c r="G699" s="30" t="s">
        <v>12</v>
      </c>
      <c r="H699" s="30">
        <v>1</v>
      </c>
      <c r="I699" s="31">
        <v>65</v>
      </c>
    </row>
    <row r="700" spans="2:9" x14ac:dyDescent="0.25">
      <c r="B700" s="29">
        <v>42724</v>
      </c>
      <c r="C700" s="30" t="s">
        <v>306</v>
      </c>
      <c r="D700" s="30">
        <v>226997</v>
      </c>
      <c r="E700" s="30">
        <v>499684</v>
      </c>
      <c r="F700" s="30" t="s">
        <v>698</v>
      </c>
      <c r="G700" s="30" t="s">
        <v>18</v>
      </c>
      <c r="H700" s="30">
        <v>1</v>
      </c>
      <c r="I700" s="31">
        <v>36</v>
      </c>
    </row>
    <row r="701" spans="2:9" x14ac:dyDescent="0.25">
      <c r="B701" s="29">
        <v>42725</v>
      </c>
      <c r="C701" s="30" t="s">
        <v>8</v>
      </c>
      <c r="D701" s="30">
        <v>926954</v>
      </c>
      <c r="E701" s="30">
        <v>48576</v>
      </c>
      <c r="F701" s="30" t="s">
        <v>186</v>
      </c>
      <c r="G701" s="30" t="s">
        <v>18</v>
      </c>
      <c r="H701" s="30">
        <v>1</v>
      </c>
      <c r="I701" s="31">
        <v>33.9</v>
      </c>
    </row>
    <row r="702" spans="2:9" x14ac:dyDescent="0.25">
      <c r="B702" s="29">
        <v>42725</v>
      </c>
      <c r="C702" s="30" t="s">
        <v>8</v>
      </c>
      <c r="D702" s="30">
        <v>905356</v>
      </c>
      <c r="E702" s="30">
        <v>108088</v>
      </c>
      <c r="F702" s="30" t="s">
        <v>187</v>
      </c>
      <c r="G702" s="30" t="s">
        <v>18</v>
      </c>
      <c r="H702" s="30">
        <v>1</v>
      </c>
      <c r="I702" s="31">
        <v>33.9</v>
      </c>
    </row>
    <row r="703" spans="2:9" x14ac:dyDescent="0.25">
      <c r="B703" s="29">
        <v>42725</v>
      </c>
      <c r="C703" s="30" t="s">
        <v>306</v>
      </c>
      <c r="D703" s="30">
        <v>812610</v>
      </c>
      <c r="E703" s="30">
        <v>153284</v>
      </c>
      <c r="F703" s="30" t="s">
        <v>699</v>
      </c>
      <c r="G703" s="30" t="s">
        <v>18</v>
      </c>
      <c r="H703" s="30">
        <v>1</v>
      </c>
      <c r="I703" s="31">
        <v>12</v>
      </c>
    </row>
    <row r="704" spans="2:9" x14ac:dyDescent="0.25">
      <c r="B704" s="29">
        <v>42725</v>
      </c>
      <c r="C704" s="30" t="s">
        <v>306</v>
      </c>
      <c r="D704" s="30">
        <v>961097</v>
      </c>
      <c r="E704" s="30">
        <v>433777</v>
      </c>
      <c r="F704" s="30" t="s">
        <v>700</v>
      </c>
      <c r="G704" s="30" t="s">
        <v>18</v>
      </c>
      <c r="H704" s="30">
        <v>1</v>
      </c>
      <c r="I704" s="31">
        <v>18.600000000000001</v>
      </c>
    </row>
    <row r="705" spans="2:9" x14ac:dyDescent="0.25">
      <c r="B705" s="29">
        <v>42725</v>
      </c>
      <c r="C705" s="30" t="s">
        <v>306</v>
      </c>
      <c r="D705" s="30">
        <v>812610</v>
      </c>
      <c r="E705" s="30">
        <v>500264</v>
      </c>
      <c r="F705" s="30" t="s">
        <v>701</v>
      </c>
      <c r="G705" s="30" t="s">
        <v>18</v>
      </c>
      <c r="H705" s="30">
        <v>1</v>
      </c>
      <c r="I705" s="31">
        <v>12</v>
      </c>
    </row>
    <row r="706" spans="2:9" x14ac:dyDescent="0.25">
      <c r="B706" s="29">
        <v>42726</v>
      </c>
      <c r="C706" s="30" t="s">
        <v>308</v>
      </c>
      <c r="D706" s="30">
        <v>419762</v>
      </c>
      <c r="E706" s="30">
        <v>22454</v>
      </c>
      <c r="F706" s="30" t="s">
        <v>702</v>
      </c>
      <c r="G706" s="30" t="s">
        <v>18</v>
      </c>
      <c r="H706" s="30">
        <v>1</v>
      </c>
      <c r="I706" s="31">
        <v>33.799999999999997</v>
      </c>
    </row>
    <row r="707" spans="2:9" x14ac:dyDescent="0.25">
      <c r="B707" s="29">
        <v>42726</v>
      </c>
      <c r="C707" s="30" t="s">
        <v>308</v>
      </c>
      <c r="D707" s="30">
        <v>315236</v>
      </c>
      <c r="E707" s="30">
        <v>22454</v>
      </c>
      <c r="F707" s="30" t="s">
        <v>702</v>
      </c>
      <c r="G707" s="30" t="s">
        <v>18</v>
      </c>
      <c r="H707" s="30">
        <v>1</v>
      </c>
      <c r="I707" s="31">
        <v>33.799999999999997</v>
      </c>
    </row>
    <row r="708" spans="2:9" x14ac:dyDescent="0.25">
      <c r="B708" s="29">
        <v>42726</v>
      </c>
      <c r="C708" s="30" t="s">
        <v>308</v>
      </c>
      <c r="D708" s="30">
        <v>709381</v>
      </c>
      <c r="E708" s="30">
        <v>138972</v>
      </c>
      <c r="F708" s="30" t="s">
        <v>703</v>
      </c>
      <c r="G708" s="30" t="s">
        <v>18</v>
      </c>
      <c r="H708" s="30">
        <v>1</v>
      </c>
      <c r="I708" s="31">
        <v>44.8</v>
      </c>
    </row>
    <row r="709" spans="2:9" x14ac:dyDescent="0.25">
      <c r="B709" s="29">
        <v>42726</v>
      </c>
      <c r="C709" s="30" t="s">
        <v>308</v>
      </c>
      <c r="D709" s="30">
        <v>269713</v>
      </c>
      <c r="E709" s="30">
        <v>138972</v>
      </c>
      <c r="F709" s="30" t="s">
        <v>703</v>
      </c>
      <c r="G709" s="30" t="s">
        <v>18</v>
      </c>
      <c r="H709" s="30">
        <v>1</v>
      </c>
      <c r="I709" s="31">
        <v>33.700000000000003</v>
      </c>
    </row>
    <row r="710" spans="2:9" x14ac:dyDescent="0.25">
      <c r="B710" s="29">
        <v>42726</v>
      </c>
      <c r="C710" s="30" t="s">
        <v>306</v>
      </c>
      <c r="D710" s="30">
        <v>297015</v>
      </c>
      <c r="E710" s="30">
        <v>427894</v>
      </c>
      <c r="F710" s="30" t="s">
        <v>704</v>
      </c>
      <c r="G710" s="30" t="s">
        <v>21</v>
      </c>
      <c r="H710" s="30">
        <v>1</v>
      </c>
      <c r="I710" s="31">
        <v>35</v>
      </c>
    </row>
    <row r="711" spans="2:9" x14ac:dyDescent="0.25">
      <c r="B711" s="29">
        <v>42726</v>
      </c>
      <c r="C711" s="30" t="s">
        <v>8</v>
      </c>
      <c r="D711" s="30">
        <v>915953</v>
      </c>
      <c r="E711" s="30">
        <v>436689</v>
      </c>
      <c r="F711" s="30" t="s">
        <v>188</v>
      </c>
      <c r="G711" s="30" t="s">
        <v>10</v>
      </c>
      <c r="H711" s="30">
        <v>1</v>
      </c>
      <c r="I711" s="31">
        <v>51.7</v>
      </c>
    </row>
    <row r="712" spans="2:9" x14ac:dyDescent="0.25">
      <c r="B712" s="29">
        <v>42726</v>
      </c>
      <c r="C712" s="30" t="s">
        <v>308</v>
      </c>
      <c r="D712" s="30">
        <v>369239</v>
      </c>
      <c r="E712" s="30">
        <v>481131</v>
      </c>
      <c r="F712" s="30" t="s">
        <v>705</v>
      </c>
      <c r="G712" s="30" t="s">
        <v>18</v>
      </c>
      <c r="H712" s="30">
        <v>1</v>
      </c>
      <c r="I712" s="31">
        <v>39.799999999999997</v>
      </c>
    </row>
    <row r="713" spans="2:9" x14ac:dyDescent="0.25">
      <c r="B713" s="29">
        <v>42726</v>
      </c>
      <c r="C713" s="30" t="s">
        <v>308</v>
      </c>
      <c r="D713" s="30">
        <v>178732</v>
      </c>
      <c r="E713" s="30">
        <v>495318</v>
      </c>
      <c r="F713" s="30" t="s">
        <v>706</v>
      </c>
      <c r="G713" s="30" t="s">
        <v>18</v>
      </c>
      <c r="H713" s="30">
        <v>1</v>
      </c>
      <c r="I713" s="31">
        <v>26.1</v>
      </c>
    </row>
    <row r="714" spans="2:9" x14ac:dyDescent="0.25">
      <c r="B714" s="29">
        <v>42727</v>
      </c>
      <c r="C714" s="30" t="s">
        <v>8</v>
      </c>
      <c r="D714" s="30">
        <v>298313</v>
      </c>
      <c r="E714" s="30">
        <v>52079</v>
      </c>
      <c r="F714" s="30" t="s">
        <v>189</v>
      </c>
      <c r="G714" s="30" t="s">
        <v>12</v>
      </c>
      <c r="H714" s="30">
        <v>1</v>
      </c>
      <c r="I714" s="31">
        <v>46.9</v>
      </c>
    </row>
    <row r="715" spans="2:9" x14ac:dyDescent="0.25">
      <c r="B715" s="29">
        <v>42727</v>
      </c>
      <c r="C715" s="30" t="s">
        <v>306</v>
      </c>
      <c r="D715" s="30">
        <v>701139</v>
      </c>
      <c r="E715" s="30">
        <v>52079</v>
      </c>
      <c r="F715" s="30" t="s">
        <v>189</v>
      </c>
      <c r="G715" s="30" t="s">
        <v>12</v>
      </c>
      <c r="H715" s="30">
        <v>1</v>
      </c>
      <c r="I715" s="31">
        <v>34.5</v>
      </c>
    </row>
    <row r="716" spans="2:9" x14ac:dyDescent="0.25">
      <c r="B716" s="29">
        <v>42727</v>
      </c>
      <c r="C716" s="30" t="s">
        <v>8</v>
      </c>
      <c r="D716" s="30">
        <v>915953</v>
      </c>
      <c r="E716" s="30">
        <v>133064</v>
      </c>
      <c r="F716" s="30" t="s">
        <v>190</v>
      </c>
      <c r="G716" s="30" t="s">
        <v>18</v>
      </c>
      <c r="H716" s="30">
        <v>1</v>
      </c>
      <c r="I716" s="31">
        <v>46.7</v>
      </c>
    </row>
    <row r="717" spans="2:9" x14ac:dyDescent="0.25">
      <c r="B717" s="29">
        <v>42727</v>
      </c>
      <c r="C717" s="30" t="s">
        <v>8</v>
      </c>
      <c r="D717" s="30">
        <v>300035</v>
      </c>
      <c r="E717" s="30">
        <v>133064</v>
      </c>
      <c r="F717" s="30" t="s">
        <v>190</v>
      </c>
      <c r="G717" s="30" t="s">
        <v>18</v>
      </c>
      <c r="H717" s="30">
        <v>1</v>
      </c>
      <c r="I717" s="31">
        <v>46.7</v>
      </c>
    </row>
    <row r="718" spans="2:9" x14ac:dyDescent="0.25">
      <c r="B718" s="29">
        <v>42727</v>
      </c>
      <c r="C718" s="30" t="s">
        <v>308</v>
      </c>
      <c r="D718" s="30">
        <v>419762</v>
      </c>
      <c r="E718" s="30">
        <v>465442</v>
      </c>
      <c r="F718" s="30" t="s">
        <v>707</v>
      </c>
      <c r="G718" s="30" t="s">
        <v>18</v>
      </c>
      <c r="H718" s="30">
        <v>1</v>
      </c>
      <c r="I718" s="31">
        <v>33.799999999999997</v>
      </c>
    </row>
    <row r="719" spans="2:9" x14ac:dyDescent="0.25">
      <c r="B719" s="29">
        <v>42727</v>
      </c>
      <c r="C719" s="30" t="s">
        <v>306</v>
      </c>
      <c r="D719" s="30">
        <v>978820</v>
      </c>
      <c r="E719" s="30">
        <v>498593</v>
      </c>
      <c r="F719" s="30" t="s">
        <v>708</v>
      </c>
      <c r="G719" s="30" t="s">
        <v>18</v>
      </c>
      <c r="H719" s="30">
        <v>1</v>
      </c>
      <c r="I719" s="31">
        <v>36.9</v>
      </c>
    </row>
    <row r="720" spans="2:9" x14ac:dyDescent="0.25">
      <c r="B720" s="29">
        <v>42727</v>
      </c>
      <c r="C720" s="30" t="s">
        <v>306</v>
      </c>
      <c r="D720" s="30">
        <v>909225</v>
      </c>
      <c r="E720" s="30">
        <v>498593</v>
      </c>
      <c r="F720" s="30" t="s">
        <v>708</v>
      </c>
      <c r="G720" s="30" t="s">
        <v>18</v>
      </c>
      <c r="H720" s="30">
        <v>1</v>
      </c>
      <c r="I720" s="31">
        <v>36.9</v>
      </c>
    </row>
    <row r="721" spans="2:9" x14ac:dyDescent="0.25">
      <c r="B721" s="29">
        <v>42727</v>
      </c>
      <c r="C721" s="30" t="s">
        <v>8</v>
      </c>
      <c r="D721" s="30">
        <v>863562</v>
      </c>
      <c r="E721" s="30">
        <v>500575</v>
      </c>
      <c r="F721" s="30" t="s">
        <v>191</v>
      </c>
      <c r="G721" s="30" t="s">
        <v>18</v>
      </c>
      <c r="H721" s="30">
        <v>1</v>
      </c>
      <c r="I721" s="31">
        <v>33.9</v>
      </c>
    </row>
    <row r="722" spans="2:9" x14ac:dyDescent="0.25">
      <c r="B722" s="29">
        <v>42727</v>
      </c>
      <c r="C722" s="30" t="s">
        <v>8</v>
      </c>
      <c r="D722" s="30">
        <v>915953</v>
      </c>
      <c r="E722" s="30">
        <v>500575</v>
      </c>
      <c r="F722" s="30" t="s">
        <v>191</v>
      </c>
      <c r="G722" s="30" t="s">
        <v>18</v>
      </c>
      <c r="H722" s="30">
        <v>5</v>
      </c>
      <c r="I722" s="31">
        <v>93.4</v>
      </c>
    </row>
    <row r="723" spans="2:9" x14ac:dyDescent="0.25">
      <c r="B723" s="29">
        <v>42728</v>
      </c>
      <c r="C723" s="30" t="s">
        <v>8</v>
      </c>
      <c r="D723" s="30">
        <v>771567</v>
      </c>
      <c r="E723" s="30">
        <v>428999</v>
      </c>
      <c r="F723" s="30" t="s">
        <v>192</v>
      </c>
      <c r="G723" s="30" t="s">
        <v>18</v>
      </c>
      <c r="H723" s="30">
        <v>2</v>
      </c>
      <c r="I723" s="31">
        <v>75.8</v>
      </c>
    </row>
    <row r="724" spans="2:9" x14ac:dyDescent="0.25">
      <c r="B724" s="29">
        <v>42728</v>
      </c>
      <c r="C724" s="30" t="s">
        <v>306</v>
      </c>
      <c r="D724" s="30">
        <v>897404</v>
      </c>
      <c r="E724" s="30">
        <v>500682</v>
      </c>
      <c r="F724" s="30" t="s">
        <v>709</v>
      </c>
      <c r="G724" s="30" t="s">
        <v>18</v>
      </c>
      <c r="H724" s="30">
        <v>1</v>
      </c>
      <c r="I724" s="31">
        <v>14.5</v>
      </c>
    </row>
    <row r="725" spans="2:9" x14ac:dyDescent="0.25">
      <c r="B725" s="29">
        <v>42728</v>
      </c>
      <c r="C725" s="30" t="s">
        <v>306</v>
      </c>
      <c r="D725" s="30">
        <v>297015</v>
      </c>
      <c r="E725" s="30">
        <v>500772</v>
      </c>
      <c r="F725" s="30" t="s">
        <v>710</v>
      </c>
      <c r="G725" s="30" t="s">
        <v>18</v>
      </c>
      <c r="H725" s="30">
        <v>2</v>
      </c>
      <c r="I725" s="31">
        <v>61.8</v>
      </c>
    </row>
    <row r="726" spans="2:9" x14ac:dyDescent="0.25">
      <c r="B726" s="29">
        <v>42729</v>
      </c>
      <c r="C726" s="30" t="s">
        <v>8</v>
      </c>
      <c r="D726" s="30">
        <v>840328</v>
      </c>
      <c r="E726" s="30">
        <v>5668</v>
      </c>
      <c r="F726" s="30" t="s">
        <v>193</v>
      </c>
      <c r="G726" s="30" t="s">
        <v>10</v>
      </c>
      <c r="H726" s="30">
        <v>1</v>
      </c>
      <c r="I726" s="31">
        <v>33.4</v>
      </c>
    </row>
    <row r="727" spans="2:9" x14ac:dyDescent="0.25">
      <c r="B727" s="29">
        <v>42729</v>
      </c>
      <c r="C727" s="30" t="s">
        <v>8</v>
      </c>
      <c r="D727" s="30">
        <v>905356</v>
      </c>
      <c r="E727" s="30">
        <v>280012</v>
      </c>
      <c r="F727" s="30" t="s">
        <v>194</v>
      </c>
      <c r="G727" s="30" t="s">
        <v>18</v>
      </c>
      <c r="H727" s="30">
        <v>1</v>
      </c>
      <c r="I727" s="31">
        <v>33.9</v>
      </c>
    </row>
    <row r="728" spans="2:9" x14ac:dyDescent="0.25">
      <c r="B728" s="29">
        <v>42729</v>
      </c>
      <c r="C728" s="30" t="s">
        <v>306</v>
      </c>
      <c r="D728" s="30">
        <v>249666</v>
      </c>
      <c r="E728" s="30">
        <v>280012</v>
      </c>
      <c r="F728" s="30" t="s">
        <v>194</v>
      </c>
      <c r="G728" s="30" t="s">
        <v>18</v>
      </c>
      <c r="H728" s="30">
        <v>1</v>
      </c>
      <c r="I728" s="31">
        <v>32.9</v>
      </c>
    </row>
    <row r="729" spans="2:9" x14ac:dyDescent="0.25">
      <c r="B729" s="29">
        <v>42729</v>
      </c>
      <c r="C729" s="30" t="s">
        <v>308</v>
      </c>
      <c r="D729" s="30">
        <v>269713</v>
      </c>
      <c r="E729" s="30">
        <v>485522</v>
      </c>
      <c r="F729" s="30" t="s">
        <v>711</v>
      </c>
      <c r="G729" s="30" t="s">
        <v>18</v>
      </c>
      <c r="H729" s="30">
        <v>2</v>
      </c>
      <c r="I729" s="31">
        <v>59.8</v>
      </c>
    </row>
    <row r="730" spans="2:9" x14ac:dyDescent="0.25">
      <c r="B730" s="29">
        <v>42730</v>
      </c>
      <c r="C730" s="30" t="s">
        <v>306</v>
      </c>
      <c r="D730" s="30">
        <v>199788</v>
      </c>
      <c r="E730" s="30">
        <v>127301</v>
      </c>
      <c r="F730" s="30" t="s">
        <v>712</v>
      </c>
      <c r="G730" s="30" t="s">
        <v>15</v>
      </c>
      <c r="H730" s="30">
        <v>1</v>
      </c>
      <c r="I730" s="31">
        <v>36</v>
      </c>
    </row>
    <row r="731" spans="2:9" x14ac:dyDescent="0.25">
      <c r="B731" s="29">
        <v>42730</v>
      </c>
      <c r="C731" s="30" t="s">
        <v>306</v>
      </c>
      <c r="D731" s="30">
        <v>249666</v>
      </c>
      <c r="E731" s="30">
        <v>175595</v>
      </c>
      <c r="F731" s="30" t="s">
        <v>713</v>
      </c>
      <c r="G731" s="30" t="s">
        <v>18</v>
      </c>
      <c r="H731" s="30">
        <v>1</v>
      </c>
      <c r="I731" s="31">
        <v>32.9</v>
      </c>
    </row>
    <row r="732" spans="2:9" x14ac:dyDescent="0.25">
      <c r="B732" s="29">
        <v>42730</v>
      </c>
      <c r="C732" s="30" t="s">
        <v>308</v>
      </c>
      <c r="D732" s="30">
        <v>315236</v>
      </c>
      <c r="E732" s="30">
        <v>198843</v>
      </c>
      <c r="F732" s="30" t="s">
        <v>714</v>
      </c>
      <c r="G732" s="30" t="s">
        <v>12</v>
      </c>
      <c r="H732" s="30">
        <v>1</v>
      </c>
      <c r="I732" s="31">
        <v>38.200000000000003</v>
      </c>
    </row>
    <row r="733" spans="2:9" x14ac:dyDescent="0.25">
      <c r="B733" s="29">
        <v>42730</v>
      </c>
      <c r="C733" s="30" t="s">
        <v>306</v>
      </c>
      <c r="D733" s="30">
        <v>397127</v>
      </c>
      <c r="E733" s="30">
        <v>441429</v>
      </c>
      <c r="F733" s="30" t="s">
        <v>715</v>
      </c>
      <c r="G733" s="30" t="s">
        <v>18</v>
      </c>
      <c r="H733" s="30">
        <v>1</v>
      </c>
      <c r="I733" s="31">
        <v>32.9</v>
      </c>
    </row>
    <row r="734" spans="2:9" x14ac:dyDescent="0.25">
      <c r="B734" s="29">
        <v>42730</v>
      </c>
      <c r="C734" s="30" t="s">
        <v>308</v>
      </c>
      <c r="D734" s="30">
        <v>759650</v>
      </c>
      <c r="E734" s="30">
        <v>494778</v>
      </c>
      <c r="F734" s="30" t="s">
        <v>716</v>
      </c>
      <c r="G734" s="30" t="s">
        <v>18</v>
      </c>
      <c r="H734" s="30">
        <v>2</v>
      </c>
      <c r="I734" s="31">
        <v>89.6</v>
      </c>
    </row>
    <row r="735" spans="2:9" x14ac:dyDescent="0.25">
      <c r="B735" s="29">
        <v>42730</v>
      </c>
      <c r="C735" s="30" t="s">
        <v>8</v>
      </c>
      <c r="D735" s="30">
        <v>227633</v>
      </c>
      <c r="E735" s="30">
        <v>495069</v>
      </c>
      <c r="F735" s="30" t="s">
        <v>195</v>
      </c>
      <c r="G735" s="30" t="s">
        <v>12</v>
      </c>
      <c r="H735" s="30">
        <v>1</v>
      </c>
      <c r="I735" s="31">
        <v>55</v>
      </c>
    </row>
    <row r="736" spans="2:9" x14ac:dyDescent="0.25">
      <c r="B736" s="29">
        <v>42730</v>
      </c>
      <c r="C736" s="30" t="s">
        <v>306</v>
      </c>
      <c r="D736" s="30">
        <v>226997</v>
      </c>
      <c r="E736" s="30">
        <v>497312</v>
      </c>
      <c r="F736" s="30" t="s">
        <v>717</v>
      </c>
      <c r="G736" s="30" t="s">
        <v>18</v>
      </c>
      <c r="H736" s="30">
        <v>1</v>
      </c>
      <c r="I736" s="31">
        <v>30.9</v>
      </c>
    </row>
    <row r="737" spans="2:9" x14ac:dyDescent="0.25">
      <c r="B737" s="29">
        <v>42731</v>
      </c>
      <c r="C737" s="30" t="s">
        <v>308</v>
      </c>
      <c r="D737" s="30">
        <v>315236</v>
      </c>
      <c r="E737" s="30">
        <v>442927</v>
      </c>
      <c r="F737" s="30" t="s">
        <v>718</v>
      </c>
      <c r="G737" s="30" t="s">
        <v>18</v>
      </c>
      <c r="H737" s="30">
        <v>1</v>
      </c>
      <c r="I737" s="31">
        <v>33.799999999999997</v>
      </c>
    </row>
    <row r="738" spans="2:9" x14ac:dyDescent="0.25">
      <c r="B738" s="29">
        <v>42731</v>
      </c>
      <c r="C738" s="30" t="s">
        <v>306</v>
      </c>
      <c r="D738" s="30">
        <v>226997</v>
      </c>
      <c r="E738" s="30">
        <v>477499</v>
      </c>
      <c r="F738" s="30" t="s">
        <v>719</v>
      </c>
      <c r="G738" s="30" t="s">
        <v>18</v>
      </c>
      <c r="H738" s="30">
        <v>1</v>
      </c>
      <c r="I738" s="31">
        <v>30.9</v>
      </c>
    </row>
    <row r="739" spans="2:9" x14ac:dyDescent="0.25">
      <c r="B739" s="29">
        <v>42731</v>
      </c>
      <c r="C739" s="30" t="s">
        <v>306</v>
      </c>
      <c r="D739" s="30">
        <v>226997</v>
      </c>
      <c r="E739" s="30">
        <v>486855</v>
      </c>
      <c r="F739" s="30" t="s">
        <v>720</v>
      </c>
      <c r="G739" s="30" t="s">
        <v>18</v>
      </c>
      <c r="H739" s="30">
        <v>1</v>
      </c>
      <c r="I739" s="31">
        <v>30.9</v>
      </c>
    </row>
    <row r="740" spans="2:9" x14ac:dyDescent="0.25">
      <c r="B740" s="29">
        <v>42731</v>
      </c>
      <c r="C740" s="30" t="s">
        <v>308</v>
      </c>
      <c r="D740" s="30">
        <v>456255</v>
      </c>
      <c r="E740" s="30">
        <v>497472</v>
      </c>
      <c r="F740" s="30" t="s">
        <v>721</v>
      </c>
      <c r="G740" s="30" t="s">
        <v>18</v>
      </c>
      <c r="H740" s="30">
        <v>1</v>
      </c>
      <c r="I740" s="31">
        <v>61.3</v>
      </c>
    </row>
    <row r="741" spans="2:9" x14ac:dyDescent="0.25">
      <c r="B741" s="29">
        <v>42732</v>
      </c>
      <c r="C741" s="30" t="s">
        <v>8</v>
      </c>
      <c r="D741" s="30">
        <v>798288</v>
      </c>
      <c r="E741" s="30">
        <v>77583</v>
      </c>
      <c r="F741" s="30" t="s">
        <v>196</v>
      </c>
      <c r="G741" s="30" t="s">
        <v>18</v>
      </c>
      <c r="H741" s="30">
        <v>1</v>
      </c>
      <c r="I741" s="31">
        <v>37.9</v>
      </c>
    </row>
    <row r="742" spans="2:9" x14ac:dyDescent="0.25">
      <c r="B742" s="29">
        <v>42732</v>
      </c>
      <c r="C742" s="30" t="s">
        <v>308</v>
      </c>
      <c r="D742" s="30">
        <v>419762</v>
      </c>
      <c r="E742" s="30">
        <v>77583</v>
      </c>
      <c r="F742" s="30" t="s">
        <v>196</v>
      </c>
      <c r="G742" s="30" t="s">
        <v>18</v>
      </c>
      <c r="H742" s="30">
        <v>1</v>
      </c>
      <c r="I742" s="31">
        <v>33.700000000000003</v>
      </c>
    </row>
    <row r="743" spans="2:9" x14ac:dyDescent="0.25">
      <c r="B743" s="29">
        <v>42732</v>
      </c>
      <c r="C743" s="30" t="s">
        <v>306</v>
      </c>
      <c r="D743" s="30">
        <v>533718</v>
      </c>
      <c r="E743" s="30">
        <v>89736</v>
      </c>
      <c r="F743" s="30" t="s">
        <v>722</v>
      </c>
      <c r="G743" s="30" t="s">
        <v>18</v>
      </c>
      <c r="H743" s="30">
        <v>2</v>
      </c>
      <c r="I743" s="31">
        <v>57</v>
      </c>
    </row>
    <row r="744" spans="2:9" x14ac:dyDescent="0.25">
      <c r="B744" s="29">
        <v>42732</v>
      </c>
      <c r="C744" s="30" t="s">
        <v>8</v>
      </c>
      <c r="D744" s="30">
        <v>771567</v>
      </c>
      <c r="E744" s="30">
        <v>128005</v>
      </c>
      <c r="F744" s="30" t="s">
        <v>197</v>
      </c>
      <c r="G744" s="30" t="s">
        <v>18</v>
      </c>
      <c r="H744" s="30">
        <v>1</v>
      </c>
      <c r="I744" s="31">
        <v>37.9</v>
      </c>
    </row>
    <row r="745" spans="2:9" x14ac:dyDescent="0.25">
      <c r="B745" s="29">
        <v>42732</v>
      </c>
      <c r="C745" s="30" t="s">
        <v>308</v>
      </c>
      <c r="D745" s="30">
        <v>198485</v>
      </c>
      <c r="E745" s="30">
        <v>347116</v>
      </c>
      <c r="F745" s="30" t="s">
        <v>723</v>
      </c>
      <c r="G745" s="30" t="s">
        <v>18</v>
      </c>
      <c r="H745" s="30">
        <v>1</v>
      </c>
      <c r="I745" s="31">
        <v>11.4</v>
      </c>
    </row>
    <row r="746" spans="2:9" x14ac:dyDescent="0.25">
      <c r="B746" s="29">
        <v>42733</v>
      </c>
      <c r="C746" s="30" t="s">
        <v>308</v>
      </c>
      <c r="D746" s="30">
        <v>422968</v>
      </c>
      <c r="E746" s="30">
        <v>84148</v>
      </c>
      <c r="F746" s="30" t="s">
        <v>724</v>
      </c>
      <c r="G746" s="30" t="s">
        <v>10</v>
      </c>
      <c r="H746" s="30">
        <v>2</v>
      </c>
      <c r="I746" s="31">
        <v>74</v>
      </c>
    </row>
    <row r="747" spans="2:9" x14ac:dyDescent="0.25">
      <c r="B747" s="29">
        <v>42733</v>
      </c>
      <c r="C747" s="30" t="s">
        <v>308</v>
      </c>
      <c r="D747" s="30">
        <v>583164</v>
      </c>
      <c r="E747" s="30">
        <v>84148</v>
      </c>
      <c r="F747" s="30" t="s">
        <v>724</v>
      </c>
      <c r="G747" s="30" t="s">
        <v>10</v>
      </c>
      <c r="H747" s="30">
        <v>1</v>
      </c>
      <c r="I747" s="31">
        <v>39.5</v>
      </c>
    </row>
    <row r="748" spans="2:9" x14ac:dyDescent="0.25">
      <c r="B748" s="29">
        <v>42733</v>
      </c>
      <c r="C748" s="30" t="s">
        <v>308</v>
      </c>
      <c r="D748" s="30">
        <v>419762</v>
      </c>
      <c r="E748" s="30">
        <v>192332</v>
      </c>
      <c r="F748" s="30" t="s">
        <v>725</v>
      </c>
      <c r="G748" s="30" t="s">
        <v>18</v>
      </c>
      <c r="H748" s="30">
        <v>1</v>
      </c>
      <c r="I748" s="31">
        <v>33.700000000000003</v>
      </c>
    </row>
    <row r="749" spans="2:9" x14ac:dyDescent="0.25">
      <c r="B749" s="29">
        <v>42733</v>
      </c>
      <c r="C749" s="30" t="s">
        <v>306</v>
      </c>
      <c r="D749" s="30">
        <v>177017</v>
      </c>
      <c r="E749" s="30">
        <v>444862</v>
      </c>
      <c r="F749" s="30" t="s">
        <v>726</v>
      </c>
      <c r="G749" s="30" t="s">
        <v>18</v>
      </c>
      <c r="H749" s="30">
        <v>1</v>
      </c>
      <c r="I749" s="31">
        <v>30.9</v>
      </c>
    </row>
    <row r="750" spans="2:9" x14ac:dyDescent="0.25">
      <c r="B750" s="29">
        <v>42733</v>
      </c>
      <c r="C750" s="30" t="s">
        <v>308</v>
      </c>
      <c r="D750" s="30">
        <v>653241</v>
      </c>
      <c r="E750" s="30">
        <v>481459</v>
      </c>
      <c r="F750" s="30" t="s">
        <v>727</v>
      </c>
      <c r="G750" s="30" t="s">
        <v>10</v>
      </c>
      <c r="H750" s="30">
        <v>1</v>
      </c>
      <c r="I750" s="31">
        <v>34.6</v>
      </c>
    </row>
    <row r="751" spans="2:9" x14ac:dyDescent="0.25">
      <c r="B751" s="29">
        <v>42733</v>
      </c>
      <c r="C751" s="30" t="s">
        <v>308</v>
      </c>
      <c r="D751" s="30">
        <v>537012</v>
      </c>
      <c r="E751" s="30">
        <v>501548</v>
      </c>
      <c r="F751" s="30" t="s">
        <v>728</v>
      </c>
      <c r="G751" s="30" t="s">
        <v>18</v>
      </c>
      <c r="H751" s="30">
        <v>1</v>
      </c>
      <c r="I751" s="31">
        <v>44.8</v>
      </c>
    </row>
    <row r="752" spans="2:9" x14ac:dyDescent="0.25">
      <c r="B752" s="29">
        <v>42734</v>
      </c>
      <c r="C752" s="30" t="s">
        <v>8</v>
      </c>
      <c r="D752" s="30">
        <v>915953</v>
      </c>
      <c r="E752" s="30">
        <v>133064</v>
      </c>
      <c r="F752" s="30" t="s">
        <v>198</v>
      </c>
      <c r="G752" s="30" t="s">
        <v>18</v>
      </c>
      <c r="H752" s="30">
        <v>1</v>
      </c>
      <c r="I752" s="31">
        <v>46.7</v>
      </c>
    </row>
    <row r="753" spans="2:9" x14ac:dyDescent="0.25">
      <c r="B753" s="29">
        <v>42734</v>
      </c>
      <c r="C753" s="30" t="s">
        <v>8</v>
      </c>
      <c r="D753" s="30">
        <v>300035</v>
      </c>
      <c r="E753" s="30">
        <v>133064</v>
      </c>
      <c r="F753" s="30" t="s">
        <v>198</v>
      </c>
      <c r="G753" s="30" t="s">
        <v>18</v>
      </c>
      <c r="H753" s="30">
        <v>1</v>
      </c>
      <c r="I753" s="31">
        <v>46.7</v>
      </c>
    </row>
    <row r="754" spans="2:9" x14ac:dyDescent="0.25">
      <c r="B754" s="29">
        <v>42734</v>
      </c>
      <c r="C754" s="30" t="s">
        <v>308</v>
      </c>
      <c r="D754" s="30">
        <v>954518</v>
      </c>
      <c r="E754" s="30">
        <v>483959</v>
      </c>
      <c r="F754" s="30" t="s">
        <v>729</v>
      </c>
      <c r="G754" s="30" t="s">
        <v>10</v>
      </c>
      <c r="H754" s="30">
        <v>1</v>
      </c>
      <c r="I754" s="31">
        <v>37</v>
      </c>
    </row>
    <row r="755" spans="2:9" x14ac:dyDescent="0.25">
      <c r="B755" s="29">
        <v>42734</v>
      </c>
      <c r="C755" s="30" t="s">
        <v>308</v>
      </c>
      <c r="D755" s="30">
        <v>315236</v>
      </c>
      <c r="E755" s="30">
        <v>483959</v>
      </c>
      <c r="F755" s="30" t="s">
        <v>729</v>
      </c>
      <c r="G755" s="30" t="s">
        <v>10</v>
      </c>
      <c r="H755" s="30">
        <v>1</v>
      </c>
      <c r="I755" s="31">
        <v>37</v>
      </c>
    </row>
    <row r="756" spans="2:9" x14ac:dyDescent="0.25">
      <c r="B756" s="29">
        <v>42735</v>
      </c>
      <c r="C756" s="30" t="s">
        <v>308</v>
      </c>
      <c r="D756" s="30">
        <v>537012</v>
      </c>
      <c r="E756" s="30">
        <v>281673</v>
      </c>
      <c r="F756" s="30" t="s">
        <v>730</v>
      </c>
      <c r="G756" s="30" t="s">
        <v>18</v>
      </c>
      <c r="H756" s="30">
        <v>1</v>
      </c>
      <c r="I756" s="31">
        <v>44.8</v>
      </c>
    </row>
    <row r="757" spans="2:9" x14ac:dyDescent="0.25">
      <c r="B757" s="29">
        <v>42735</v>
      </c>
      <c r="C757" s="30" t="s">
        <v>306</v>
      </c>
      <c r="D757" s="30">
        <v>497641</v>
      </c>
      <c r="E757" s="30">
        <v>486770</v>
      </c>
      <c r="F757" s="30" t="s">
        <v>731</v>
      </c>
      <c r="G757" s="30" t="s">
        <v>18</v>
      </c>
      <c r="H757" s="30">
        <v>1</v>
      </c>
      <c r="I757" s="31">
        <v>7.1</v>
      </c>
    </row>
    <row r="758" spans="2:9" x14ac:dyDescent="0.25">
      <c r="B758" s="29">
        <v>42736</v>
      </c>
      <c r="C758" s="30" t="s">
        <v>306</v>
      </c>
      <c r="D758" s="30">
        <v>473581</v>
      </c>
      <c r="E758" s="30">
        <v>433777</v>
      </c>
      <c r="F758" s="30" t="s">
        <v>732</v>
      </c>
      <c r="G758" s="30" t="s">
        <v>18</v>
      </c>
      <c r="H758" s="30">
        <v>2</v>
      </c>
      <c r="I758" s="31">
        <v>24</v>
      </c>
    </row>
    <row r="759" spans="2:9" x14ac:dyDescent="0.25">
      <c r="B759" s="29">
        <v>42736</v>
      </c>
      <c r="C759" s="30" t="s">
        <v>308</v>
      </c>
      <c r="D759" s="30">
        <v>138108</v>
      </c>
      <c r="E759" s="30">
        <v>442057</v>
      </c>
      <c r="F759" s="30" t="s">
        <v>733</v>
      </c>
      <c r="G759" s="30" t="s">
        <v>18</v>
      </c>
      <c r="H759" s="30">
        <v>1</v>
      </c>
      <c r="I759" s="31">
        <v>65.3</v>
      </c>
    </row>
    <row r="760" spans="2:9" x14ac:dyDescent="0.25">
      <c r="B760" s="29">
        <v>42737</v>
      </c>
      <c r="C760" s="30" t="s">
        <v>306</v>
      </c>
      <c r="D760" s="30">
        <v>422570</v>
      </c>
      <c r="E760" s="30">
        <v>48663</v>
      </c>
      <c r="F760" s="30" t="s">
        <v>734</v>
      </c>
      <c r="G760" s="30" t="s">
        <v>10</v>
      </c>
      <c r="H760" s="30">
        <v>1</v>
      </c>
      <c r="I760" s="31">
        <v>40.4</v>
      </c>
    </row>
    <row r="761" spans="2:9" x14ac:dyDescent="0.25">
      <c r="B761" s="29">
        <v>42737</v>
      </c>
      <c r="C761" s="30" t="s">
        <v>308</v>
      </c>
      <c r="D761" s="30">
        <v>584710</v>
      </c>
      <c r="E761" s="30">
        <v>48663</v>
      </c>
      <c r="F761" s="30" t="s">
        <v>734</v>
      </c>
      <c r="G761" s="30" t="s">
        <v>10</v>
      </c>
      <c r="H761" s="30">
        <v>2</v>
      </c>
      <c r="I761" s="31">
        <v>81.2</v>
      </c>
    </row>
    <row r="762" spans="2:9" x14ac:dyDescent="0.25">
      <c r="B762" s="29">
        <v>42737</v>
      </c>
      <c r="C762" s="30" t="s">
        <v>308</v>
      </c>
      <c r="D762" s="30">
        <v>720906</v>
      </c>
      <c r="E762" s="30">
        <v>48663</v>
      </c>
      <c r="F762" s="30" t="s">
        <v>734</v>
      </c>
      <c r="G762" s="30" t="s">
        <v>10</v>
      </c>
      <c r="H762" s="30">
        <v>1</v>
      </c>
      <c r="I762" s="31">
        <v>44.6</v>
      </c>
    </row>
    <row r="763" spans="2:9" x14ac:dyDescent="0.25">
      <c r="B763" s="29">
        <v>42737</v>
      </c>
      <c r="C763" s="30" t="s">
        <v>8</v>
      </c>
      <c r="D763" s="30">
        <v>300035</v>
      </c>
      <c r="E763" s="30">
        <v>140833</v>
      </c>
      <c r="F763" s="30" t="s">
        <v>199</v>
      </c>
      <c r="G763" s="30" t="s">
        <v>18</v>
      </c>
      <c r="H763" s="30">
        <v>1</v>
      </c>
      <c r="I763" s="31">
        <v>46.7</v>
      </c>
    </row>
    <row r="764" spans="2:9" x14ac:dyDescent="0.25">
      <c r="B764" s="29">
        <v>42737</v>
      </c>
      <c r="C764" s="30" t="s">
        <v>306</v>
      </c>
      <c r="D764" s="30">
        <v>297015</v>
      </c>
      <c r="E764" s="30">
        <v>261297</v>
      </c>
      <c r="F764" s="30" t="s">
        <v>735</v>
      </c>
      <c r="G764" s="30" t="s">
        <v>18</v>
      </c>
      <c r="H764" s="30">
        <v>1</v>
      </c>
      <c r="I764" s="31">
        <v>30.9</v>
      </c>
    </row>
    <row r="765" spans="2:9" x14ac:dyDescent="0.25">
      <c r="B765" s="29">
        <v>42737</v>
      </c>
      <c r="C765" s="30" t="s">
        <v>308</v>
      </c>
      <c r="D765" s="30">
        <v>419762</v>
      </c>
      <c r="E765" s="30">
        <v>375485</v>
      </c>
      <c r="F765" s="30" t="s">
        <v>736</v>
      </c>
      <c r="G765" s="30" t="s">
        <v>18</v>
      </c>
      <c r="H765" s="30">
        <v>1</v>
      </c>
      <c r="I765" s="31">
        <v>33.700000000000003</v>
      </c>
    </row>
    <row r="766" spans="2:9" x14ac:dyDescent="0.25">
      <c r="B766" s="29">
        <v>42738</v>
      </c>
      <c r="C766" s="30" t="s">
        <v>8</v>
      </c>
      <c r="D766" s="30">
        <v>905356</v>
      </c>
      <c r="E766" s="30">
        <v>11463</v>
      </c>
      <c r="F766" s="30" t="s">
        <v>200</v>
      </c>
      <c r="G766" s="30" t="s">
        <v>10</v>
      </c>
      <c r="H766" s="30">
        <v>1</v>
      </c>
      <c r="I766" s="31">
        <v>32.9</v>
      </c>
    </row>
    <row r="767" spans="2:9" x14ac:dyDescent="0.25">
      <c r="B767" s="29">
        <v>42738</v>
      </c>
      <c r="C767" s="30" t="s">
        <v>308</v>
      </c>
      <c r="D767" s="30">
        <v>855059</v>
      </c>
      <c r="E767" s="30">
        <v>93733</v>
      </c>
      <c r="F767" s="30" t="s">
        <v>737</v>
      </c>
      <c r="G767" s="30" t="s">
        <v>18</v>
      </c>
      <c r="H767" s="30">
        <v>1</v>
      </c>
      <c r="I767" s="31">
        <v>61.3</v>
      </c>
    </row>
    <row r="768" spans="2:9" x14ac:dyDescent="0.25">
      <c r="B768" s="29">
        <v>42738</v>
      </c>
      <c r="C768" s="30" t="s">
        <v>308</v>
      </c>
      <c r="D768" s="30">
        <v>198485</v>
      </c>
      <c r="E768" s="30">
        <v>93733</v>
      </c>
      <c r="F768" s="30" t="s">
        <v>737</v>
      </c>
      <c r="G768" s="30" t="s">
        <v>18</v>
      </c>
      <c r="H768" s="30">
        <v>2</v>
      </c>
      <c r="I768" s="31">
        <v>22.8</v>
      </c>
    </row>
    <row r="769" spans="2:9" x14ac:dyDescent="0.25">
      <c r="B769" s="29">
        <v>42738</v>
      </c>
      <c r="C769" s="30" t="s">
        <v>308</v>
      </c>
      <c r="D769" s="30">
        <v>796801</v>
      </c>
      <c r="E769" s="30">
        <v>346263</v>
      </c>
      <c r="F769" s="30" t="s">
        <v>738</v>
      </c>
      <c r="G769" s="30" t="s">
        <v>18</v>
      </c>
      <c r="H769" s="30">
        <v>1</v>
      </c>
      <c r="I769" s="31">
        <v>39.799999999999997</v>
      </c>
    </row>
    <row r="770" spans="2:9" x14ac:dyDescent="0.25">
      <c r="B770" s="29">
        <v>42738</v>
      </c>
      <c r="C770" s="30" t="s">
        <v>308</v>
      </c>
      <c r="D770" s="30">
        <v>419762</v>
      </c>
      <c r="E770" s="30">
        <v>424033</v>
      </c>
      <c r="F770" s="30" t="s">
        <v>739</v>
      </c>
      <c r="G770" s="30" t="s">
        <v>18</v>
      </c>
      <c r="H770" s="30">
        <v>2</v>
      </c>
      <c r="I770" s="31">
        <v>67.400000000000006</v>
      </c>
    </row>
    <row r="771" spans="2:9" x14ac:dyDescent="0.25">
      <c r="B771" s="29">
        <v>42738</v>
      </c>
      <c r="C771" s="30" t="s">
        <v>308</v>
      </c>
      <c r="D771" s="30">
        <v>315236</v>
      </c>
      <c r="E771" s="30">
        <v>494778</v>
      </c>
      <c r="F771" s="30" t="s">
        <v>740</v>
      </c>
      <c r="G771" s="30" t="s">
        <v>10</v>
      </c>
      <c r="H771" s="30">
        <v>1</v>
      </c>
      <c r="I771" s="31">
        <v>37</v>
      </c>
    </row>
    <row r="772" spans="2:9" x14ac:dyDescent="0.25">
      <c r="B772" s="29">
        <v>42739</v>
      </c>
      <c r="C772" s="30" t="s">
        <v>308</v>
      </c>
      <c r="D772" s="30">
        <v>315236</v>
      </c>
      <c r="E772" s="30">
        <v>658</v>
      </c>
      <c r="F772" s="30" t="s">
        <v>741</v>
      </c>
      <c r="G772" s="30" t="s">
        <v>15</v>
      </c>
      <c r="H772" s="30">
        <v>1</v>
      </c>
      <c r="I772" s="31">
        <v>31.9</v>
      </c>
    </row>
    <row r="773" spans="2:9" x14ac:dyDescent="0.25">
      <c r="B773" s="29">
        <v>42739</v>
      </c>
      <c r="C773" s="30" t="s">
        <v>306</v>
      </c>
      <c r="D773" s="30">
        <v>497641</v>
      </c>
      <c r="E773" s="30">
        <v>141679</v>
      </c>
      <c r="F773" s="30" t="s">
        <v>742</v>
      </c>
      <c r="G773" s="30" t="s">
        <v>18</v>
      </c>
      <c r="H773" s="30">
        <v>1</v>
      </c>
      <c r="I773" s="31">
        <v>7.1</v>
      </c>
    </row>
    <row r="774" spans="2:9" x14ac:dyDescent="0.25">
      <c r="B774" s="29">
        <v>42739</v>
      </c>
      <c r="C774" s="30" t="s">
        <v>306</v>
      </c>
      <c r="D774" s="30">
        <v>812610</v>
      </c>
      <c r="E774" s="30">
        <v>141679</v>
      </c>
      <c r="F774" s="30" t="s">
        <v>742</v>
      </c>
      <c r="G774" s="30" t="s">
        <v>18</v>
      </c>
      <c r="H774" s="30">
        <v>1</v>
      </c>
      <c r="I774" s="31">
        <v>16</v>
      </c>
    </row>
    <row r="775" spans="2:9" x14ac:dyDescent="0.25">
      <c r="B775" s="29">
        <v>42739</v>
      </c>
      <c r="C775" s="30" t="s">
        <v>306</v>
      </c>
      <c r="D775" s="30">
        <v>249666</v>
      </c>
      <c r="E775" s="30">
        <v>141679</v>
      </c>
      <c r="F775" s="30" t="s">
        <v>742</v>
      </c>
      <c r="G775" s="30" t="s">
        <v>18</v>
      </c>
      <c r="H775" s="30">
        <v>1</v>
      </c>
      <c r="I775" s="31">
        <v>37</v>
      </c>
    </row>
    <row r="776" spans="2:9" x14ac:dyDescent="0.25">
      <c r="B776" s="29">
        <v>42739</v>
      </c>
      <c r="C776" s="30" t="s">
        <v>306</v>
      </c>
      <c r="D776" s="30">
        <v>909225</v>
      </c>
      <c r="E776" s="30">
        <v>233267</v>
      </c>
      <c r="F776" s="30" t="s">
        <v>743</v>
      </c>
      <c r="G776" s="30" t="s">
        <v>18</v>
      </c>
      <c r="H776" s="30">
        <v>1</v>
      </c>
      <c r="I776" s="31">
        <v>36.9</v>
      </c>
    </row>
    <row r="777" spans="2:9" x14ac:dyDescent="0.25">
      <c r="B777" s="29">
        <v>42739</v>
      </c>
      <c r="C777" s="30" t="s">
        <v>308</v>
      </c>
      <c r="D777" s="30">
        <v>653241</v>
      </c>
      <c r="E777" s="30">
        <v>334754</v>
      </c>
      <c r="F777" s="30" t="s">
        <v>744</v>
      </c>
      <c r="G777" s="30" t="s">
        <v>18</v>
      </c>
      <c r="H777" s="30">
        <v>1</v>
      </c>
      <c r="I777" s="31">
        <v>29.9</v>
      </c>
    </row>
    <row r="778" spans="2:9" x14ac:dyDescent="0.25">
      <c r="B778" s="29">
        <v>42739</v>
      </c>
      <c r="C778" s="30" t="s">
        <v>308</v>
      </c>
      <c r="D778" s="30">
        <v>903052</v>
      </c>
      <c r="E778" s="30">
        <v>334754</v>
      </c>
      <c r="F778" s="30" t="s">
        <v>744</v>
      </c>
      <c r="G778" s="30" t="s">
        <v>18</v>
      </c>
      <c r="H778" s="30">
        <v>1</v>
      </c>
      <c r="I778" s="31">
        <v>29.9</v>
      </c>
    </row>
    <row r="779" spans="2:9" x14ac:dyDescent="0.25">
      <c r="B779" s="29">
        <v>42739</v>
      </c>
      <c r="C779" s="30" t="s">
        <v>308</v>
      </c>
      <c r="D779" s="30">
        <v>855059</v>
      </c>
      <c r="E779" s="30">
        <v>351372</v>
      </c>
      <c r="F779" s="30" t="s">
        <v>745</v>
      </c>
      <c r="G779" s="30" t="s">
        <v>18</v>
      </c>
      <c r="H779" s="30">
        <v>1</v>
      </c>
      <c r="I779" s="31">
        <v>61.3</v>
      </c>
    </row>
    <row r="780" spans="2:9" x14ac:dyDescent="0.25">
      <c r="B780" s="29">
        <v>42739</v>
      </c>
      <c r="C780" s="30" t="s">
        <v>8</v>
      </c>
      <c r="D780" s="30">
        <v>905356</v>
      </c>
      <c r="E780" s="30">
        <v>441080</v>
      </c>
      <c r="F780" s="30" t="s">
        <v>201</v>
      </c>
      <c r="G780" s="30" t="s">
        <v>18</v>
      </c>
      <c r="H780" s="30">
        <v>1</v>
      </c>
      <c r="I780" s="31">
        <v>33.9</v>
      </c>
    </row>
    <row r="781" spans="2:9" x14ac:dyDescent="0.25">
      <c r="B781" s="29">
        <v>42740</v>
      </c>
      <c r="C781" s="30" t="s">
        <v>306</v>
      </c>
      <c r="D781" s="30">
        <v>226997</v>
      </c>
      <c r="E781" s="30">
        <v>89736</v>
      </c>
      <c r="F781" s="30" t="s">
        <v>746</v>
      </c>
      <c r="G781" s="30" t="s">
        <v>18</v>
      </c>
      <c r="H781" s="30">
        <v>2</v>
      </c>
      <c r="I781" s="31">
        <v>30.9</v>
      </c>
    </row>
    <row r="782" spans="2:9" x14ac:dyDescent="0.25">
      <c r="B782" s="29">
        <v>42740</v>
      </c>
      <c r="C782" s="30" t="s">
        <v>8</v>
      </c>
      <c r="D782" s="30">
        <v>863562</v>
      </c>
      <c r="E782" s="30">
        <v>128246</v>
      </c>
      <c r="F782" s="30" t="s">
        <v>202</v>
      </c>
      <c r="G782" s="30" t="s">
        <v>18</v>
      </c>
      <c r="H782" s="30">
        <v>1</v>
      </c>
      <c r="I782" s="31">
        <v>39.9</v>
      </c>
    </row>
    <row r="783" spans="2:9" x14ac:dyDescent="0.25">
      <c r="B783" s="29">
        <v>42740</v>
      </c>
      <c r="C783" s="30" t="s">
        <v>308</v>
      </c>
      <c r="D783" s="30">
        <v>903052</v>
      </c>
      <c r="E783" s="30">
        <v>453084</v>
      </c>
      <c r="F783" s="30" t="s">
        <v>747</v>
      </c>
      <c r="G783" s="30" t="s">
        <v>10</v>
      </c>
      <c r="H783" s="30">
        <v>1</v>
      </c>
      <c r="I783" s="31">
        <v>34.6</v>
      </c>
    </row>
    <row r="784" spans="2:9" x14ac:dyDescent="0.25">
      <c r="B784" s="29">
        <v>42740</v>
      </c>
      <c r="C784" s="30" t="s">
        <v>8</v>
      </c>
      <c r="D784" s="30">
        <v>597365</v>
      </c>
      <c r="E784" s="30">
        <v>462074</v>
      </c>
      <c r="F784" s="30" t="s">
        <v>203</v>
      </c>
      <c r="G784" s="30" t="s">
        <v>10</v>
      </c>
      <c r="H784" s="30">
        <v>1</v>
      </c>
      <c r="I784" s="31">
        <v>55</v>
      </c>
    </row>
    <row r="785" spans="2:9" x14ac:dyDescent="0.25">
      <c r="B785" s="29">
        <v>42740</v>
      </c>
      <c r="C785" s="30" t="s">
        <v>8</v>
      </c>
      <c r="D785" s="30">
        <v>330691</v>
      </c>
      <c r="E785" s="30">
        <v>499658</v>
      </c>
      <c r="F785" s="30" t="s">
        <v>204</v>
      </c>
      <c r="G785" s="30" t="s">
        <v>10</v>
      </c>
      <c r="H785" s="30">
        <v>1</v>
      </c>
      <c r="I785" s="31">
        <v>37.200000000000003</v>
      </c>
    </row>
    <row r="786" spans="2:9" x14ac:dyDescent="0.25">
      <c r="B786" s="29">
        <v>42740</v>
      </c>
      <c r="C786" s="30" t="s">
        <v>306</v>
      </c>
      <c r="D786" s="30">
        <v>582553</v>
      </c>
      <c r="E786" s="30">
        <v>502753</v>
      </c>
      <c r="F786" s="30" t="s">
        <v>748</v>
      </c>
      <c r="G786" s="30" t="s">
        <v>18</v>
      </c>
      <c r="H786" s="30">
        <v>1</v>
      </c>
      <c r="I786" s="31">
        <v>27.9</v>
      </c>
    </row>
    <row r="787" spans="2:9" x14ac:dyDescent="0.25">
      <c r="B787" s="29">
        <v>42741</v>
      </c>
      <c r="C787" s="30" t="s">
        <v>8</v>
      </c>
      <c r="D787" s="30">
        <v>786865</v>
      </c>
      <c r="E787" s="30">
        <v>8416</v>
      </c>
      <c r="F787" s="30" t="s">
        <v>205</v>
      </c>
      <c r="G787" s="30" t="s">
        <v>10</v>
      </c>
      <c r="H787" s="30">
        <v>1</v>
      </c>
      <c r="I787" s="31">
        <v>51.7</v>
      </c>
    </row>
    <row r="788" spans="2:9" x14ac:dyDescent="0.25">
      <c r="B788" s="29">
        <v>42741</v>
      </c>
      <c r="C788" s="30" t="s">
        <v>306</v>
      </c>
      <c r="D788" s="30">
        <v>701139</v>
      </c>
      <c r="E788" s="30">
        <v>353629</v>
      </c>
      <c r="F788" s="30" t="s">
        <v>749</v>
      </c>
      <c r="G788" s="30" t="s">
        <v>12</v>
      </c>
      <c r="H788" s="30">
        <v>1</v>
      </c>
      <c r="I788" s="31">
        <v>34.5</v>
      </c>
    </row>
    <row r="789" spans="2:9" x14ac:dyDescent="0.25">
      <c r="B789" s="29">
        <v>42741</v>
      </c>
      <c r="C789" s="30" t="s">
        <v>8</v>
      </c>
      <c r="D789" s="30">
        <v>597365</v>
      </c>
      <c r="E789" s="30">
        <v>460465</v>
      </c>
      <c r="F789" s="30" t="s">
        <v>206</v>
      </c>
      <c r="G789" s="30" t="s">
        <v>10</v>
      </c>
      <c r="H789" s="30">
        <v>1</v>
      </c>
      <c r="I789" s="31">
        <v>55</v>
      </c>
    </row>
    <row r="790" spans="2:9" x14ac:dyDescent="0.25">
      <c r="B790" s="29">
        <v>42741</v>
      </c>
      <c r="C790" s="30" t="s">
        <v>308</v>
      </c>
      <c r="D790" s="30">
        <v>620967</v>
      </c>
      <c r="E790" s="30">
        <v>499930</v>
      </c>
      <c r="F790" s="30" t="s">
        <v>750</v>
      </c>
      <c r="G790" s="30" t="s">
        <v>18</v>
      </c>
      <c r="H790" s="30">
        <v>2</v>
      </c>
      <c r="I790" s="31">
        <v>122.6</v>
      </c>
    </row>
    <row r="791" spans="2:9" x14ac:dyDescent="0.25">
      <c r="B791" s="29">
        <v>42742</v>
      </c>
      <c r="C791" s="30" t="s">
        <v>308</v>
      </c>
      <c r="D791" s="30">
        <v>695661</v>
      </c>
      <c r="E791" s="30">
        <v>435383</v>
      </c>
      <c r="F791" s="30" t="s">
        <v>751</v>
      </c>
      <c r="G791" s="30" t="s">
        <v>18</v>
      </c>
      <c r="H791" s="30">
        <v>1</v>
      </c>
      <c r="I791" s="31">
        <v>65.3</v>
      </c>
    </row>
    <row r="792" spans="2:9" x14ac:dyDescent="0.25">
      <c r="B792" s="29">
        <v>42742</v>
      </c>
      <c r="C792" s="30" t="s">
        <v>308</v>
      </c>
      <c r="D792" s="30">
        <v>419762</v>
      </c>
      <c r="E792" s="30">
        <v>455859</v>
      </c>
      <c r="F792" s="30" t="s">
        <v>752</v>
      </c>
      <c r="G792" s="30" t="s">
        <v>18</v>
      </c>
      <c r="H792" s="30">
        <v>1</v>
      </c>
      <c r="I792" s="31">
        <v>33.799999999999997</v>
      </c>
    </row>
    <row r="793" spans="2:9" x14ac:dyDescent="0.25">
      <c r="B793" s="29">
        <v>42742</v>
      </c>
      <c r="C793" s="30" t="s">
        <v>308</v>
      </c>
      <c r="D793" s="30">
        <v>537012</v>
      </c>
      <c r="E793" s="30">
        <v>455859</v>
      </c>
      <c r="F793" s="30" t="s">
        <v>752</v>
      </c>
      <c r="G793" s="30" t="s">
        <v>18</v>
      </c>
      <c r="H793" s="30">
        <v>2</v>
      </c>
      <c r="I793" s="31">
        <v>85.8</v>
      </c>
    </row>
    <row r="794" spans="2:9" x14ac:dyDescent="0.25">
      <c r="B794" s="29">
        <v>42742</v>
      </c>
      <c r="C794" s="30" t="s">
        <v>308</v>
      </c>
      <c r="D794" s="30">
        <v>954518</v>
      </c>
      <c r="E794" s="30">
        <v>458247</v>
      </c>
      <c r="F794" s="30" t="s">
        <v>753</v>
      </c>
      <c r="G794" s="30" t="s">
        <v>18</v>
      </c>
      <c r="H794" s="30">
        <v>1</v>
      </c>
      <c r="I794" s="31">
        <v>33.700000000000003</v>
      </c>
    </row>
    <row r="795" spans="2:9" x14ac:dyDescent="0.25">
      <c r="B795" s="29">
        <v>42742</v>
      </c>
      <c r="C795" s="30" t="s">
        <v>8</v>
      </c>
      <c r="D795" s="30">
        <v>645430</v>
      </c>
      <c r="E795" s="30">
        <v>477201</v>
      </c>
      <c r="F795" s="30" t="s">
        <v>207</v>
      </c>
      <c r="G795" s="30" t="s">
        <v>18</v>
      </c>
      <c r="H795" s="30">
        <v>1</v>
      </c>
      <c r="I795" s="31">
        <v>64.2</v>
      </c>
    </row>
    <row r="796" spans="2:9" x14ac:dyDescent="0.25">
      <c r="B796" s="29">
        <v>42742</v>
      </c>
      <c r="C796" s="30" t="s">
        <v>308</v>
      </c>
      <c r="D796" s="30">
        <v>583164</v>
      </c>
      <c r="E796" s="30">
        <v>477201</v>
      </c>
      <c r="F796" s="30" t="s">
        <v>207</v>
      </c>
      <c r="G796" s="30" t="s">
        <v>18</v>
      </c>
      <c r="H796" s="30">
        <v>1</v>
      </c>
      <c r="I796" s="31">
        <v>33.700000000000003</v>
      </c>
    </row>
    <row r="797" spans="2:9" x14ac:dyDescent="0.25">
      <c r="B797" s="29">
        <v>42743</v>
      </c>
      <c r="C797" s="30" t="s">
        <v>308</v>
      </c>
      <c r="D797" s="30">
        <v>768644</v>
      </c>
      <c r="E797" s="30">
        <v>19545</v>
      </c>
      <c r="F797" s="30" t="s">
        <v>754</v>
      </c>
      <c r="G797" s="30" t="s">
        <v>18</v>
      </c>
      <c r="H797" s="30">
        <v>1</v>
      </c>
      <c r="I797" s="31">
        <v>61.3</v>
      </c>
    </row>
    <row r="798" spans="2:9" x14ac:dyDescent="0.25">
      <c r="B798" s="29">
        <v>42743</v>
      </c>
      <c r="C798" s="30" t="s">
        <v>8</v>
      </c>
      <c r="D798" s="30">
        <v>863562</v>
      </c>
      <c r="E798" s="30">
        <v>428999</v>
      </c>
      <c r="F798" s="30" t="s">
        <v>208</v>
      </c>
      <c r="G798" s="30" t="s">
        <v>18</v>
      </c>
      <c r="H798" s="30">
        <v>2</v>
      </c>
      <c r="I798" s="31">
        <v>67.8</v>
      </c>
    </row>
    <row r="799" spans="2:9" x14ac:dyDescent="0.25">
      <c r="B799" s="29">
        <v>42743</v>
      </c>
      <c r="C799" s="30" t="s">
        <v>306</v>
      </c>
      <c r="D799" s="30">
        <v>701139</v>
      </c>
      <c r="E799" s="30">
        <v>489670</v>
      </c>
      <c r="F799" s="30" t="s">
        <v>755</v>
      </c>
      <c r="G799" s="30" t="s">
        <v>12</v>
      </c>
      <c r="H799" s="30">
        <v>1</v>
      </c>
      <c r="I799" s="31">
        <v>34.5</v>
      </c>
    </row>
    <row r="800" spans="2:9" x14ac:dyDescent="0.25">
      <c r="B800" s="29">
        <v>42743</v>
      </c>
      <c r="C800" s="30" t="s">
        <v>308</v>
      </c>
      <c r="D800" s="30">
        <v>709381</v>
      </c>
      <c r="E800" s="30">
        <v>491486</v>
      </c>
      <c r="F800" s="30" t="s">
        <v>756</v>
      </c>
      <c r="G800" s="30" t="s">
        <v>18</v>
      </c>
      <c r="H800" s="30">
        <v>2</v>
      </c>
      <c r="I800" s="31">
        <v>85.8</v>
      </c>
    </row>
    <row r="801" spans="2:9" x14ac:dyDescent="0.25">
      <c r="B801" s="29">
        <v>42744</v>
      </c>
      <c r="C801" s="30" t="s">
        <v>308</v>
      </c>
      <c r="D801" s="30">
        <v>198485</v>
      </c>
      <c r="E801" s="30">
        <v>25019</v>
      </c>
      <c r="F801" s="30" t="s">
        <v>757</v>
      </c>
      <c r="G801" s="30" t="s">
        <v>12</v>
      </c>
      <c r="H801" s="30">
        <v>6</v>
      </c>
      <c r="I801" s="31">
        <v>28</v>
      </c>
    </row>
    <row r="802" spans="2:9" x14ac:dyDescent="0.25">
      <c r="B802" s="29">
        <v>42744</v>
      </c>
      <c r="C802" s="30" t="s">
        <v>306</v>
      </c>
      <c r="D802" s="30">
        <v>249666</v>
      </c>
      <c r="E802" s="30">
        <v>175595</v>
      </c>
      <c r="F802" s="30" t="s">
        <v>758</v>
      </c>
      <c r="G802" s="30" t="s">
        <v>18</v>
      </c>
      <c r="H802" s="30">
        <v>1</v>
      </c>
      <c r="I802" s="31">
        <v>37</v>
      </c>
    </row>
    <row r="803" spans="2:9" x14ac:dyDescent="0.25">
      <c r="B803" s="29">
        <v>42744</v>
      </c>
      <c r="C803" s="30" t="s">
        <v>308</v>
      </c>
      <c r="D803" s="30">
        <v>359784</v>
      </c>
      <c r="E803" s="30">
        <v>175595</v>
      </c>
      <c r="F803" s="30" t="s">
        <v>758</v>
      </c>
      <c r="G803" s="30" t="s">
        <v>18</v>
      </c>
      <c r="H803" s="30">
        <v>1</v>
      </c>
      <c r="I803" s="31">
        <v>39.799999999999997</v>
      </c>
    </row>
    <row r="804" spans="2:9" x14ac:dyDescent="0.25">
      <c r="B804" s="29">
        <v>42744</v>
      </c>
      <c r="C804" s="30" t="s">
        <v>308</v>
      </c>
      <c r="D804" s="30">
        <v>537012</v>
      </c>
      <c r="E804" s="30">
        <v>420381</v>
      </c>
      <c r="F804" s="30" t="s">
        <v>759</v>
      </c>
      <c r="G804" s="30" t="s">
        <v>18</v>
      </c>
      <c r="H804" s="30">
        <v>2</v>
      </c>
      <c r="I804" s="31">
        <v>85.8</v>
      </c>
    </row>
    <row r="805" spans="2:9" x14ac:dyDescent="0.25">
      <c r="B805" s="29">
        <v>42744</v>
      </c>
      <c r="C805" s="30" t="s">
        <v>8</v>
      </c>
      <c r="D805" s="30">
        <v>915953</v>
      </c>
      <c r="E805" s="30">
        <v>487208</v>
      </c>
      <c r="F805" s="30" t="s">
        <v>209</v>
      </c>
      <c r="G805" s="30" t="s">
        <v>10</v>
      </c>
      <c r="H805" s="30">
        <v>1</v>
      </c>
      <c r="I805" s="31">
        <v>51.7</v>
      </c>
    </row>
    <row r="806" spans="2:9" x14ac:dyDescent="0.25">
      <c r="B806" s="29">
        <v>42744</v>
      </c>
      <c r="C806" s="30" t="s">
        <v>308</v>
      </c>
      <c r="D806" s="30">
        <v>555673</v>
      </c>
      <c r="E806" s="30">
        <v>490838</v>
      </c>
      <c r="F806" s="30" t="s">
        <v>760</v>
      </c>
      <c r="G806" s="30" t="s">
        <v>18</v>
      </c>
      <c r="H806" s="30">
        <v>2</v>
      </c>
      <c r="I806" s="31">
        <v>85.8</v>
      </c>
    </row>
    <row r="807" spans="2:9" x14ac:dyDescent="0.25">
      <c r="B807" s="29">
        <v>42744</v>
      </c>
      <c r="C807" s="30" t="s">
        <v>8</v>
      </c>
      <c r="D807" s="30">
        <v>227633</v>
      </c>
      <c r="E807" s="30">
        <v>495069</v>
      </c>
      <c r="F807" s="30" t="s">
        <v>210</v>
      </c>
      <c r="G807" s="30" t="s">
        <v>12</v>
      </c>
      <c r="H807" s="30">
        <v>1</v>
      </c>
      <c r="I807" s="31">
        <v>55</v>
      </c>
    </row>
    <row r="808" spans="2:9" x14ac:dyDescent="0.25">
      <c r="B808" s="29">
        <v>42744</v>
      </c>
      <c r="C808" s="30" t="s">
        <v>306</v>
      </c>
      <c r="D808" s="30">
        <v>789157</v>
      </c>
      <c r="E808" s="30">
        <v>503430</v>
      </c>
      <c r="F808" s="30" t="s">
        <v>761</v>
      </c>
      <c r="G808" s="30" t="s">
        <v>18</v>
      </c>
      <c r="H808" s="30">
        <v>1</v>
      </c>
      <c r="I808" s="31">
        <v>28.5</v>
      </c>
    </row>
    <row r="809" spans="2:9" x14ac:dyDescent="0.25">
      <c r="B809" s="29">
        <v>42744</v>
      </c>
      <c r="C809" s="30" t="s">
        <v>306</v>
      </c>
      <c r="D809" s="30">
        <v>422570</v>
      </c>
      <c r="E809" s="30">
        <v>503430</v>
      </c>
      <c r="F809" s="30" t="s">
        <v>761</v>
      </c>
      <c r="G809" s="30" t="s">
        <v>18</v>
      </c>
      <c r="H809" s="30">
        <v>1</v>
      </c>
      <c r="I809" s="31">
        <v>37</v>
      </c>
    </row>
    <row r="810" spans="2:9" x14ac:dyDescent="0.25">
      <c r="B810" s="29">
        <v>42745</v>
      </c>
      <c r="C810" s="30" t="s">
        <v>306</v>
      </c>
      <c r="D810" s="30">
        <v>628858</v>
      </c>
      <c r="E810" s="30">
        <v>5160</v>
      </c>
      <c r="F810" s="30" t="s">
        <v>762</v>
      </c>
      <c r="G810" s="30" t="s">
        <v>18</v>
      </c>
      <c r="H810" s="30">
        <v>1</v>
      </c>
      <c r="I810" s="31">
        <v>31</v>
      </c>
    </row>
    <row r="811" spans="2:9" x14ac:dyDescent="0.25">
      <c r="B811" s="29">
        <v>42745</v>
      </c>
      <c r="C811" s="30" t="s">
        <v>306</v>
      </c>
      <c r="D811" s="30">
        <v>166761</v>
      </c>
      <c r="E811" s="30">
        <v>116363</v>
      </c>
      <c r="F811" s="30" t="s">
        <v>763</v>
      </c>
      <c r="G811" s="30" t="s">
        <v>18</v>
      </c>
      <c r="H811" s="30">
        <v>1</v>
      </c>
      <c r="I811" s="31">
        <v>27.8</v>
      </c>
    </row>
    <row r="812" spans="2:9" x14ac:dyDescent="0.25">
      <c r="B812" s="29">
        <v>42745</v>
      </c>
      <c r="C812" s="30" t="s">
        <v>308</v>
      </c>
      <c r="D812" s="30">
        <v>653241</v>
      </c>
      <c r="E812" s="30">
        <v>334754</v>
      </c>
      <c r="F812" s="30" t="s">
        <v>764</v>
      </c>
      <c r="G812" s="30" t="s">
        <v>10</v>
      </c>
      <c r="H812" s="30">
        <v>1</v>
      </c>
      <c r="I812" s="31">
        <v>34.6</v>
      </c>
    </row>
    <row r="813" spans="2:9" x14ac:dyDescent="0.25">
      <c r="B813" s="29">
        <v>42745</v>
      </c>
      <c r="C813" s="30" t="s">
        <v>8</v>
      </c>
      <c r="D813" s="30">
        <v>915953</v>
      </c>
      <c r="E813" s="30">
        <v>436689</v>
      </c>
      <c r="F813" s="30" t="s">
        <v>211</v>
      </c>
      <c r="G813" s="30" t="s">
        <v>10</v>
      </c>
      <c r="H813" s="30">
        <v>1</v>
      </c>
      <c r="I813" s="31">
        <v>51.7</v>
      </c>
    </row>
    <row r="814" spans="2:9" x14ac:dyDescent="0.25">
      <c r="B814" s="29">
        <v>42745</v>
      </c>
      <c r="C814" s="30" t="s">
        <v>8</v>
      </c>
      <c r="D814" s="30">
        <v>905356</v>
      </c>
      <c r="E814" s="30">
        <v>466652</v>
      </c>
      <c r="F814" s="30" t="s">
        <v>212</v>
      </c>
      <c r="G814" s="30" t="s">
        <v>10</v>
      </c>
      <c r="H814" s="30">
        <v>1</v>
      </c>
      <c r="I814" s="31">
        <v>34.1</v>
      </c>
    </row>
    <row r="815" spans="2:9" x14ac:dyDescent="0.25">
      <c r="B815" s="29">
        <v>42746</v>
      </c>
      <c r="C815" s="30" t="s">
        <v>8</v>
      </c>
      <c r="D815" s="30">
        <v>669118</v>
      </c>
      <c r="E815" s="30">
        <v>261307</v>
      </c>
      <c r="F815" s="30" t="s">
        <v>213</v>
      </c>
      <c r="G815" s="30" t="s">
        <v>18</v>
      </c>
      <c r="H815" s="30">
        <v>2</v>
      </c>
      <c r="I815" s="31">
        <v>105.4</v>
      </c>
    </row>
    <row r="816" spans="2:9" x14ac:dyDescent="0.25">
      <c r="B816" s="29">
        <v>42747</v>
      </c>
      <c r="C816" s="30" t="s">
        <v>308</v>
      </c>
      <c r="D816" s="30">
        <v>403498</v>
      </c>
      <c r="E816" s="30">
        <v>487131</v>
      </c>
      <c r="F816" s="30" t="s">
        <v>765</v>
      </c>
      <c r="G816" s="30" t="s">
        <v>49</v>
      </c>
      <c r="H816" s="30">
        <v>2</v>
      </c>
      <c r="I816" s="31">
        <v>125.8</v>
      </c>
    </row>
    <row r="817" spans="2:9" x14ac:dyDescent="0.25">
      <c r="B817" s="29">
        <v>42747</v>
      </c>
      <c r="C817" s="30" t="s">
        <v>308</v>
      </c>
      <c r="D817" s="30">
        <v>385150</v>
      </c>
      <c r="E817" s="30">
        <v>493328</v>
      </c>
      <c r="F817" s="30" t="s">
        <v>766</v>
      </c>
      <c r="G817" s="30" t="s">
        <v>18</v>
      </c>
      <c r="H817" s="30">
        <v>4</v>
      </c>
      <c r="I817" s="31">
        <v>134.80000000000001</v>
      </c>
    </row>
    <row r="818" spans="2:9" x14ac:dyDescent="0.25">
      <c r="B818" s="29">
        <v>42748</v>
      </c>
      <c r="C818" s="30" t="s">
        <v>308</v>
      </c>
      <c r="D818" s="30">
        <v>720906</v>
      </c>
      <c r="E818" s="30">
        <v>46356</v>
      </c>
      <c r="F818" s="30" t="s">
        <v>767</v>
      </c>
      <c r="G818" s="30" t="s">
        <v>18</v>
      </c>
      <c r="H818" s="30">
        <v>4</v>
      </c>
      <c r="I818" s="31">
        <v>159.19999999999999</v>
      </c>
    </row>
    <row r="819" spans="2:9" x14ac:dyDescent="0.25">
      <c r="B819" s="29">
        <v>42749</v>
      </c>
      <c r="C819" s="30" t="s">
        <v>308</v>
      </c>
      <c r="D819" s="30">
        <v>198485</v>
      </c>
      <c r="E819" s="30">
        <v>504083</v>
      </c>
      <c r="F819" s="30" t="s">
        <v>768</v>
      </c>
      <c r="G819" s="30" t="s">
        <v>18</v>
      </c>
      <c r="H819" s="30">
        <v>1</v>
      </c>
      <c r="I819" s="31">
        <v>11.4</v>
      </c>
    </row>
    <row r="820" spans="2:9" x14ac:dyDescent="0.25">
      <c r="B820" s="29">
        <v>42750</v>
      </c>
      <c r="C820" s="30" t="s">
        <v>306</v>
      </c>
      <c r="D820" s="30">
        <v>477783</v>
      </c>
      <c r="E820" s="30">
        <v>38039</v>
      </c>
      <c r="F820" s="30" t="s">
        <v>769</v>
      </c>
      <c r="G820" s="30" t="s">
        <v>15</v>
      </c>
      <c r="H820" s="30">
        <v>1</v>
      </c>
      <c r="I820" s="31">
        <v>34.9</v>
      </c>
    </row>
    <row r="821" spans="2:9" x14ac:dyDescent="0.25">
      <c r="B821" s="29">
        <v>42750</v>
      </c>
      <c r="C821" s="30" t="s">
        <v>306</v>
      </c>
      <c r="D821" s="30">
        <v>812610</v>
      </c>
      <c r="E821" s="30">
        <v>45678</v>
      </c>
      <c r="F821" s="30" t="s">
        <v>770</v>
      </c>
      <c r="G821" s="30" t="s">
        <v>18</v>
      </c>
      <c r="H821" s="30">
        <v>1</v>
      </c>
      <c r="I821" s="31">
        <v>16</v>
      </c>
    </row>
    <row r="822" spans="2:9" x14ac:dyDescent="0.25">
      <c r="B822" s="29">
        <v>42750</v>
      </c>
      <c r="C822" s="30" t="s">
        <v>308</v>
      </c>
      <c r="D822" s="30">
        <v>315236</v>
      </c>
      <c r="E822" s="30">
        <v>445921</v>
      </c>
      <c r="F822" s="30" t="s">
        <v>771</v>
      </c>
      <c r="G822" s="30" t="s">
        <v>12</v>
      </c>
      <c r="H822" s="30">
        <v>1</v>
      </c>
      <c r="I822" s="31">
        <v>38.200000000000003</v>
      </c>
    </row>
    <row r="823" spans="2:9" x14ac:dyDescent="0.25">
      <c r="B823" s="29">
        <v>42750</v>
      </c>
      <c r="C823" s="30" t="s">
        <v>306</v>
      </c>
      <c r="D823" s="30">
        <v>164377</v>
      </c>
      <c r="E823" s="30">
        <v>474406</v>
      </c>
      <c r="F823" s="30" t="s">
        <v>772</v>
      </c>
      <c r="G823" s="30" t="s">
        <v>18</v>
      </c>
      <c r="H823" s="30">
        <v>1</v>
      </c>
      <c r="I823" s="31">
        <v>11.8</v>
      </c>
    </row>
    <row r="824" spans="2:9" x14ac:dyDescent="0.25">
      <c r="B824" s="29">
        <v>42750</v>
      </c>
      <c r="C824" s="30" t="s">
        <v>8</v>
      </c>
      <c r="D824" s="30">
        <v>301348</v>
      </c>
      <c r="E824" s="30">
        <v>477201</v>
      </c>
      <c r="F824" s="30" t="s">
        <v>214</v>
      </c>
      <c r="G824" s="30" t="s">
        <v>12</v>
      </c>
      <c r="H824" s="30">
        <v>1</v>
      </c>
      <c r="I824" s="31">
        <v>42</v>
      </c>
    </row>
    <row r="825" spans="2:9" x14ac:dyDescent="0.25">
      <c r="B825" s="29">
        <v>42750</v>
      </c>
      <c r="C825" s="30" t="s">
        <v>308</v>
      </c>
      <c r="D825" s="30">
        <v>359784</v>
      </c>
      <c r="E825" s="30">
        <v>495318</v>
      </c>
      <c r="F825" s="30" t="s">
        <v>773</v>
      </c>
      <c r="G825" s="30" t="s">
        <v>18</v>
      </c>
      <c r="H825" s="30">
        <v>1</v>
      </c>
      <c r="I825" s="31">
        <v>39.799999999999997</v>
      </c>
    </row>
    <row r="826" spans="2:9" x14ac:dyDescent="0.25">
      <c r="B826" s="29">
        <v>42750</v>
      </c>
      <c r="C826" s="30" t="s">
        <v>308</v>
      </c>
      <c r="D826" s="30">
        <v>620967</v>
      </c>
      <c r="E826" s="30">
        <v>497472</v>
      </c>
      <c r="F826" s="30" t="s">
        <v>774</v>
      </c>
      <c r="G826" s="30" t="s">
        <v>18</v>
      </c>
      <c r="H826" s="30">
        <v>1</v>
      </c>
      <c r="I826" s="31">
        <v>59.9</v>
      </c>
    </row>
    <row r="827" spans="2:9" x14ac:dyDescent="0.25">
      <c r="B827" s="29">
        <v>42750</v>
      </c>
      <c r="C827" s="30" t="s">
        <v>306</v>
      </c>
      <c r="D827" s="30">
        <v>812610</v>
      </c>
      <c r="E827" s="30">
        <v>504202</v>
      </c>
      <c r="F827" s="30" t="s">
        <v>775</v>
      </c>
      <c r="G827" s="30" t="s">
        <v>18</v>
      </c>
      <c r="H827" s="30">
        <v>2</v>
      </c>
      <c r="I827" s="31">
        <v>32</v>
      </c>
    </row>
    <row r="828" spans="2:9" x14ac:dyDescent="0.25">
      <c r="B828" s="29">
        <v>42750</v>
      </c>
      <c r="C828" s="30" t="s">
        <v>306</v>
      </c>
      <c r="D828" s="30">
        <v>297015</v>
      </c>
      <c r="E828" s="30">
        <v>504202</v>
      </c>
      <c r="F828" s="30" t="s">
        <v>775</v>
      </c>
      <c r="G828" s="30" t="s">
        <v>18</v>
      </c>
      <c r="H828" s="30">
        <v>2</v>
      </c>
      <c r="I828" s="31">
        <v>72</v>
      </c>
    </row>
    <row r="829" spans="2:9" x14ac:dyDescent="0.25">
      <c r="B829" s="29">
        <v>42750</v>
      </c>
      <c r="C829" s="30" t="s">
        <v>308</v>
      </c>
      <c r="D829" s="30">
        <v>714468</v>
      </c>
      <c r="E829" s="30">
        <v>504202</v>
      </c>
      <c r="F829" s="30" t="s">
        <v>775</v>
      </c>
      <c r="G829" s="30" t="s">
        <v>18</v>
      </c>
      <c r="H829" s="30">
        <v>1</v>
      </c>
      <c r="I829" s="31">
        <v>11.4</v>
      </c>
    </row>
    <row r="830" spans="2:9" x14ac:dyDescent="0.25">
      <c r="B830" s="29">
        <v>42751</v>
      </c>
      <c r="C830" s="30" t="s">
        <v>306</v>
      </c>
      <c r="D830" s="30">
        <v>770544</v>
      </c>
      <c r="E830" s="30">
        <v>2949</v>
      </c>
      <c r="F830" s="30" t="s">
        <v>776</v>
      </c>
      <c r="G830" s="30" t="s">
        <v>18</v>
      </c>
      <c r="H830" s="30">
        <v>2</v>
      </c>
      <c r="I830" s="31">
        <v>57</v>
      </c>
    </row>
    <row r="831" spans="2:9" x14ac:dyDescent="0.25">
      <c r="B831" s="29">
        <v>42751</v>
      </c>
      <c r="C831" s="30" t="s">
        <v>8</v>
      </c>
      <c r="D831" s="30">
        <v>798288</v>
      </c>
      <c r="E831" s="30">
        <v>42755</v>
      </c>
      <c r="F831" s="30" t="s">
        <v>215</v>
      </c>
      <c r="G831" s="30" t="s">
        <v>18</v>
      </c>
      <c r="H831" s="30">
        <v>1</v>
      </c>
      <c r="I831" s="31">
        <v>37.9</v>
      </c>
    </row>
    <row r="832" spans="2:9" x14ac:dyDescent="0.25">
      <c r="B832" s="29">
        <v>42751</v>
      </c>
      <c r="C832" s="30" t="s">
        <v>308</v>
      </c>
      <c r="D832" s="30">
        <v>537012</v>
      </c>
      <c r="E832" s="30">
        <v>205412</v>
      </c>
      <c r="F832" s="30" t="s">
        <v>777</v>
      </c>
      <c r="G832" s="30" t="s">
        <v>12</v>
      </c>
      <c r="H832" s="30">
        <v>1</v>
      </c>
      <c r="I832" s="31">
        <v>62.6</v>
      </c>
    </row>
    <row r="833" spans="2:9" x14ac:dyDescent="0.25">
      <c r="B833" s="29">
        <v>42751</v>
      </c>
      <c r="C833" s="30" t="s">
        <v>308</v>
      </c>
      <c r="D833" s="30">
        <v>714468</v>
      </c>
      <c r="E833" s="30">
        <v>265324</v>
      </c>
      <c r="F833" s="30" t="s">
        <v>778</v>
      </c>
      <c r="G833" s="30" t="s">
        <v>12</v>
      </c>
      <c r="H833" s="30">
        <v>1</v>
      </c>
      <c r="I833" s="31">
        <v>14</v>
      </c>
    </row>
    <row r="834" spans="2:9" x14ac:dyDescent="0.25">
      <c r="B834" s="29">
        <v>42751</v>
      </c>
      <c r="C834" s="30" t="s">
        <v>8</v>
      </c>
      <c r="D834" s="30">
        <v>762610</v>
      </c>
      <c r="E834" s="30">
        <v>265820</v>
      </c>
      <c r="F834" s="30" t="s">
        <v>216</v>
      </c>
      <c r="G834" s="30" t="s">
        <v>18</v>
      </c>
      <c r="H834" s="30">
        <v>1</v>
      </c>
      <c r="I834" s="31">
        <v>43.6</v>
      </c>
    </row>
    <row r="835" spans="2:9" x14ac:dyDescent="0.25">
      <c r="B835" s="29">
        <v>42751</v>
      </c>
      <c r="C835" s="30" t="s">
        <v>306</v>
      </c>
      <c r="D835" s="30">
        <v>166761</v>
      </c>
      <c r="E835" s="30">
        <v>453694</v>
      </c>
      <c r="F835" s="30" t="s">
        <v>779</v>
      </c>
      <c r="G835" s="30" t="s">
        <v>12</v>
      </c>
      <c r="H835" s="30">
        <v>3</v>
      </c>
      <c r="I835" s="31">
        <v>102.6</v>
      </c>
    </row>
    <row r="836" spans="2:9" x14ac:dyDescent="0.25">
      <c r="B836" s="29">
        <v>42751</v>
      </c>
      <c r="C836" s="30" t="s">
        <v>306</v>
      </c>
      <c r="D836" s="30">
        <v>422570</v>
      </c>
      <c r="E836" s="30">
        <v>489670</v>
      </c>
      <c r="F836" s="30" t="s">
        <v>780</v>
      </c>
      <c r="G836" s="30" t="s">
        <v>21</v>
      </c>
      <c r="H836" s="30">
        <v>1</v>
      </c>
      <c r="I836" s="31">
        <v>31</v>
      </c>
    </row>
    <row r="837" spans="2:9" x14ac:dyDescent="0.25">
      <c r="B837" s="29">
        <v>42751</v>
      </c>
      <c r="C837" s="30" t="s">
        <v>308</v>
      </c>
      <c r="D837" s="30">
        <v>903052</v>
      </c>
      <c r="E837" s="30">
        <v>490595</v>
      </c>
      <c r="F837" s="30" t="s">
        <v>781</v>
      </c>
      <c r="G837" s="30" t="s">
        <v>10</v>
      </c>
      <c r="H837" s="30">
        <v>1</v>
      </c>
      <c r="I837" s="31">
        <v>34.1</v>
      </c>
    </row>
    <row r="838" spans="2:9" x14ac:dyDescent="0.25">
      <c r="B838" s="29">
        <v>42751</v>
      </c>
      <c r="C838" s="30" t="s">
        <v>306</v>
      </c>
      <c r="D838" s="30">
        <v>226997</v>
      </c>
      <c r="E838" s="30">
        <v>497312</v>
      </c>
      <c r="F838" s="30" t="s">
        <v>782</v>
      </c>
      <c r="G838" s="30" t="s">
        <v>15</v>
      </c>
      <c r="H838" s="30">
        <v>2</v>
      </c>
      <c r="I838" s="31">
        <v>69.8</v>
      </c>
    </row>
    <row r="839" spans="2:9" x14ac:dyDescent="0.25">
      <c r="B839" s="29">
        <v>42751</v>
      </c>
      <c r="C839" s="30" t="s">
        <v>306</v>
      </c>
      <c r="D839" s="30">
        <v>388827</v>
      </c>
      <c r="E839" s="30">
        <v>500242</v>
      </c>
      <c r="F839" s="30" t="s">
        <v>783</v>
      </c>
      <c r="G839" s="30" t="s">
        <v>18</v>
      </c>
      <c r="H839" s="30">
        <v>2</v>
      </c>
      <c r="I839" s="31">
        <v>55.8</v>
      </c>
    </row>
    <row r="840" spans="2:9" x14ac:dyDescent="0.25">
      <c r="B840" s="29">
        <v>42752</v>
      </c>
      <c r="C840" s="30" t="s">
        <v>308</v>
      </c>
      <c r="D840" s="30">
        <v>620967</v>
      </c>
      <c r="E840" s="30">
        <v>418</v>
      </c>
      <c r="F840" s="30" t="s">
        <v>784</v>
      </c>
      <c r="G840" s="30" t="s">
        <v>18</v>
      </c>
      <c r="H840" s="30">
        <v>1</v>
      </c>
      <c r="I840" s="31">
        <v>59.9</v>
      </c>
    </row>
    <row r="841" spans="2:9" x14ac:dyDescent="0.25">
      <c r="B841" s="29">
        <v>42752</v>
      </c>
      <c r="C841" s="30" t="s">
        <v>306</v>
      </c>
      <c r="D841" s="30">
        <v>789157</v>
      </c>
      <c r="E841" s="30">
        <v>8416</v>
      </c>
      <c r="F841" s="30" t="s">
        <v>785</v>
      </c>
      <c r="G841" s="30" t="s">
        <v>18</v>
      </c>
      <c r="H841" s="30">
        <v>1</v>
      </c>
      <c r="I841" s="31">
        <v>28.5</v>
      </c>
    </row>
    <row r="842" spans="2:9" x14ac:dyDescent="0.25">
      <c r="B842" s="29">
        <v>42752</v>
      </c>
      <c r="C842" s="30" t="s">
        <v>308</v>
      </c>
      <c r="D842" s="30">
        <v>419762</v>
      </c>
      <c r="E842" s="30">
        <v>17379</v>
      </c>
      <c r="F842" s="30" t="s">
        <v>786</v>
      </c>
      <c r="G842" s="30" t="s">
        <v>18</v>
      </c>
      <c r="H842" s="30">
        <v>2</v>
      </c>
      <c r="I842" s="31">
        <v>67.599999999999994</v>
      </c>
    </row>
    <row r="843" spans="2:9" x14ac:dyDescent="0.25">
      <c r="B843" s="29">
        <v>42752</v>
      </c>
      <c r="C843" s="30" t="s">
        <v>308</v>
      </c>
      <c r="D843" s="30">
        <v>110582</v>
      </c>
      <c r="E843" s="30">
        <v>17379</v>
      </c>
      <c r="F843" s="30" t="s">
        <v>786</v>
      </c>
      <c r="G843" s="30" t="s">
        <v>18</v>
      </c>
      <c r="H843" s="30">
        <v>1</v>
      </c>
      <c r="I843" s="31">
        <v>65.3</v>
      </c>
    </row>
    <row r="844" spans="2:9" x14ac:dyDescent="0.25">
      <c r="B844" s="29">
        <v>42752</v>
      </c>
      <c r="C844" s="30" t="s">
        <v>308</v>
      </c>
      <c r="D844" s="30">
        <v>198485</v>
      </c>
      <c r="E844" s="30">
        <v>22104</v>
      </c>
      <c r="F844" s="30" t="s">
        <v>787</v>
      </c>
      <c r="G844" s="30" t="s">
        <v>10</v>
      </c>
      <c r="H844" s="30">
        <v>1</v>
      </c>
      <c r="I844" s="31">
        <v>14.5</v>
      </c>
    </row>
    <row r="845" spans="2:9" x14ac:dyDescent="0.25">
      <c r="B845" s="29">
        <v>42752</v>
      </c>
      <c r="C845" s="30" t="s">
        <v>308</v>
      </c>
      <c r="D845" s="30">
        <v>583164</v>
      </c>
      <c r="E845" s="30">
        <v>315375</v>
      </c>
      <c r="F845" s="30" t="s">
        <v>788</v>
      </c>
      <c r="G845" s="30" t="s">
        <v>10</v>
      </c>
      <c r="H845" s="30">
        <v>2</v>
      </c>
      <c r="I845" s="31">
        <v>85.8</v>
      </c>
    </row>
    <row r="846" spans="2:9" x14ac:dyDescent="0.25">
      <c r="B846" s="29">
        <v>42752</v>
      </c>
      <c r="C846" s="30" t="s">
        <v>308</v>
      </c>
      <c r="D846" s="30">
        <v>584710</v>
      </c>
      <c r="E846" s="30">
        <v>334754</v>
      </c>
      <c r="F846" s="30" t="s">
        <v>789</v>
      </c>
      <c r="G846" s="30" t="s">
        <v>21</v>
      </c>
      <c r="H846" s="30">
        <v>1</v>
      </c>
      <c r="I846" s="31">
        <v>37.9</v>
      </c>
    </row>
    <row r="847" spans="2:9" x14ac:dyDescent="0.25">
      <c r="B847" s="29">
        <v>42752</v>
      </c>
      <c r="C847" s="30" t="s">
        <v>308</v>
      </c>
      <c r="D847" s="30">
        <v>419762</v>
      </c>
      <c r="E847" s="30">
        <v>334754</v>
      </c>
      <c r="F847" s="30" t="s">
        <v>789</v>
      </c>
      <c r="G847" s="30" t="s">
        <v>21</v>
      </c>
      <c r="H847" s="30">
        <v>1</v>
      </c>
      <c r="I847" s="31">
        <v>32</v>
      </c>
    </row>
    <row r="848" spans="2:9" x14ac:dyDescent="0.25">
      <c r="B848" s="29">
        <v>42752</v>
      </c>
      <c r="C848" s="30" t="s">
        <v>308</v>
      </c>
      <c r="D848" s="30">
        <v>714468</v>
      </c>
      <c r="E848" s="30">
        <v>334754</v>
      </c>
      <c r="F848" s="30" t="s">
        <v>789</v>
      </c>
      <c r="G848" s="30" t="s">
        <v>21</v>
      </c>
      <c r="H848" s="30">
        <v>1</v>
      </c>
      <c r="I848" s="31">
        <v>14</v>
      </c>
    </row>
    <row r="849" spans="2:9" x14ac:dyDescent="0.25">
      <c r="B849" s="29">
        <v>42752</v>
      </c>
      <c r="C849" s="30" t="s">
        <v>308</v>
      </c>
      <c r="D849" s="30">
        <v>419762</v>
      </c>
      <c r="E849" s="30">
        <v>441590</v>
      </c>
      <c r="F849" s="30" t="s">
        <v>790</v>
      </c>
      <c r="G849" s="30" t="s">
        <v>15</v>
      </c>
      <c r="H849" s="30">
        <v>2</v>
      </c>
      <c r="I849" s="31">
        <v>61.8</v>
      </c>
    </row>
    <row r="850" spans="2:9" x14ac:dyDescent="0.25">
      <c r="B850" s="29">
        <v>42752</v>
      </c>
      <c r="C850" s="30" t="s">
        <v>306</v>
      </c>
      <c r="D850" s="30">
        <v>429081</v>
      </c>
      <c r="E850" s="30">
        <v>460465</v>
      </c>
      <c r="F850" s="30" t="s">
        <v>791</v>
      </c>
      <c r="G850" s="30" t="s">
        <v>18</v>
      </c>
      <c r="H850" s="30">
        <v>1</v>
      </c>
      <c r="I850" s="31">
        <v>5.5</v>
      </c>
    </row>
    <row r="851" spans="2:9" x14ac:dyDescent="0.25">
      <c r="B851" s="29">
        <v>42752</v>
      </c>
      <c r="C851" s="30" t="s">
        <v>308</v>
      </c>
      <c r="D851" s="30">
        <v>138108</v>
      </c>
      <c r="E851" s="30">
        <v>462993</v>
      </c>
      <c r="F851" s="30" t="s">
        <v>792</v>
      </c>
      <c r="G851" s="30" t="s">
        <v>18</v>
      </c>
      <c r="H851" s="30">
        <v>1</v>
      </c>
      <c r="I851" s="31">
        <v>65.3</v>
      </c>
    </row>
    <row r="852" spans="2:9" x14ac:dyDescent="0.25">
      <c r="B852" s="29">
        <v>42752</v>
      </c>
      <c r="C852" s="30" t="s">
        <v>306</v>
      </c>
      <c r="D852" s="30">
        <v>936450</v>
      </c>
      <c r="E852" s="30">
        <v>490030</v>
      </c>
      <c r="F852" s="30" t="s">
        <v>793</v>
      </c>
      <c r="G852" s="30" t="s">
        <v>18</v>
      </c>
      <c r="H852" s="30">
        <v>1</v>
      </c>
      <c r="I852" s="31">
        <v>27.9</v>
      </c>
    </row>
    <row r="853" spans="2:9" x14ac:dyDescent="0.25">
      <c r="B853" s="29">
        <v>42752</v>
      </c>
      <c r="C853" s="30" t="s">
        <v>308</v>
      </c>
      <c r="D853" s="30">
        <v>537012</v>
      </c>
      <c r="E853" s="30">
        <v>504649</v>
      </c>
      <c r="F853" s="30" t="s">
        <v>794</v>
      </c>
      <c r="G853" s="30" t="s">
        <v>18</v>
      </c>
      <c r="H853" s="30">
        <v>1</v>
      </c>
      <c r="I853" s="31">
        <v>42.9</v>
      </c>
    </row>
    <row r="854" spans="2:9" x14ac:dyDescent="0.25">
      <c r="B854" s="29">
        <v>42753</v>
      </c>
      <c r="C854" s="30" t="s">
        <v>308</v>
      </c>
      <c r="D854" s="30">
        <v>456255</v>
      </c>
      <c r="E854" s="30">
        <v>32908</v>
      </c>
      <c r="F854" s="30" t="s">
        <v>795</v>
      </c>
      <c r="G854" s="30" t="s">
        <v>15</v>
      </c>
      <c r="H854" s="30">
        <v>1</v>
      </c>
      <c r="I854" s="31">
        <v>55.9</v>
      </c>
    </row>
    <row r="855" spans="2:9" x14ac:dyDescent="0.25">
      <c r="B855" s="29">
        <v>42753</v>
      </c>
      <c r="C855" s="30" t="s">
        <v>308</v>
      </c>
      <c r="D855" s="30">
        <v>796801</v>
      </c>
      <c r="E855" s="30">
        <v>61197</v>
      </c>
      <c r="F855" s="30" t="s">
        <v>796</v>
      </c>
      <c r="G855" s="30" t="s">
        <v>10</v>
      </c>
      <c r="H855" s="30">
        <v>1</v>
      </c>
      <c r="I855" s="31">
        <v>44</v>
      </c>
    </row>
    <row r="856" spans="2:9" x14ac:dyDescent="0.25">
      <c r="B856" s="29">
        <v>42753</v>
      </c>
      <c r="C856" s="30" t="s">
        <v>8</v>
      </c>
      <c r="D856" s="30">
        <v>915953</v>
      </c>
      <c r="E856" s="30">
        <v>272240</v>
      </c>
      <c r="F856" s="30" t="s">
        <v>217</v>
      </c>
      <c r="G856" s="30" t="s">
        <v>18</v>
      </c>
      <c r="H856" s="30">
        <v>3</v>
      </c>
      <c r="I856" s="31">
        <v>203.4</v>
      </c>
    </row>
    <row r="857" spans="2:9" x14ac:dyDescent="0.25">
      <c r="B857" s="29">
        <v>42753</v>
      </c>
      <c r="C857" s="30" t="s">
        <v>308</v>
      </c>
      <c r="D857" s="30">
        <v>419762</v>
      </c>
      <c r="E857" s="30">
        <v>424033</v>
      </c>
      <c r="F857" s="30" t="s">
        <v>797</v>
      </c>
      <c r="G857" s="30" t="s">
        <v>18</v>
      </c>
      <c r="H857" s="30">
        <v>2</v>
      </c>
      <c r="I857" s="31">
        <v>67.400000000000006</v>
      </c>
    </row>
    <row r="858" spans="2:9" x14ac:dyDescent="0.25">
      <c r="B858" s="29">
        <v>42753</v>
      </c>
      <c r="C858" s="30" t="s">
        <v>306</v>
      </c>
      <c r="D858" s="30">
        <v>665803</v>
      </c>
      <c r="E858" s="30">
        <v>504395</v>
      </c>
      <c r="F858" s="30" t="s">
        <v>798</v>
      </c>
      <c r="G858" s="30" t="s">
        <v>18</v>
      </c>
      <c r="H858" s="30">
        <v>1</v>
      </c>
      <c r="I858" s="31">
        <v>36</v>
      </c>
    </row>
    <row r="859" spans="2:9" x14ac:dyDescent="0.25">
      <c r="B859" s="29">
        <v>42754</v>
      </c>
      <c r="C859" s="30" t="s">
        <v>308</v>
      </c>
      <c r="D859" s="30">
        <v>403498</v>
      </c>
      <c r="E859" s="30">
        <v>76399</v>
      </c>
      <c r="F859" s="30" t="s">
        <v>799</v>
      </c>
      <c r="G859" s="30" t="s">
        <v>15</v>
      </c>
      <c r="H859" s="30">
        <v>3</v>
      </c>
      <c r="I859" s="31">
        <v>167.7</v>
      </c>
    </row>
    <row r="860" spans="2:9" x14ac:dyDescent="0.25">
      <c r="B860" s="29">
        <v>42754</v>
      </c>
      <c r="C860" s="30" t="s">
        <v>308</v>
      </c>
      <c r="D860" s="30">
        <v>390602</v>
      </c>
      <c r="E860" s="30">
        <v>494778</v>
      </c>
      <c r="F860" s="30" t="s">
        <v>800</v>
      </c>
      <c r="G860" s="30" t="s">
        <v>21</v>
      </c>
      <c r="H860" s="30">
        <v>1</v>
      </c>
      <c r="I860" s="31">
        <v>32</v>
      </c>
    </row>
    <row r="861" spans="2:9" x14ac:dyDescent="0.25">
      <c r="B861" s="29">
        <v>42754</v>
      </c>
      <c r="C861" s="30" t="s">
        <v>308</v>
      </c>
      <c r="D861" s="30">
        <v>269713</v>
      </c>
      <c r="E861" s="30">
        <v>494853</v>
      </c>
      <c r="F861" s="30" t="s">
        <v>801</v>
      </c>
      <c r="G861" s="30" t="s">
        <v>18</v>
      </c>
      <c r="H861" s="30">
        <v>1</v>
      </c>
      <c r="I861" s="31">
        <v>33.700000000000003</v>
      </c>
    </row>
    <row r="862" spans="2:9" x14ac:dyDescent="0.25">
      <c r="B862" s="29">
        <v>42754</v>
      </c>
      <c r="C862" s="30" t="s">
        <v>308</v>
      </c>
      <c r="D862" s="30">
        <v>532182</v>
      </c>
      <c r="E862" s="30">
        <v>494853</v>
      </c>
      <c r="F862" s="30" t="s">
        <v>801</v>
      </c>
      <c r="G862" s="30" t="s">
        <v>18</v>
      </c>
      <c r="H862" s="30">
        <v>1</v>
      </c>
      <c r="I862" s="31">
        <v>33.700000000000003</v>
      </c>
    </row>
    <row r="863" spans="2:9" x14ac:dyDescent="0.25">
      <c r="B863" s="29">
        <v>42754</v>
      </c>
      <c r="C863" s="30" t="s">
        <v>306</v>
      </c>
      <c r="D863" s="30">
        <v>948610</v>
      </c>
      <c r="E863" s="30">
        <v>498593</v>
      </c>
      <c r="F863" s="30" t="s">
        <v>802</v>
      </c>
      <c r="G863" s="30" t="s">
        <v>18</v>
      </c>
      <c r="H863" s="30">
        <v>1</v>
      </c>
      <c r="I863" s="31">
        <v>42.9</v>
      </c>
    </row>
    <row r="864" spans="2:9" x14ac:dyDescent="0.25">
      <c r="B864" s="29">
        <v>42754</v>
      </c>
      <c r="C864" s="30" t="s">
        <v>308</v>
      </c>
      <c r="D864" s="30">
        <v>390602</v>
      </c>
      <c r="E864" s="30">
        <v>504800</v>
      </c>
      <c r="F864" s="30" t="s">
        <v>803</v>
      </c>
      <c r="G864" s="30" t="s">
        <v>49</v>
      </c>
      <c r="H864" s="30">
        <v>1</v>
      </c>
      <c r="I864" s="31">
        <v>35.5</v>
      </c>
    </row>
    <row r="865" spans="2:9" x14ac:dyDescent="0.25">
      <c r="B865" s="29">
        <v>42754</v>
      </c>
      <c r="C865" s="30" t="s">
        <v>308</v>
      </c>
      <c r="D865" s="30">
        <v>588080</v>
      </c>
      <c r="E865" s="30">
        <v>504889</v>
      </c>
      <c r="F865" s="30" t="s">
        <v>804</v>
      </c>
      <c r="G865" s="30" t="s">
        <v>18</v>
      </c>
      <c r="H865" s="30">
        <v>1</v>
      </c>
      <c r="I865" s="31">
        <v>21.1</v>
      </c>
    </row>
    <row r="866" spans="2:9" x14ac:dyDescent="0.25">
      <c r="B866" s="29">
        <v>42755</v>
      </c>
      <c r="C866" s="30" t="s">
        <v>306</v>
      </c>
      <c r="D866" s="30">
        <v>161747</v>
      </c>
      <c r="E866" s="30">
        <v>44212</v>
      </c>
      <c r="F866" s="30" t="s">
        <v>805</v>
      </c>
      <c r="G866" s="30" t="s">
        <v>18</v>
      </c>
      <c r="H866" s="30">
        <v>1</v>
      </c>
      <c r="I866" s="31">
        <v>5.5</v>
      </c>
    </row>
    <row r="867" spans="2:9" x14ac:dyDescent="0.25">
      <c r="B867" s="29">
        <v>42755</v>
      </c>
      <c r="C867" s="30" t="s">
        <v>8</v>
      </c>
      <c r="D867" s="30">
        <v>298313</v>
      </c>
      <c r="E867" s="30">
        <v>206158</v>
      </c>
      <c r="F867" s="30" t="s">
        <v>218</v>
      </c>
      <c r="G867" s="30" t="s">
        <v>18</v>
      </c>
      <c r="H867" s="30">
        <v>1</v>
      </c>
      <c r="I867" s="31">
        <v>37.9</v>
      </c>
    </row>
    <row r="868" spans="2:9" x14ac:dyDescent="0.25">
      <c r="B868" s="29">
        <v>42755</v>
      </c>
      <c r="C868" s="30" t="s">
        <v>8</v>
      </c>
      <c r="D868" s="30">
        <v>506459</v>
      </c>
      <c r="E868" s="30">
        <v>416668</v>
      </c>
      <c r="F868" s="30" t="s">
        <v>219</v>
      </c>
      <c r="G868" s="30" t="s">
        <v>12</v>
      </c>
      <c r="H868" s="30">
        <v>1</v>
      </c>
      <c r="I868" s="31">
        <v>42</v>
      </c>
    </row>
    <row r="869" spans="2:9" x14ac:dyDescent="0.25">
      <c r="B869" s="29">
        <v>42755</v>
      </c>
      <c r="C869" s="30" t="s">
        <v>8</v>
      </c>
      <c r="D869" s="30">
        <v>863562</v>
      </c>
      <c r="E869" s="30">
        <v>428999</v>
      </c>
      <c r="F869" s="30" t="s">
        <v>220</v>
      </c>
      <c r="G869" s="30" t="s">
        <v>18</v>
      </c>
      <c r="H869" s="30">
        <v>2</v>
      </c>
      <c r="I869" s="31">
        <v>33.9</v>
      </c>
    </row>
    <row r="870" spans="2:9" x14ac:dyDescent="0.25">
      <c r="B870" s="29">
        <v>42755</v>
      </c>
      <c r="C870" s="30" t="s">
        <v>8</v>
      </c>
      <c r="D870" s="30">
        <v>915953</v>
      </c>
      <c r="E870" s="30">
        <v>487208</v>
      </c>
      <c r="F870" s="30" t="s">
        <v>221</v>
      </c>
      <c r="G870" s="30" t="s">
        <v>10</v>
      </c>
      <c r="H870" s="30">
        <v>2</v>
      </c>
      <c r="I870" s="31">
        <v>103.4</v>
      </c>
    </row>
    <row r="871" spans="2:9" x14ac:dyDescent="0.25">
      <c r="B871" s="29">
        <v>42755</v>
      </c>
      <c r="C871" s="30" t="s">
        <v>308</v>
      </c>
      <c r="D871" s="30">
        <v>537012</v>
      </c>
      <c r="E871" s="30">
        <v>492215</v>
      </c>
      <c r="F871" s="30" t="s">
        <v>806</v>
      </c>
      <c r="G871" s="30" t="s">
        <v>18</v>
      </c>
      <c r="H871" s="30">
        <v>1</v>
      </c>
      <c r="I871" s="31">
        <v>44.8</v>
      </c>
    </row>
    <row r="872" spans="2:9" x14ac:dyDescent="0.25">
      <c r="B872" s="29">
        <v>42756</v>
      </c>
      <c r="C872" s="30" t="s">
        <v>308</v>
      </c>
      <c r="D872" s="30">
        <v>315236</v>
      </c>
      <c r="E872" s="30">
        <v>93600</v>
      </c>
      <c r="F872" s="30" t="s">
        <v>807</v>
      </c>
      <c r="G872" s="30" t="s">
        <v>18</v>
      </c>
      <c r="H872" s="30">
        <v>1</v>
      </c>
      <c r="I872" s="31">
        <v>33.799999999999997</v>
      </c>
    </row>
    <row r="873" spans="2:9" x14ac:dyDescent="0.25">
      <c r="B873" s="29">
        <v>42756</v>
      </c>
      <c r="C873" s="30" t="s">
        <v>308</v>
      </c>
      <c r="D873" s="30">
        <v>714468</v>
      </c>
      <c r="E873" s="30">
        <v>379399</v>
      </c>
      <c r="F873" s="30" t="s">
        <v>808</v>
      </c>
      <c r="G873" s="30" t="s">
        <v>12</v>
      </c>
      <c r="H873" s="30">
        <v>2</v>
      </c>
      <c r="I873" s="31">
        <v>28</v>
      </c>
    </row>
    <row r="874" spans="2:9" x14ac:dyDescent="0.25">
      <c r="B874" s="29">
        <v>42756</v>
      </c>
      <c r="C874" s="30" t="s">
        <v>306</v>
      </c>
      <c r="D874" s="30">
        <v>468800</v>
      </c>
      <c r="E874" s="30">
        <v>471347</v>
      </c>
      <c r="F874" s="30" t="s">
        <v>809</v>
      </c>
      <c r="G874" s="30" t="s">
        <v>18</v>
      </c>
      <c r="H874" s="30">
        <v>1</v>
      </c>
      <c r="I874" s="31">
        <v>42.9</v>
      </c>
    </row>
    <row r="875" spans="2:9" x14ac:dyDescent="0.25">
      <c r="B875" s="29">
        <v>42756</v>
      </c>
      <c r="C875" s="30" t="s">
        <v>8</v>
      </c>
      <c r="D875" s="30">
        <v>771567</v>
      </c>
      <c r="E875" s="30">
        <v>501105</v>
      </c>
      <c r="F875" s="30" t="s">
        <v>222</v>
      </c>
      <c r="G875" s="30" t="s">
        <v>18</v>
      </c>
      <c r="H875" s="30">
        <v>1</v>
      </c>
      <c r="I875" s="31">
        <v>37.9</v>
      </c>
    </row>
    <row r="876" spans="2:9" x14ac:dyDescent="0.25">
      <c r="B876" s="29">
        <v>42756</v>
      </c>
      <c r="C876" s="30" t="s">
        <v>8</v>
      </c>
      <c r="D876" s="30">
        <v>905356</v>
      </c>
      <c r="E876" s="30">
        <v>505127</v>
      </c>
      <c r="F876" s="30" t="s">
        <v>223</v>
      </c>
      <c r="G876" s="30" t="s">
        <v>18</v>
      </c>
      <c r="H876" s="30">
        <v>2</v>
      </c>
      <c r="I876" s="31">
        <v>67.8</v>
      </c>
    </row>
    <row r="877" spans="2:9" x14ac:dyDescent="0.25">
      <c r="B877" s="29">
        <v>42757</v>
      </c>
      <c r="C877" s="30" t="s">
        <v>308</v>
      </c>
      <c r="D877" s="30">
        <v>456255</v>
      </c>
      <c r="E877" s="30">
        <v>32908</v>
      </c>
      <c r="F877" s="30" t="s">
        <v>810</v>
      </c>
      <c r="G877" s="30" t="s">
        <v>15</v>
      </c>
      <c r="H877" s="30">
        <v>1</v>
      </c>
      <c r="I877" s="31">
        <v>55.9</v>
      </c>
    </row>
    <row r="878" spans="2:9" x14ac:dyDescent="0.25">
      <c r="B878" s="29">
        <v>42757</v>
      </c>
      <c r="C878" s="30" t="s">
        <v>8</v>
      </c>
      <c r="D878" s="30">
        <v>905356</v>
      </c>
      <c r="E878" s="30">
        <v>93487</v>
      </c>
      <c r="F878" s="30" t="s">
        <v>224</v>
      </c>
      <c r="G878" s="30" t="s">
        <v>18</v>
      </c>
      <c r="H878" s="30">
        <v>1</v>
      </c>
      <c r="I878" s="31">
        <v>33.9</v>
      </c>
    </row>
    <row r="879" spans="2:9" x14ac:dyDescent="0.25">
      <c r="B879" s="29">
        <v>42757</v>
      </c>
      <c r="C879" s="30" t="s">
        <v>308</v>
      </c>
      <c r="D879" s="30">
        <v>584710</v>
      </c>
      <c r="E879" s="30">
        <v>93487</v>
      </c>
      <c r="F879" s="30" t="s">
        <v>224</v>
      </c>
      <c r="G879" s="30" t="s">
        <v>18</v>
      </c>
      <c r="H879" s="30">
        <v>1</v>
      </c>
      <c r="I879" s="31">
        <v>39.799999999999997</v>
      </c>
    </row>
    <row r="880" spans="2:9" x14ac:dyDescent="0.25">
      <c r="B880" s="29">
        <v>42757</v>
      </c>
      <c r="C880" s="30" t="s">
        <v>306</v>
      </c>
      <c r="D880" s="30">
        <v>226997</v>
      </c>
      <c r="E880" s="30">
        <v>504101</v>
      </c>
      <c r="F880" s="30" t="s">
        <v>811</v>
      </c>
      <c r="G880" s="30" t="s">
        <v>18</v>
      </c>
      <c r="H880" s="30">
        <v>1</v>
      </c>
      <c r="I880" s="31">
        <v>36</v>
      </c>
    </row>
    <row r="881" spans="2:9" x14ac:dyDescent="0.25">
      <c r="B881" s="29">
        <v>42757</v>
      </c>
      <c r="C881" s="30" t="s">
        <v>306</v>
      </c>
      <c r="D881" s="30">
        <v>297015</v>
      </c>
      <c r="E881" s="30">
        <v>504101</v>
      </c>
      <c r="F881" s="30" t="s">
        <v>811</v>
      </c>
      <c r="G881" s="30" t="s">
        <v>18</v>
      </c>
      <c r="H881" s="30">
        <v>1</v>
      </c>
      <c r="I881" s="31">
        <v>36</v>
      </c>
    </row>
    <row r="882" spans="2:9" x14ac:dyDescent="0.25">
      <c r="B882" s="29">
        <v>42758</v>
      </c>
      <c r="C882" s="30" t="s">
        <v>306</v>
      </c>
      <c r="D882" s="30">
        <v>428061</v>
      </c>
      <c r="E882" s="30">
        <v>48118</v>
      </c>
      <c r="F882" s="30" t="s">
        <v>812</v>
      </c>
      <c r="G882" s="30" t="s">
        <v>18</v>
      </c>
      <c r="H882" s="30">
        <v>1</v>
      </c>
      <c r="I882" s="31">
        <v>14.5</v>
      </c>
    </row>
    <row r="883" spans="2:9" x14ac:dyDescent="0.25">
      <c r="B883" s="29">
        <v>42758</v>
      </c>
      <c r="C883" s="30" t="s">
        <v>308</v>
      </c>
      <c r="D883" s="30">
        <v>720906</v>
      </c>
      <c r="E883" s="30">
        <v>64983</v>
      </c>
      <c r="F883" s="30" t="s">
        <v>813</v>
      </c>
      <c r="G883" s="30" t="s">
        <v>21</v>
      </c>
      <c r="H883" s="30">
        <v>1</v>
      </c>
      <c r="I883" s="31">
        <v>37.9</v>
      </c>
    </row>
    <row r="884" spans="2:9" x14ac:dyDescent="0.25">
      <c r="B884" s="29">
        <v>42758</v>
      </c>
      <c r="C884" s="30" t="s">
        <v>308</v>
      </c>
      <c r="D884" s="30">
        <v>954518</v>
      </c>
      <c r="E884" s="30">
        <v>147715</v>
      </c>
      <c r="F884" s="30" t="s">
        <v>814</v>
      </c>
      <c r="G884" s="30" t="s">
        <v>18</v>
      </c>
      <c r="H884" s="30">
        <v>1</v>
      </c>
      <c r="I884" s="31">
        <v>33.799999999999997</v>
      </c>
    </row>
    <row r="885" spans="2:9" x14ac:dyDescent="0.25">
      <c r="B885" s="29">
        <v>42758</v>
      </c>
      <c r="C885" s="30" t="s">
        <v>308</v>
      </c>
      <c r="D885" s="30">
        <v>709381</v>
      </c>
      <c r="E885" s="30">
        <v>239109</v>
      </c>
      <c r="F885" s="30" t="s">
        <v>815</v>
      </c>
      <c r="G885" s="30" t="s">
        <v>18</v>
      </c>
      <c r="H885" s="30">
        <v>2</v>
      </c>
      <c r="I885" s="31">
        <v>89.6</v>
      </c>
    </row>
    <row r="886" spans="2:9" x14ac:dyDescent="0.25">
      <c r="B886" s="29">
        <v>42758</v>
      </c>
      <c r="C886" s="30" t="s">
        <v>308</v>
      </c>
      <c r="D886" s="30">
        <v>709381</v>
      </c>
      <c r="E886" s="30">
        <v>259985</v>
      </c>
      <c r="F886" s="30" t="s">
        <v>816</v>
      </c>
      <c r="G886" s="30" t="s">
        <v>18</v>
      </c>
      <c r="H886" s="30">
        <v>1</v>
      </c>
      <c r="I886" s="31">
        <v>44.8</v>
      </c>
    </row>
    <row r="887" spans="2:9" x14ac:dyDescent="0.25">
      <c r="B887" s="29">
        <v>42758</v>
      </c>
      <c r="C887" s="30" t="s">
        <v>8</v>
      </c>
      <c r="D887" s="30">
        <v>348047</v>
      </c>
      <c r="E887" s="30">
        <v>377222</v>
      </c>
      <c r="F887" s="30" t="s">
        <v>225</v>
      </c>
      <c r="G887" s="30" t="s">
        <v>10</v>
      </c>
      <c r="H887" s="30">
        <v>1</v>
      </c>
      <c r="I887" s="31">
        <v>37.200000000000003</v>
      </c>
    </row>
    <row r="888" spans="2:9" x14ac:dyDescent="0.25">
      <c r="B888" s="29">
        <v>42758</v>
      </c>
      <c r="C888" s="30" t="s">
        <v>306</v>
      </c>
      <c r="D888" s="30">
        <v>770544</v>
      </c>
      <c r="E888" s="30">
        <v>491486</v>
      </c>
      <c r="F888" s="30" t="s">
        <v>817</v>
      </c>
      <c r="G888" s="30" t="s">
        <v>18</v>
      </c>
      <c r="H888" s="30">
        <v>1</v>
      </c>
      <c r="I888" s="31">
        <v>28.5</v>
      </c>
    </row>
    <row r="889" spans="2:9" x14ac:dyDescent="0.25">
      <c r="B889" s="29">
        <v>42758</v>
      </c>
      <c r="C889" s="30" t="s">
        <v>306</v>
      </c>
      <c r="D889" s="30">
        <v>665803</v>
      </c>
      <c r="E889" s="30">
        <v>491486</v>
      </c>
      <c r="F889" s="30" t="s">
        <v>817</v>
      </c>
      <c r="G889" s="30" t="s">
        <v>18</v>
      </c>
      <c r="H889" s="30">
        <v>1</v>
      </c>
      <c r="I889" s="31">
        <v>36</v>
      </c>
    </row>
    <row r="890" spans="2:9" x14ac:dyDescent="0.25">
      <c r="B890" s="29">
        <v>42758</v>
      </c>
      <c r="C890" s="30" t="s">
        <v>308</v>
      </c>
      <c r="D890" s="30">
        <v>198485</v>
      </c>
      <c r="E890" s="30">
        <v>497472</v>
      </c>
      <c r="F890" s="30" t="s">
        <v>818</v>
      </c>
      <c r="G890" s="30" t="s">
        <v>18</v>
      </c>
      <c r="H890" s="30">
        <v>1</v>
      </c>
      <c r="I890" s="31">
        <v>9.9</v>
      </c>
    </row>
    <row r="891" spans="2:9" x14ac:dyDescent="0.25">
      <c r="B891" s="29">
        <v>42759</v>
      </c>
      <c r="C891" s="30" t="s">
        <v>308</v>
      </c>
      <c r="D891" s="30">
        <v>315236</v>
      </c>
      <c r="E891" s="30">
        <v>21692</v>
      </c>
      <c r="F891" s="30" t="s">
        <v>819</v>
      </c>
      <c r="G891" s="30" t="s">
        <v>10</v>
      </c>
      <c r="H891" s="30">
        <v>1</v>
      </c>
      <c r="I891" s="31">
        <v>37</v>
      </c>
    </row>
    <row r="892" spans="2:9" x14ac:dyDescent="0.25">
      <c r="B892" s="29">
        <v>42759</v>
      </c>
      <c r="C892" s="30" t="s">
        <v>306</v>
      </c>
      <c r="D892" s="30">
        <v>252726</v>
      </c>
      <c r="E892" s="30">
        <v>287448</v>
      </c>
      <c r="F892" s="30" t="s">
        <v>820</v>
      </c>
      <c r="G892" s="30" t="s">
        <v>18</v>
      </c>
      <c r="H892" s="30">
        <v>3</v>
      </c>
      <c r="I892" s="31">
        <v>80.099999999999994</v>
      </c>
    </row>
    <row r="893" spans="2:9" x14ac:dyDescent="0.25">
      <c r="B893" s="29">
        <v>42759</v>
      </c>
      <c r="C893" s="30" t="s">
        <v>306</v>
      </c>
      <c r="D893" s="30">
        <v>252726</v>
      </c>
      <c r="E893" s="30">
        <v>289368</v>
      </c>
      <c r="F893" s="30" t="s">
        <v>821</v>
      </c>
      <c r="G893" s="30" t="s">
        <v>18</v>
      </c>
      <c r="H893" s="30">
        <v>1</v>
      </c>
      <c r="I893" s="31">
        <v>26.7</v>
      </c>
    </row>
    <row r="894" spans="2:9" x14ac:dyDescent="0.25">
      <c r="B894" s="29">
        <v>42759</v>
      </c>
      <c r="C894" s="30" t="s">
        <v>306</v>
      </c>
      <c r="D894" s="30">
        <v>422570</v>
      </c>
      <c r="E894" s="30">
        <v>416668</v>
      </c>
      <c r="F894" s="30" t="s">
        <v>822</v>
      </c>
      <c r="G894" s="30" t="s">
        <v>12</v>
      </c>
      <c r="H894" s="30">
        <v>1</v>
      </c>
      <c r="I894" s="31">
        <v>34.5</v>
      </c>
    </row>
    <row r="895" spans="2:9" x14ac:dyDescent="0.25">
      <c r="B895" s="29">
        <v>42759</v>
      </c>
      <c r="C895" s="30" t="s">
        <v>8</v>
      </c>
      <c r="D895" s="30">
        <v>915953</v>
      </c>
      <c r="E895" s="30">
        <v>436689</v>
      </c>
      <c r="F895" s="30" t="s">
        <v>226</v>
      </c>
      <c r="G895" s="30" t="s">
        <v>10</v>
      </c>
      <c r="H895" s="30">
        <v>1</v>
      </c>
      <c r="I895" s="31">
        <v>51.7</v>
      </c>
    </row>
    <row r="896" spans="2:9" x14ac:dyDescent="0.25">
      <c r="B896" s="29">
        <v>42759</v>
      </c>
      <c r="C896" s="30" t="s">
        <v>308</v>
      </c>
      <c r="D896" s="30">
        <v>315236</v>
      </c>
      <c r="E896" s="30">
        <v>445921</v>
      </c>
      <c r="F896" s="30" t="s">
        <v>823</v>
      </c>
      <c r="G896" s="30" t="s">
        <v>12</v>
      </c>
      <c r="H896" s="30">
        <v>1</v>
      </c>
      <c r="I896" s="31">
        <v>38.200000000000003</v>
      </c>
    </row>
    <row r="897" spans="2:9" x14ac:dyDescent="0.25">
      <c r="B897" s="29">
        <v>42759</v>
      </c>
      <c r="C897" s="30" t="s">
        <v>306</v>
      </c>
      <c r="D897" s="30">
        <v>297015</v>
      </c>
      <c r="E897" s="30">
        <v>493660</v>
      </c>
      <c r="F897" s="30" t="s">
        <v>824</v>
      </c>
      <c r="G897" s="30" t="s">
        <v>18</v>
      </c>
      <c r="H897" s="30">
        <v>1</v>
      </c>
      <c r="I897" s="31">
        <v>36</v>
      </c>
    </row>
    <row r="898" spans="2:9" x14ac:dyDescent="0.25">
      <c r="B898" s="29">
        <v>42759</v>
      </c>
      <c r="C898" s="30" t="s">
        <v>308</v>
      </c>
      <c r="D898" s="30">
        <v>178732</v>
      </c>
      <c r="E898" s="30">
        <v>495318</v>
      </c>
      <c r="F898" s="30" t="s">
        <v>825</v>
      </c>
      <c r="G898" s="30" t="s">
        <v>18</v>
      </c>
      <c r="H898" s="30">
        <v>1</v>
      </c>
      <c r="I898" s="31">
        <v>26.1</v>
      </c>
    </row>
    <row r="899" spans="2:9" x14ac:dyDescent="0.25">
      <c r="B899" s="29">
        <v>42759</v>
      </c>
      <c r="C899" s="30" t="s">
        <v>8</v>
      </c>
      <c r="D899" s="30">
        <v>677851</v>
      </c>
      <c r="E899" s="30">
        <v>504864</v>
      </c>
      <c r="F899" s="30" t="s">
        <v>227</v>
      </c>
      <c r="G899" s="30" t="s">
        <v>15</v>
      </c>
      <c r="H899" s="30">
        <v>2</v>
      </c>
      <c r="I899" s="31">
        <v>71.8</v>
      </c>
    </row>
    <row r="900" spans="2:9" x14ac:dyDescent="0.25">
      <c r="B900" s="29">
        <v>42759</v>
      </c>
      <c r="C900" s="30" t="s">
        <v>8</v>
      </c>
      <c r="D900" s="30">
        <v>897047</v>
      </c>
      <c r="E900" s="30">
        <v>504864</v>
      </c>
      <c r="F900" s="30" t="s">
        <v>227</v>
      </c>
      <c r="G900" s="30" t="s">
        <v>15</v>
      </c>
      <c r="H900" s="30">
        <v>1</v>
      </c>
      <c r="I900" s="31">
        <v>33</v>
      </c>
    </row>
    <row r="901" spans="2:9" x14ac:dyDescent="0.25">
      <c r="B901" s="29">
        <v>42759</v>
      </c>
      <c r="C901" s="30" t="s">
        <v>306</v>
      </c>
      <c r="D901" s="30">
        <v>113733</v>
      </c>
      <c r="E901" s="30">
        <v>504864</v>
      </c>
      <c r="F901" s="30" t="s">
        <v>227</v>
      </c>
      <c r="G901" s="30" t="s">
        <v>15</v>
      </c>
      <c r="H901" s="30">
        <v>1</v>
      </c>
      <c r="I901" s="31">
        <v>27.9</v>
      </c>
    </row>
    <row r="902" spans="2:9" x14ac:dyDescent="0.25">
      <c r="B902" s="29">
        <v>42759</v>
      </c>
      <c r="C902" s="30" t="s">
        <v>306</v>
      </c>
      <c r="D902" s="30">
        <v>582553</v>
      </c>
      <c r="E902" s="30">
        <v>504864</v>
      </c>
      <c r="F902" s="30" t="s">
        <v>227</v>
      </c>
      <c r="G902" s="30" t="s">
        <v>15</v>
      </c>
      <c r="H902" s="30">
        <v>1</v>
      </c>
      <c r="I902" s="31">
        <v>27.9</v>
      </c>
    </row>
    <row r="903" spans="2:9" x14ac:dyDescent="0.25">
      <c r="B903" s="29">
        <v>42759</v>
      </c>
      <c r="C903" s="30" t="s">
        <v>306</v>
      </c>
      <c r="D903" s="30">
        <v>297015</v>
      </c>
      <c r="E903" s="30">
        <v>504864</v>
      </c>
      <c r="F903" s="30" t="s">
        <v>227</v>
      </c>
      <c r="G903" s="30" t="s">
        <v>15</v>
      </c>
      <c r="H903" s="30">
        <v>1</v>
      </c>
      <c r="I903" s="31">
        <v>34.9</v>
      </c>
    </row>
    <row r="904" spans="2:9" x14ac:dyDescent="0.25">
      <c r="B904" s="29">
        <v>42759</v>
      </c>
      <c r="C904" s="30" t="s">
        <v>308</v>
      </c>
      <c r="D904" s="30">
        <v>520594</v>
      </c>
      <c r="E904" s="30">
        <v>504864</v>
      </c>
      <c r="F904" s="30" t="s">
        <v>227</v>
      </c>
      <c r="G904" s="30" t="s">
        <v>15</v>
      </c>
      <c r="H904" s="30">
        <v>2</v>
      </c>
      <c r="I904" s="31">
        <v>39.799999999999997</v>
      </c>
    </row>
    <row r="905" spans="2:9" x14ac:dyDescent="0.25">
      <c r="B905" s="29">
        <v>42759</v>
      </c>
      <c r="C905" s="30" t="s">
        <v>306</v>
      </c>
      <c r="D905" s="30">
        <v>625804</v>
      </c>
      <c r="E905" s="30">
        <v>504888</v>
      </c>
      <c r="F905" s="30" t="s">
        <v>826</v>
      </c>
      <c r="G905" s="30" t="s">
        <v>18</v>
      </c>
      <c r="H905" s="30">
        <v>1</v>
      </c>
      <c r="I905" s="31">
        <v>26.7</v>
      </c>
    </row>
    <row r="906" spans="2:9" x14ac:dyDescent="0.25">
      <c r="B906" s="29">
        <v>42759</v>
      </c>
      <c r="C906" s="30" t="s">
        <v>308</v>
      </c>
      <c r="D906" s="30">
        <v>954518</v>
      </c>
      <c r="E906" s="30">
        <v>505744</v>
      </c>
      <c r="F906" s="30" t="s">
        <v>827</v>
      </c>
      <c r="G906" s="30" t="s">
        <v>10</v>
      </c>
      <c r="H906" s="30">
        <v>1</v>
      </c>
      <c r="I906" s="31">
        <v>37</v>
      </c>
    </row>
    <row r="907" spans="2:9" x14ac:dyDescent="0.25">
      <c r="B907" s="29">
        <v>42759</v>
      </c>
      <c r="C907" s="30" t="s">
        <v>308</v>
      </c>
      <c r="D907" s="30">
        <v>954518</v>
      </c>
      <c r="E907" s="30">
        <v>505789</v>
      </c>
      <c r="F907" s="30" t="s">
        <v>828</v>
      </c>
      <c r="G907" s="30" t="s">
        <v>10</v>
      </c>
      <c r="H907" s="30">
        <v>1</v>
      </c>
      <c r="I907" s="31">
        <v>37</v>
      </c>
    </row>
    <row r="908" spans="2:9" x14ac:dyDescent="0.25">
      <c r="B908" s="29">
        <v>42760</v>
      </c>
      <c r="C908" s="30" t="s">
        <v>308</v>
      </c>
      <c r="D908" s="30">
        <v>732190</v>
      </c>
      <c r="E908" s="30">
        <v>5057</v>
      </c>
      <c r="F908" s="30" t="s">
        <v>829</v>
      </c>
      <c r="G908" s="30" t="s">
        <v>12</v>
      </c>
      <c r="H908" s="30">
        <v>1</v>
      </c>
      <c r="I908" s="31">
        <v>65</v>
      </c>
    </row>
    <row r="909" spans="2:9" x14ac:dyDescent="0.25">
      <c r="B909" s="29">
        <v>42760</v>
      </c>
      <c r="C909" s="30" t="s">
        <v>8</v>
      </c>
      <c r="D909" s="30">
        <v>905356</v>
      </c>
      <c r="E909" s="30">
        <v>93724</v>
      </c>
      <c r="F909" s="30" t="s">
        <v>228</v>
      </c>
      <c r="G909" s="30" t="s">
        <v>10</v>
      </c>
      <c r="H909" s="30">
        <v>1</v>
      </c>
      <c r="I909" s="31">
        <v>34.1</v>
      </c>
    </row>
    <row r="910" spans="2:9" x14ac:dyDescent="0.25">
      <c r="B910" s="29">
        <v>42760</v>
      </c>
      <c r="C910" s="30" t="s">
        <v>8</v>
      </c>
      <c r="D910" s="30">
        <v>762610</v>
      </c>
      <c r="E910" s="30">
        <v>93724</v>
      </c>
      <c r="F910" s="30" t="s">
        <v>228</v>
      </c>
      <c r="G910" s="30" t="s">
        <v>10</v>
      </c>
      <c r="H910" s="30">
        <v>1</v>
      </c>
      <c r="I910" s="31">
        <v>55</v>
      </c>
    </row>
    <row r="911" spans="2:9" x14ac:dyDescent="0.25">
      <c r="B911" s="29">
        <v>42760</v>
      </c>
      <c r="C911" s="30" t="s">
        <v>308</v>
      </c>
      <c r="D911" s="30">
        <v>390602</v>
      </c>
      <c r="E911" s="30">
        <v>212633</v>
      </c>
      <c r="F911" s="30" t="s">
        <v>830</v>
      </c>
      <c r="G911" s="30" t="s">
        <v>18</v>
      </c>
      <c r="H911" s="30">
        <v>1</v>
      </c>
      <c r="I911" s="31">
        <v>38.1</v>
      </c>
    </row>
    <row r="912" spans="2:9" x14ac:dyDescent="0.25">
      <c r="B912" s="29">
        <v>42760</v>
      </c>
      <c r="C912" s="30" t="s">
        <v>308</v>
      </c>
      <c r="D912" s="30">
        <v>732190</v>
      </c>
      <c r="E912" s="30">
        <v>315804</v>
      </c>
      <c r="F912" s="30" t="s">
        <v>831</v>
      </c>
      <c r="G912" s="30" t="s">
        <v>12</v>
      </c>
      <c r="H912" s="30">
        <v>2</v>
      </c>
      <c r="I912" s="31">
        <v>65</v>
      </c>
    </row>
    <row r="913" spans="2:9" x14ac:dyDescent="0.25">
      <c r="B913" s="29">
        <v>42760</v>
      </c>
      <c r="C913" s="30" t="s">
        <v>308</v>
      </c>
      <c r="D913" s="30">
        <v>776126</v>
      </c>
      <c r="E913" s="30">
        <v>315804</v>
      </c>
      <c r="F913" s="30" t="s">
        <v>831</v>
      </c>
      <c r="G913" s="30" t="s">
        <v>12</v>
      </c>
      <c r="H913" s="30">
        <v>1</v>
      </c>
      <c r="I913" s="31">
        <v>65</v>
      </c>
    </row>
    <row r="914" spans="2:9" x14ac:dyDescent="0.25">
      <c r="B914" s="29">
        <v>42760</v>
      </c>
      <c r="C914" s="30" t="s">
        <v>308</v>
      </c>
      <c r="D914" s="30">
        <v>315236</v>
      </c>
      <c r="E914" s="30">
        <v>494778</v>
      </c>
      <c r="F914" s="30" t="s">
        <v>832</v>
      </c>
      <c r="G914" s="30" t="s">
        <v>10</v>
      </c>
      <c r="H914" s="30">
        <v>1</v>
      </c>
      <c r="I914" s="31">
        <v>37</v>
      </c>
    </row>
    <row r="915" spans="2:9" x14ac:dyDescent="0.25">
      <c r="B915" s="29">
        <v>42760</v>
      </c>
      <c r="C915" s="30" t="s">
        <v>306</v>
      </c>
      <c r="D915" s="30">
        <v>226997</v>
      </c>
      <c r="E915" s="30">
        <v>497312</v>
      </c>
      <c r="F915" s="30" t="s">
        <v>833</v>
      </c>
      <c r="G915" s="30" t="s">
        <v>15</v>
      </c>
      <c r="H915" s="30">
        <v>2</v>
      </c>
      <c r="I915" s="31">
        <v>69.8</v>
      </c>
    </row>
    <row r="916" spans="2:9" x14ac:dyDescent="0.25">
      <c r="B916" s="29">
        <v>42761</v>
      </c>
      <c r="C916" s="30" t="s">
        <v>308</v>
      </c>
      <c r="D916" s="30">
        <v>620967</v>
      </c>
      <c r="E916" s="30">
        <v>32908</v>
      </c>
      <c r="F916" s="30" t="s">
        <v>834</v>
      </c>
      <c r="G916" s="30" t="s">
        <v>12</v>
      </c>
      <c r="H916" s="30">
        <v>1</v>
      </c>
      <c r="I916" s="31">
        <v>65</v>
      </c>
    </row>
    <row r="917" spans="2:9" x14ac:dyDescent="0.25">
      <c r="B917" s="29">
        <v>42761</v>
      </c>
      <c r="C917" s="30" t="s">
        <v>308</v>
      </c>
      <c r="D917" s="30">
        <v>709381</v>
      </c>
      <c r="E917" s="30">
        <v>48307</v>
      </c>
      <c r="F917" s="30" t="s">
        <v>835</v>
      </c>
      <c r="G917" s="30" t="s">
        <v>18</v>
      </c>
      <c r="H917" s="30">
        <v>3</v>
      </c>
      <c r="I917" s="31">
        <v>134.4</v>
      </c>
    </row>
    <row r="918" spans="2:9" x14ac:dyDescent="0.25">
      <c r="B918" s="29">
        <v>42761</v>
      </c>
      <c r="C918" s="30" t="s">
        <v>306</v>
      </c>
      <c r="D918" s="30">
        <v>252579</v>
      </c>
      <c r="E918" s="30">
        <v>468394</v>
      </c>
      <c r="F918" s="30" t="s">
        <v>836</v>
      </c>
      <c r="G918" s="30" t="s">
        <v>21</v>
      </c>
      <c r="H918" s="30">
        <v>1</v>
      </c>
      <c r="I918" s="31">
        <v>51.9</v>
      </c>
    </row>
    <row r="919" spans="2:9" x14ac:dyDescent="0.25">
      <c r="B919" s="29">
        <v>42761</v>
      </c>
      <c r="C919" s="30" t="s">
        <v>308</v>
      </c>
      <c r="D919" s="30">
        <v>537012</v>
      </c>
      <c r="E919" s="30">
        <v>492215</v>
      </c>
      <c r="F919" s="30" t="s">
        <v>837</v>
      </c>
      <c r="G919" s="30" t="s">
        <v>12</v>
      </c>
      <c r="H919" s="30">
        <v>1</v>
      </c>
      <c r="I919" s="31">
        <v>62.6</v>
      </c>
    </row>
    <row r="920" spans="2:9" x14ac:dyDescent="0.25">
      <c r="B920" s="29">
        <v>42761</v>
      </c>
      <c r="C920" s="30" t="s">
        <v>308</v>
      </c>
      <c r="D920" s="30">
        <v>709381</v>
      </c>
      <c r="E920" s="30">
        <v>502635</v>
      </c>
      <c r="F920" s="30" t="s">
        <v>838</v>
      </c>
      <c r="G920" s="30" t="s">
        <v>18</v>
      </c>
      <c r="H920" s="30">
        <v>2</v>
      </c>
      <c r="I920" s="31">
        <v>89.6</v>
      </c>
    </row>
    <row r="921" spans="2:9" x14ac:dyDescent="0.25">
      <c r="B921" s="29">
        <v>42761</v>
      </c>
      <c r="C921" s="30" t="s">
        <v>308</v>
      </c>
      <c r="D921" s="30">
        <v>422968</v>
      </c>
      <c r="E921" s="30">
        <v>504889</v>
      </c>
      <c r="F921" s="30" t="s">
        <v>839</v>
      </c>
      <c r="G921" s="30" t="s">
        <v>21</v>
      </c>
      <c r="H921" s="30">
        <v>1</v>
      </c>
      <c r="I921" s="31">
        <v>32</v>
      </c>
    </row>
    <row r="922" spans="2:9" x14ac:dyDescent="0.25">
      <c r="B922" s="29">
        <v>42762</v>
      </c>
      <c r="C922" s="30" t="s">
        <v>8</v>
      </c>
      <c r="D922" s="30">
        <v>798288</v>
      </c>
      <c r="E922" s="30">
        <v>168550</v>
      </c>
      <c r="F922" s="30" t="s">
        <v>229</v>
      </c>
      <c r="G922" s="30" t="s">
        <v>18</v>
      </c>
      <c r="H922" s="30">
        <v>1</v>
      </c>
      <c r="I922" s="31">
        <v>37</v>
      </c>
    </row>
    <row r="923" spans="2:9" x14ac:dyDescent="0.25">
      <c r="B923" s="29">
        <v>42762</v>
      </c>
      <c r="C923" s="30" t="s">
        <v>8</v>
      </c>
      <c r="D923" s="30">
        <v>597365</v>
      </c>
      <c r="E923" s="30">
        <v>168550</v>
      </c>
      <c r="F923" s="30" t="s">
        <v>229</v>
      </c>
      <c r="G923" s="30" t="s">
        <v>18</v>
      </c>
      <c r="H923" s="30">
        <v>1</v>
      </c>
      <c r="I923" s="31">
        <v>43.6</v>
      </c>
    </row>
    <row r="924" spans="2:9" x14ac:dyDescent="0.25">
      <c r="B924" s="29">
        <v>42762</v>
      </c>
      <c r="C924" s="30" t="s">
        <v>8</v>
      </c>
      <c r="D924" s="30">
        <v>348047</v>
      </c>
      <c r="E924" s="30">
        <v>377222</v>
      </c>
      <c r="F924" s="30" t="s">
        <v>230</v>
      </c>
      <c r="G924" s="30" t="s">
        <v>10</v>
      </c>
      <c r="H924" s="30">
        <v>1</v>
      </c>
      <c r="I924" s="31">
        <v>37.200000000000003</v>
      </c>
    </row>
    <row r="925" spans="2:9" x14ac:dyDescent="0.25">
      <c r="B925" s="29">
        <v>42762</v>
      </c>
      <c r="C925" s="30" t="s">
        <v>308</v>
      </c>
      <c r="D925" s="30">
        <v>419762</v>
      </c>
      <c r="E925" s="30">
        <v>441590</v>
      </c>
      <c r="F925" s="30" t="s">
        <v>840</v>
      </c>
      <c r="G925" s="30" t="s">
        <v>15</v>
      </c>
      <c r="H925" s="30">
        <v>2</v>
      </c>
      <c r="I925" s="31">
        <v>61.8</v>
      </c>
    </row>
    <row r="926" spans="2:9" x14ac:dyDescent="0.25">
      <c r="B926" s="29">
        <v>42762</v>
      </c>
      <c r="C926" s="30" t="s">
        <v>308</v>
      </c>
      <c r="D926" s="30">
        <v>903052</v>
      </c>
      <c r="E926" s="30">
        <v>453084</v>
      </c>
      <c r="F926" s="30" t="s">
        <v>841</v>
      </c>
      <c r="G926" s="30" t="s">
        <v>10</v>
      </c>
      <c r="H926" s="30">
        <v>1</v>
      </c>
      <c r="I926" s="31">
        <v>34.6</v>
      </c>
    </row>
    <row r="927" spans="2:9" x14ac:dyDescent="0.25">
      <c r="B927" s="29">
        <v>42762</v>
      </c>
      <c r="C927" s="30" t="s">
        <v>308</v>
      </c>
      <c r="D927" s="30">
        <v>584710</v>
      </c>
      <c r="E927" s="30">
        <v>453084</v>
      </c>
      <c r="F927" s="30" t="s">
        <v>841</v>
      </c>
      <c r="G927" s="30" t="s">
        <v>10</v>
      </c>
      <c r="H927" s="30">
        <v>1</v>
      </c>
      <c r="I927" s="31">
        <v>40.6</v>
      </c>
    </row>
    <row r="928" spans="2:9" x14ac:dyDescent="0.25">
      <c r="B928" s="29">
        <v>42762</v>
      </c>
      <c r="C928" s="30" t="s">
        <v>306</v>
      </c>
      <c r="D928" s="30">
        <v>936450</v>
      </c>
      <c r="E928" s="30">
        <v>490030</v>
      </c>
      <c r="F928" s="30" t="s">
        <v>842</v>
      </c>
      <c r="G928" s="30" t="s">
        <v>18</v>
      </c>
      <c r="H928" s="30">
        <v>1</v>
      </c>
      <c r="I928" s="31">
        <v>27.9</v>
      </c>
    </row>
    <row r="929" spans="2:9" x14ac:dyDescent="0.25">
      <c r="B929" s="29">
        <v>42763</v>
      </c>
      <c r="C929" s="30" t="s">
        <v>308</v>
      </c>
      <c r="D929" s="30">
        <v>537012</v>
      </c>
      <c r="E929" s="30">
        <v>455859</v>
      </c>
      <c r="F929" s="30" t="s">
        <v>843</v>
      </c>
      <c r="G929" s="30" t="s">
        <v>18</v>
      </c>
      <c r="H929" s="30">
        <v>1</v>
      </c>
      <c r="I929" s="31">
        <v>42</v>
      </c>
    </row>
    <row r="930" spans="2:9" x14ac:dyDescent="0.25">
      <c r="B930" s="29">
        <v>42763</v>
      </c>
      <c r="C930" s="30" t="s">
        <v>306</v>
      </c>
      <c r="D930" s="30">
        <v>113733</v>
      </c>
      <c r="E930" s="30">
        <v>506499</v>
      </c>
      <c r="F930" s="30" t="s">
        <v>844</v>
      </c>
      <c r="G930" s="30" t="s">
        <v>18</v>
      </c>
      <c r="H930" s="30">
        <v>1</v>
      </c>
      <c r="I930" s="31">
        <v>27.9</v>
      </c>
    </row>
    <row r="931" spans="2:9" x14ac:dyDescent="0.25">
      <c r="B931" s="29">
        <v>42764</v>
      </c>
      <c r="C931" s="30" t="s">
        <v>308</v>
      </c>
      <c r="D931" s="30">
        <v>720906</v>
      </c>
      <c r="E931" s="30">
        <v>46356</v>
      </c>
      <c r="F931" s="30" t="s">
        <v>845</v>
      </c>
      <c r="G931" s="30" t="s">
        <v>18</v>
      </c>
      <c r="H931" s="30">
        <v>2</v>
      </c>
      <c r="I931" s="31">
        <v>79.599999999999994</v>
      </c>
    </row>
    <row r="932" spans="2:9" x14ac:dyDescent="0.25">
      <c r="B932" s="29">
        <v>42764</v>
      </c>
      <c r="C932" s="30" t="s">
        <v>8</v>
      </c>
      <c r="D932" s="30">
        <v>897047</v>
      </c>
      <c r="E932" s="30">
        <v>205412</v>
      </c>
      <c r="F932" s="30" t="s">
        <v>231</v>
      </c>
      <c r="G932" s="30" t="s">
        <v>12</v>
      </c>
      <c r="H932" s="30">
        <v>1</v>
      </c>
      <c r="I932" s="31">
        <v>52.2</v>
      </c>
    </row>
    <row r="933" spans="2:9" x14ac:dyDescent="0.25">
      <c r="B933" s="29">
        <v>42764</v>
      </c>
      <c r="C933" s="30" t="s">
        <v>306</v>
      </c>
      <c r="D933" s="30">
        <v>297015</v>
      </c>
      <c r="E933" s="30">
        <v>477499</v>
      </c>
      <c r="F933" s="30" t="s">
        <v>846</v>
      </c>
      <c r="G933" s="30" t="s">
        <v>18</v>
      </c>
      <c r="H933" s="30">
        <v>1</v>
      </c>
      <c r="I933" s="31">
        <v>36</v>
      </c>
    </row>
    <row r="934" spans="2:9" x14ac:dyDescent="0.25">
      <c r="B934" s="29">
        <v>42764</v>
      </c>
      <c r="C934" s="30" t="s">
        <v>308</v>
      </c>
      <c r="D934" s="30">
        <v>390602</v>
      </c>
      <c r="E934" s="30">
        <v>494778</v>
      </c>
      <c r="F934" s="30" t="s">
        <v>847</v>
      </c>
      <c r="G934" s="30" t="s">
        <v>21</v>
      </c>
      <c r="H934" s="30">
        <v>1</v>
      </c>
      <c r="I934" s="31">
        <v>32</v>
      </c>
    </row>
    <row r="935" spans="2:9" x14ac:dyDescent="0.25">
      <c r="B935" s="29">
        <v>42764</v>
      </c>
      <c r="C935" s="30" t="s">
        <v>308</v>
      </c>
      <c r="D935" s="30">
        <v>759650</v>
      </c>
      <c r="E935" s="30">
        <v>504665</v>
      </c>
      <c r="F935" s="30" t="s">
        <v>848</v>
      </c>
      <c r="G935" s="30" t="s">
        <v>18</v>
      </c>
      <c r="H935" s="30">
        <v>1</v>
      </c>
      <c r="I935" s="31">
        <v>44.8</v>
      </c>
    </row>
    <row r="936" spans="2:9" x14ac:dyDescent="0.25">
      <c r="B936" s="29">
        <v>42765</v>
      </c>
      <c r="C936" s="30" t="s">
        <v>308</v>
      </c>
      <c r="D936" s="30">
        <v>714468</v>
      </c>
      <c r="E936" s="30">
        <v>54276</v>
      </c>
      <c r="F936" s="30" t="s">
        <v>849</v>
      </c>
      <c r="G936" s="30" t="s">
        <v>18</v>
      </c>
      <c r="H936" s="30">
        <v>1</v>
      </c>
      <c r="I936" s="31">
        <v>9.9</v>
      </c>
    </row>
    <row r="937" spans="2:9" x14ac:dyDescent="0.25">
      <c r="B937" s="29">
        <v>42765</v>
      </c>
      <c r="C937" s="30" t="s">
        <v>308</v>
      </c>
      <c r="D937" s="30">
        <v>776126</v>
      </c>
      <c r="E937" s="30">
        <v>250438</v>
      </c>
      <c r="F937" s="30" t="s">
        <v>850</v>
      </c>
      <c r="G937" s="30" t="s">
        <v>12</v>
      </c>
      <c r="H937" s="30">
        <v>1</v>
      </c>
      <c r="I937" s="31">
        <v>65</v>
      </c>
    </row>
    <row r="938" spans="2:9" x14ac:dyDescent="0.25">
      <c r="B938" s="29">
        <v>42765</v>
      </c>
      <c r="C938" s="30" t="s">
        <v>8</v>
      </c>
      <c r="D938" s="30">
        <v>905356</v>
      </c>
      <c r="E938" s="30">
        <v>441080</v>
      </c>
      <c r="F938" s="30" t="s">
        <v>232</v>
      </c>
      <c r="G938" s="30" t="s">
        <v>18</v>
      </c>
      <c r="H938" s="30">
        <v>1</v>
      </c>
      <c r="I938" s="31">
        <v>39.9</v>
      </c>
    </row>
    <row r="939" spans="2:9" x14ac:dyDescent="0.25">
      <c r="B939" s="29">
        <v>42765</v>
      </c>
      <c r="C939" s="30" t="s">
        <v>308</v>
      </c>
      <c r="D939" s="30">
        <v>312964</v>
      </c>
      <c r="E939" s="30">
        <v>499559</v>
      </c>
      <c r="F939" s="30" t="s">
        <v>851</v>
      </c>
      <c r="G939" s="30" t="s">
        <v>15</v>
      </c>
      <c r="H939" s="30">
        <v>2</v>
      </c>
      <c r="I939" s="31">
        <v>8.6</v>
      </c>
    </row>
    <row r="940" spans="2:9" x14ac:dyDescent="0.25">
      <c r="B940" s="29">
        <v>42765</v>
      </c>
      <c r="C940" s="30" t="s">
        <v>308</v>
      </c>
      <c r="D940" s="30">
        <v>768644</v>
      </c>
      <c r="E940" s="30">
        <v>503342</v>
      </c>
      <c r="F940" s="30" t="s">
        <v>852</v>
      </c>
      <c r="G940" s="30" t="s">
        <v>10</v>
      </c>
      <c r="H940" s="30">
        <v>1</v>
      </c>
      <c r="I940" s="31">
        <v>71.5</v>
      </c>
    </row>
    <row r="941" spans="2:9" x14ac:dyDescent="0.25">
      <c r="B941" s="29">
        <v>42766</v>
      </c>
      <c r="C941" s="30" t="s">
        <v>8</v>
      </c>
      <c r="D941" s="30">
        <v>915953</v>
      </c>
      <c r="E941" s="30">
        <v>133064</v>
      </c>
      <c r="F941" s="30" t="s">
        <v>233</v>
      </c>
      <c r="G941" s="30" t="s">
        <v>18</v>
      </c>
      <c r="H941" s="30">
        <v>2</v>
      </c>
      <c r="I941" s="31">
        <v>78</v>
      </c>
    </row>
    <row r="942" spans="2:9" x14ac:dyDescent="0.25">
      <c r="B942" s="29">
        <v>42766</v>
      </c>
      <c r="C942" s="30" t="s">
        <v>8</v>
      </c>
      <c r="D942" s="30">
        <v>300035</v>
      </c>
      <c r="E942" s="30">
        <v>133064</v>
      </c>
      <c r="F942" s="30" t="s">
        <v>233</v>
      </c>
      <c r="G942" s="30" t="s">
        <v>18</v>
      </c>
      <c r="H942" s="30">
        <v>1</v>
      </c>
      <c r="I942" s="31">
        <v>39</v>
      </c>
    </row>
    <row r="943" spans="2:9" x14ac:dyDescent="0.25">
      <c r="B943" s="29">
        <v>42766</v>
      </c>
      <c r="C943" s="30" t="s">
        <v>308</v>
      </c>
      <c r="D943" s="30">
        <v>714468</v>
      </c>
      <c r="E943" s="30">
        <v>133064</v>
      </c>
      <c r="F943" s="30" t="s">
        <v>233</v>
      </c>
      <c r="G943" s="30" t="s">
        <v>18</v>
      </c>
      <c r="H943" s="30">
        <v>1</v>
      </c>
      <c r="I943" s="31">
        <v>9.9</v>
      </c>
    </row>
    <row r="944" spans="2:9" x14ac:dyDescent="0.25">
      <c r="B944" s="29">
        <v>42766</v>
      </c>
      <c r="C944" s="30" t="s">
        <v>308</v>
      </c>
      <c r="D944" s="30">
        <v>879915</v>
      </c>
      <c r="E944" s="30">
        <v>281673</v>
      </c>
      <c r="F944" s="30" t="s">
        <v>853</v>
      </c>
      <c r="G944" s="30" t="s">
        <v>18</v>
      </c>
      <c r="H944" s="30">
        <v>1</v>
      </c>
      <c r="I944" s="31">
        <v>6</v>
      </c>
    </row>
    <row r="945" spans="2:9" x14ac:dyDescent="0.25">
      <c r="B945" s="29">
        <v>42766</v>
      </c>
      <c r="C945" s="30" t="s">
        <v>308</v>
      </c>
      <c r="D945" s="30">
        <v>776126</v>
      </c>
      <c r="E945" s="30">
        <v>371377</v>
      </c>
      <c r="F945" s="30" t="s">
        <v>854</v>
      </c>
      <c r="G945" s="30" t="s">
        <v>18</v>
      </c>
      <c r="H945" s="30">
        <v>2</v>
      </c>
      <c r="I945" s="31">
        <v>119.8</v>
      </c>
    </row>
    <row r="946" spans="2:9" x14ac:dyDescent="0.25">
      <c r="B946" s="29">
        <v>42766</v>
      </c>
      <c r="C946" s="30" t="s">
        <v>8</v>
      </c>
      <c r="D946" s="30">
        <v>863562</v>
      </c>
      <c r="E946" s="30">
        <v>428999</v>
      </c>
      <c r="F946" s="30" t="s">
        <v>234</v>
      </c>
      <c r="G946" s="30" t="s">
        <v>18</v>
      </c>
      <c r="H946" s="30">
        <v>1</v>
      </c>
      <c r="I946" s="31">
        <v>33.9</v>
      </c>
    </row>
    <row r="947" spans="2:9" x14ac:dyDescent="0.25">
      <c r="B947" s="29">
        <v>42766</v>
      </c>
      <c r="C947" s="30" t="s">
        <v>306</v>
      </c>
      <c r="D947" s="30">
        <v>936450</v>
      </c>
      <c r="E947" s="30">
        <v>490030</v>
      </c>
      <c r="F947" s="30" t="s">
        <v>855</v>
      </c>
      <c r="G947" s="30" t="s">
        <v>18</v>
      </c>
      <c r="H947" s="30">
        <v>1</v>
      </c>
      <c r="I947" s="31">
        <v>27.9</v>
      </c>
    </row>
    <row r="948" spans="2:9" x14ac:dyDescent="0.25">
      <c r="B948" s="29">
        <v>42767</v>
      </c>
      <c r="C948" s="30" t="s">
        <v>8</v>
      </c>
      <c r="D948" s="30">
        <v>926954</v>
      </c>
      <c r="E948" s="30">
        <v>48576</v>
      </c>
      <c r="F948" s="30" t="s">
        <v>235</v>
      </c>
      <c r="G948" s="30" t="s">
        <v>18</v>
      </c>
      <c r="H948" s="30">
        <v>2</v>
      </c>
      <c r="I948" s="31">
        <v>79.8</v>
      </c>
    </row>
    <row r="949" spans="2:9" x14ac:dyDescent="0.25">
      <c r="B949" s="29">
        <v>42767</v>
      </c>
      <c r="C949" s="30" t="s">
        <v>308</v>
      </c>
      <c r="D949" s="30">
        <v>555673</v>
      </c>
      <c r="E949" s="30">
        <v>150073</v>
      </c>
      <c r="F949" s="30" t="s">
        <v>856</v>
      </c>
      <c r="G949" s="30" t="s">
        <v>18</v>
      </c>
      <c r="H949" s="30">
        <v>1</v>
      </c>
      <c r="I949" s="31">
        <v>42.9</v>
      </c>
    </row>
    <row r="950" spans="2:9" x14ac:dyDescent="0.25">
      <c r="B950" s="29">
        <v>42767</v>
      </c>
      <c r="C950" s="30" t="s">
        <v>308</v>
      </c>
      <c r="D950" s="30">
        <v>591094</v>
      </c>
      <c r="E950" s="30">
        <v>363669</v>
      </c>
      <c r="F950" s="30" t="s">
        <v>857</v>
      </c>
      <c r="G950" s="30" t="s">
        <v>15</v>
      </c>
      <c r="H950" s="30">
        <v>2</v>
      </c>
      <c r="I950" s="31">
        <v>8.6</v>
      </c>
    </row>
    <row r="951" spans="2:9" x14ac:dyDescent="0.25">
      <c r="B951" s="29">
        <v>42767</v>
      </c>
      <c r="C951" s="30" t="s">
        <v>308</v>
      </c>
      <c r="D951" s="30">
        <v>315236</v>
      </c>
      <c r="E951" s="30">
        <v>363669</v>
      </c>
      <c r="F951" s="30" t="s">
        <v>857</v>
      </c>
      <c r="G951" s="30" t="s">
        <v>15</v>
      </c>
      <c r="H951" s="30">
        <v>2</v>
      </c>
      <c r="I951" s="31">
        <v>61.8</v>
      </c>
    </row>
    <row r="952" spans="2:9" x14ac:dyDescent="0.25">
      <c r="B952" s="29">
        <v>42767</v>
      </c>
      <c r="C952" s="30" t="s">
        <v>308</v>
      </c>
      <c r="D952" s="30">
        <v>855059</v>
      </c>
      <c r="E952" s="30">
        <v>480116</v>
      </c>
      <c r="F952" s="30" t="s">
        <v>858</v>
      </c>
      <c r="G952" s="30" t="s">
        <v>18</v>
      </c>
      <c r="H952" s="30">
        <v>2</v>
      </c>
      <c r="I952" s="31">
        <v>119.8</v>
      </c>
    </row>
    <row r="953" spans="2:9" x14ac:dyDescent="0.25">
      <c r="B953" s="29">
        <v>42767</v>
      </c>
      <c r="C953" s="30" t="s">
        <v>308</v>
      </c>
      <c r="D953" s="30">
        <v>732190</v>
      </c>
      <c r="E953" s="30">
        <v>480116</v>
      </c>
      <c r="F953" s="30" t="s">
        <v>858</v>
      </c>
      <c r="G953" s="30" t="s">
        <v>18</v>
      </c>
      <c r="H953" s="30">
        <v>1</v>
      </c>
      <c r="I953" s="31">
        <v>59.9</v>
      </c>
    </row>
    <row r="954" spans="2:9" x14ac:dyDescent="0.25">
      <c r="B954" s="29">
        <v>42767</v>
      </c>
      <c r="C954" s="30" t="s">
        <v>8</v>
      </c>
      <c r="D954" s="30">
        <v>786865</v>
      </c>
      <c r="E954" s="30">
        <v>506003</v>
      </c>
      <c r="F954" s="30" t="s">
        <v>236</v>
      </c>
      <c r="G954" s="30" t="s">
        <v>18</v>
      </c>
      <c r="H954" s="30">
        <v>1</v>
      </c>
      <c r="I954" s="31">
        <v>39</v>
      </c>
    </row>
    <row r="955" spans="2:9" x14ac:dyDescent="0.25">
      <c r="B955" s="29">
        <v>42768</v>
      </c>
      <c r="C955" s="30" t="s">
        <v>308</v>
      </c>
      <c r="D955" s="30">
        <v>269713</v>
      </c>
      <c r="E955" s="30">
        <v>1921</v>
      </c>
      <c r="F955" s="30" t="s">
        <v>859</v>
      </c>
      <c r="G955" s="30" t="s">
        <v>10</v>
      </c>
      <c r="H955" s="30">
        <v>1</v>
      </c>
      <c r="I955" s="31">
        <v>45.8</v>
      </c>
    </row>
    <row r="956" spans="2:9" x14ac:dyDescent="0.25">
      <c r="B956" s="29">
        <v>42768</v>
      </c>
      <c r="C956" s="30" t="s">
        <v>8</v>
      </c>
      <c r="D956" s="30">
        <v>762610</v>
      </c>
      <c r="E956" s="30">
        <v>5160</v>
      </c>
      <c r="F956" s="30" t="s">
        <v>237</v>
      </c>
      <c r="G956" s="30" t="s">
        <v>18</v>
      </c>
      <c r="H956" s="30">
        <v>1</v>
      </c>
      <c r="I956" s="31">
        <v>43.6</v>
      </c>
    </row>
    <row r="957" spans="2:9" x14ac:dyDescent="0.25">
      <c r="B957" s="29">
        <v>42768</v>
      </c>
      <c r="C957" s="30" t="s">
        <v>308</v>
      </c>
      <c r="D957" s="30">
        <v>537012</v>
      </c>
      <c r="E957" s="30">
        <v>97879</v>
      </c>
      <c r="F957" s="30" t="s">
        <v>860</v>
      </c>
      <c r="G957" s="30" t="s">
        <v>18</v>
      </c>
      <c r="H957" s="30">
        <v>1</v>
      </c>
      <c r="I957" s="31">
        <v>42.9</v>
      </c>
    </row>
    <row r="958" spans="2:9" x14ac:dyDescent="0.25">
      <c r="B958" s="29">
        <v>42768</v>
      </c>
      <c r="C958" s="30" t="s">
        <v>308</v>
      </c>
      <c r="D958" s="30">
        <v>359784</v>
      </c>
      <c r="E958" s="30">
        <v>97879</v>
      </c>
      <c r="F958" s="30" t="s">
        <v>860</v>
      </c>
      <c r="G958" s="30" t="s">
        <v>18</v>
      </c>
      <c r="H958" s="30">
        <v>1</v>
      </c>
      <c r="I958" s="31">
        <v>39.799999999999997</v>
      </c>
    </row>
    <row r="959" spans="2:9" x14ac:dyDescent="0.25">
      <c r="B959" s="29">
        <v>42768</v>
      </c>
      <c r="C959" s="30" t="s">
        <v>306</v>
      </c>
      <c r="D959" s="30">
        <v>252579</v>
      </c>
      <c r="E959" s="30">
        <v>103776</v>
      </c>
      <c r="F959" s="30" t="s">
        <v>861</v>
      </c>
      <c r="G959" s="30" t="s">
        <v>18</v>
      </c>
      <c r="H959" s="30">
        <v>1</v>
      </c>
      <c r="I959" s="31">
        <v>42.9</v>
      </c>
    </row>
    <row r="960" spans="2:9" x14ac:dyDescent="0.25">
      <c r="B960" s="29">
        <v>42768</v>
      </c>
      <c r="C960" s="30" t="s">
        <v>306</v>
      </c>
      <c r="D960" s="30">
        <v>789157</v>
      </c>
      <c r="E960" s="30">
        <v>395660</v>
      </c>
      <c r="F960" s="30" t="s">
        <v>862</v>
      </c>
      <c r="G960" s="30" t="s">
        <v>18</v>
      </c>
      <c r="H960" s="30">
        <v>1</v>
      </c>
      <c r="I960" s="31">
        <v>28.5</v>
      </c>
    </row>
    <row r="961" spans="2:9" x14ac:dyDescent="0.25">
      <c r="B961" s="29">
        <v>42768</v>
      </c>
      <c r="C961" s="30" t="s">
        <v>306</v>
      </c>
      <c r="D961" s="30">
        <v>533718</v>
      </c>
      <c r="E961" s="30">
        <v>395660</v>
      </c>
      <c r="F961" s="30" t="s">
        <v>862</v>
      </c>
      <c r="G961" s="30" t="s">
        <v>18</v>
      </c>
      <c r="H961" s="30">
        <v>1</v>
      </c>
      <c r="I961" s="31">
        <v>28.5</v>
      </c>
    </row>
    <row r="962" spans="2:9" x14ac:dyDescent="0.25">
      <c r="B962" s="29">
        <v>42768</v>
      </c>
      <c r="C962" s="30" t="s">
        <v>306</v>
      </c>
      <c r="D962" s="30">
        <v>137087</v>
      </c>
      <c r="E962" s="30">
        <v>395660</v>
      </c>
      <c r="F962" s="30" t="s">
        <v>862</v>
      </c>
      <c r="G962" s="30" t="s">
        <v>18</v>
      </c>
      <c r="H962" s="30">
        <v>1</v>
      </c>
      <c r="I962" s="31">
        <v>28.5</v>
      </c>
    </row>
    <row r="963" spans="2:9" x14ac:dyDescent="0.25">
      <c r="B963" s="29">
        <v>42768</v>
      </c>
      <c r="C963" s="30" t="s">
        <v>308</v>
      </c>
      <c r="D963" s="30">
        <v>419762</v>
      </c>
      <c r="E963" s="30">
        <v>441590</v>
      </c>
      <c r="F963" s="30" t="s">
        <v>863</v>
      </c>
      <c r="G963" s="30" t="s">
        <v>18</v>
      </c>
      <c r="H963" s="30">
        <v>1</v>
      </c>
      <c r="I963" s="31">
        <v>33.799999999999997</v>
      </c>
    </row>
    <row r="964" spans="2:9" x14ac:dyDescent="0.25">
      <c r="B964" s="29">
        <v>42768</v>
      </c>
      <c r="C964" s="30" t="s">
        <v>308</v>
      </c>
      <c r="D964" s="30">
        <v>537012</v>
      </c>
      <c r="E964" s="30">
        <v>455859</v>
      </c>
      <c r="F964" s="30" t="s">
        <v>864</v>
      </c>
      <c r="G964" s="30" t="s">
        <v>18</v>
      </c>
      <c r="H964" s="30">
        <v>2</v>
      </c>
      <c r="I964" s="31">
        <v>85.8</v>
      </c>
    </row>
    <row r="965" spans="2:9" x14ac:dyDescent="0.25">
      <c r="B965" s="29">
        <v>42768</v>
      </c>
      <c r="C965" s="30" t="s">
        <v>8</v>
      </c>
      <c r="D965" s="30">
        <v>196390</v>
      </c>
      <c r="E965" s="30">
        <v>469656</v>
      </c>
      <c r="F965" s="30" t="s">
        <v>238</v>
      </c>
      <c r="G965" s="30" t="s">
        <v>18</v>
      </c>
      <c r="H965" s="30">
        <v>2</v>
      </c>
      <c r="I965" s="31">
        <v>105.4</v>
      </c>
    </row>
    <row r="966" spans="2:9" x14ac:dyDescent="0.25">
      <c r="B966" s="29">
        <v>42769</v>
      </c>
      <c r="C966" s="30" t="s">
        <v>8</v>
      </c>
      <c r="D966" s="30">
        <v>863562</v>
      </c>
      <c r="E966" s="30">
        <v>11851</v>
      </c>
      <c r="F966" s="30" t="s">
        <v>239</v>
      </c>
      <c r="G966" s="30" t="s">
        <v>15</v>
      </c>
      <c r="H966" s="30">
        <v>2</v>
      </c>
      <c r="I966" s="31">
        <v>63.8</v>
      </c>
    </row>
    <row r="967" spans="2:9" x14ac:dyDescent="0.25">
      <c r="B967" s="29">
        <v>42769</v>
      </c>
      <c r="C967" s="30" t="s">
        <v>8</v>
      </c>
      <c r="D967" s="30">
        <v>915953</v>
      </c>
      <c r="E967" s="30">
        <v>124027</v>
      </c>
      <c r="F967" s="30" t="s">
        <v>240</v>
      </c>
      <c r="G967" s="30" t="s">
        <v>18</v>
      </c>
      <c r="H967" s="30">
        <v>2</v>
      </c>
      <c r="I967" s="31">
        <v>78</v>
      </c>
    </row>
    <row r="968" spans="2:9" x14ac:dyDescent="0.25">
      <c r="B968" s="29">
        <v>42769</v>
      </c>
      <c r="C968" s="30" t="s">
        <v>8</v>
      </c>
      <c r="D968" s="30">
        <v>915953</v>
      </c>
      <c r="E968" s="30">
        <v>428593</v>
      </c>
      <c r="F968" s="30" t="s">
        <v>241</v>
      </c>
      <c r="G968" s="30" t="s">
        <v>18</v>
      </c>
      <c r="H968" s="30">
        <v>1</v>
      </c>
      <c r="I968" s="31">
        <v>39</v>
      </c>
    </row>
    <row r="969" spans="2:9" x14ac:dyDescent="0.25">
      <c r="B969" s="29">
        <v>42769</v>
      </c>
      <c r="C969" s="30" t="s">
        <v>306</v>
      </c>
      <c r="D969" s="30">
        <v>177017</v>
      </c>
      <c r="E969" s="30">
        <v>491486</v>
      </c>
      <c r="F969" s="30" t="s">
        <v>865</v>
      </c>
      <c r="G969" s="30" t="s">
        <v>21</v>
      </c>
      <c r="H969" s="30">
        <v>1</v>
      </c>
      <c r="I969" s="31">
        <v>37</v>
      </c>
    </row>
    <row r="970" spans="2:9" x14ac:dyDescent="0.25">
      <c r="B970" s="29">
        <v>42769</v>
      </c>
      <c r="C970" s="30" t="s">
        <v>308</v>
      </c>
      <c r="D970" s="30">
        <v>849497</v>
      </c>
      <c r="E970" s="30">
        <v>506940</v>
      </c>
      <c r="F970" s="30" t="s">
        <v>866</v>
      </c>
      <c r="G970" s="30" t="s">
        <v>18</v>
      </c>
      <c r="H970" s="30">
        <v>1</v>
      </c>
      <c r="I970" s="31">
        <v>39.799999999999997</v>
      </c>
    </row>
    <row r="971" spans="2:9" x14ac:dyDescent="0.25">
      <c r="B971" s="29">
        <v>42770</v>
      </c>
      <c r="C971" s="30" t="s">
        <v>306</v>
      </c>
      <c r="D971" s="30">
        <v>419869</v>
      </c>
      <c r="E971" s="30">
        <v>2016</v>
      </c>
      <c r="F971" s="30" t="s">
        <v>867</v>
      </c>
      <c r="G971" s="30" t="s">
        <v>18</v>
      </c>
      <c r="H971" s="30">
        <v>1</v>
      </c>
      <c r="I971" s="31">
        <v>16</v>
      </c>
    </row>
    <row r="972" spans="2:9" x14ac:dyDescent="0.25">
      <c r="B972" s="29">
        <v>42770</v>
      </c>
      <c r="C972" s="30" t="s">
        <v>308</v>
      </c>
      <c r="D972" s="30">
        <v>620967</v>
      </c>
      <c r="E972" s="30">
        <v>32908</v>
      </c>
      <c r="F972" s="30" t="s">
        <v>868</v>
      </c>
      <c r="G972" s="30" t="s">
        <v>15</v>
      </c>
      <c r="H972" s="30">
        <v>2</v>
      </c>
      <c r="I972" s="31">
        <v>111.8</v>
      </c>
    </row>
    <row r="973" spans="2:9" x14ac:dyDescent="0.25">
      <c r="B973" s="29">
        <v>42770</v>
      </c>
      <c r="C973" s="30" t="s">
        <v>308</v>
      </c>
      <c r="D973" s="30">
        <v>720906</v>
      </c>
      <c r="E973" s="30">
        <v>46356</v>
      </c>
      <c r="F973" s="30" t="s">
        <v>869</v>
      </c>
      <c r="G973" s="30" t="s">
        <v>21</v>
      </c>
      <c r="H973" s="30">
        <v>3</v>
      </c>
      <c r="I973" s="31">
        <v>113.7</v>
      </c>
    </row>
    <row r="974" spans="2:9" x14ac:dyDescent="0.25">
      <c r="B974" s="29">
        <v>42770</v>
      </c>
      <c r="C974" s="30" t="s">
        <v>308</v>
      </c>
      <c r="D974" s="30">
        <v>849497</v>
      </c>
      <c r="E974" s="30">
        <v>334754</v>
      </c>
      <c r="F974" s="30" t="s">
        <v>870</v>
      </c>
      <c r="G974" s="30" t="s">
        <v>21</v>
      </c>
      <c r="H974" s="30">
        <v>1</v>
      </c>
      <c r="I974" s="31">
        <v>37.9</v>
      </c>
    </row>
    <row r="975" spans="2:9" x14ac:dyDescent="0.25">
      <c r="B975" s="29">
        <v>42770</v>
      </c>
      <c r="C975" s="30" t="s">
        <v>308</v>
      </c>
      <c r="D975" s="30">
        <v>269713</v>
      </c>
      <c r="E975" s="30">
        <v>401423</v>
      </c>
      <c r="F975" s="30" t="s">
        <v>871</v>
      </c>
      <c r="G975" s="30" t="s">
        <v>12</v>
      </c>
      <c r="H975" s="30">
        <v>1</v>
      </c>
      <c r="I975" s="31">
        <v>39</v>
      </c>
    </row>
    <row r="976" spans="2:9" x14ac:dyDescent="0.25">
      <c r="B976" s="29">
        <v>42770</v>
      </c>
      <c r="C976" s="30" t="s">
        <v>308</v>
      </c>
      <c r="D976" s="30">
        <v>855059</v>
      </c>
      <c r="E976" s="30">
        <v>462993</v>
      </c>
      <c r="F976" s="30" t="s">
        <v>872</v>
      </c>
      <c r="G976" s="30" t="s">
        <v>18</v>
      </c>
      <c r="H976" s="30">
        <v>1</v>
      </c>
      <c r="I976" s="31">
        <v>59.9</v>
      </c>
    </row>
    <row r="977" spans="2:9" x14ac:dyDescent="0.25">
      <c r="B977" s="29">
        <v>42771</v>
      </c>
      <c r="C977" s="30" t="s">
        <v>308</v>
      </c>
      <c r="D977" s="30">
        <v>537012</v>
      </c>
      <c r="E977" s="30">
        <v>465339</v>
      </c>
      <c r="F977" s="30" t="s">
        <v>873</v>
      </c>
      <c r="G977" s="30" t="s">
        <v>18</v>
      </c>
      <c r="H977" s="30">
        <v>1</v>
      </c>
      <c r="I977" s="31">
        <v>42.9</v>
      </c>
    </row>
    <row r="978" spans="2:9" x14ac:dyDescent="0.25">
      <c r="B978" s="29">
        <v>42771</v>
      </c>
      <c r="C978" s="30" t="s">
        <v>308</v>
      </c>
      <c r="D978" s="30">
        <v>768644</v>
      </c>
      <c r="E978" s="30">
        <v>483722</v>
      </c>
      <c r="F978" s="30" t="s">
        <v>874</v>
      </c>
      <c r="G978" s="30" t="s">
        <v>10</v>
      </c>
      <c r="H978" s="30">
        <v>1</v>
      </c>
      <c r="I978" s="31">
        <v>67.7</v>
      </c>
    </row>
    <row r="979" spans="2:9" x14ac:dyDescent="0.25">
      <c r="B979" s="29">
        <v>42771</v>
      </c>
      <c r="C979" s="30" t="s">
        <v>308</v>
      </c>
      <c r="D979" s="30">
        <v>419762</v>
      </c>
      <c r="E979" s="30">
        <v>496554</v>
      </c>
      <c r="F979" s="30" t="s">
        <v>875</v>
      </c>
      <c r="G979" s="30" t="s">
        <v>18</v>
      </c>
      <c r="H979" s="30">
        <v>1</v>
      </c>
      <c r="I979" s="31">
        <v>33.700000000000003</v>
      </c>
    </row>
    <row r="980" spans="2:9" x14ac:dyDescent="0.25">
      <c r="B980" s="29">
        <v>42771</v>
      </c>
      <c r="C980" s="30" t="s">
        <v>308</v>
      </c>
      <c r="D980" s="30">
        <v>555673</v>
      </c>
      <c r="E980" s="30">
        <v>501730</v>
      </c>
      <c r="F980" s="30" t="s">
        <v>876</v>
      </c>
      <c r="G980" s="30" t="s">
        <v>18</v>
      </c>
      <c r="H980" s="30">
        <v>1</v>
      </c>
      <c r="I980" s="31">
        <v>42.9</v>
      </c>
    </row>
    <row r="981" spans="2:9" x14ac:dyDescent="0.25">
      <c r="B981" s="29">
        <v>42771</v>
      </c>
      <c r="C981" s="30" t="s">
        <v>306</v>
      </c>
      <c r="D981" s="30">
        <v>297015</v>
      </c>
      <c r="E981" s="30">
        <v>507006</v>
      </c>
      <c r="F981" s="30" t="s">
        <v>877</v>
      </c>
      <c r="G981" s="30" t="s">
        <v>18</v>
      </c>
      <c r="H981" s="30">
        <v>2</v>
      </c>
      <c r="I981" s="31">
        <v>61.8</v>
      </c>
    </row>
    <row r="982" spans="2:9" x14ac:dyDescent="0.25">
      <c r="B982" s="29">
        <v>42771</v>
      </c>
      <c r="C982" s="30" t="s">
        <v>8</v>
      </c>
      <c r="D982" s="30">
        <v>905356</v>
      </c>
      <c r="E982" s="30">
        <v>507808</v>
      </c>
      <c r="F982" s="30" t="s">
        <v>242</v>
      </c>
      <c r="G982" s="30" t="s">
        <v>21</v>
      </c>
      <c r="H982" s="30">
        <v>1</v>
      </c>
      <c r="I982" s="31">
        <v>30</v>
      </c>
    </row>
    <row r="983" spans="2:9" x14ac:dyDescent="0.25">
      <c r="B983" s="29">
        <v>42772</v>
      </c>
      <c r="C983" s="30" t="s">
        <v>308</v>
      </c>
      <c r="D983" s="30">
        <v>390602</v>
      </c>
      <c r="E983" s="30">
        <v>291825</v>
      </c>
      <c r="F983" s="30" t="s">
        <v>878</v>
      </c>
      <c r="G983" s="30" t="s">
        <v>15</v>
      </c>
      <c r="H983" s="30">
        <v>1</v>
      </c>
      <c r="I983" s="31">
        <v>30.9</v>
      </c>
    </row>
    <row r="984" spans="2:9" x14ac:dyDescent="0.25">
      <c r="B984" s="29">
        <v>42772</v>
      </c>
      <c r="C984" s="30" t="s">
        <v>8</v>
      </c>
      <c r="D984" s="30">
        <v>786865</v>
      </c>
      <c r="E984" s="30">
        <v>416668</v>
      </c>
      <c r="F984" s="30" t="s">
        <v>243</v>
      </c>
      <c r="G984" s="30" t="s">
        <v>18</v>
      </c>
      <c r="H984" s="30">
        <v>2</v>
      </c>
      <c r="I984" s="31">
        <v>78</v>
      </c>
    </row>
    <row r="985" spans="2:9" x14ac:dyDescent="0.25">
      <c r="B985" s="29">
        <v>42772</v>
      </c>
      <c r="C985" s="30" t="s">
        <v>306</v>
      </c>
      <c r="D985" s="30">
        <v>665803</v>
      </c>
      <c r="E985" s="30">
        <v>416668</v>
      </c>
      <c r="F985" s="30" t="s">
        <v>243</v>
      </c>
      <c r="G985" s="30" t="s">
        <v>18</v>
      </c>
      <c r="H985" s="30">
        <v>1</v>
      </c>
      <c r="I985" s="31">
        <v>36</v>
      </c>
    </row>
    <row r="986" spans="2:9" x14ac:dyDescent="0.25">
      <c r="B986" s="29">
        <v>42772</v>
      </c>
      <c r="C986" s="30" t="s">
        <v>306</v>
      </c>
      <c r="D986" s="30">
        <v>252579</v>
      </c>
      <c r="E986" s="30">
        <v>493913</v>
      </c>
      <c r="F986" s="30" t="s">
        <v>879</v>
      </c>
      <c r="G986" s="30" t="s">
        <v>18</v>
      </c>
      <c r="H986" s="30">
        <v>2</v>
      </c>
      <c r="I986" s="31">
        <v>85.8</v>
      </c>
    </row>
    <row r="987" spans="2:9" x14ac:dyDescent="0.25">
      <c r="B987" s="29">
        <v>42773</v>
      </c>
      <c r="C987" s="30" t="s">
        <v>308</v>
      </c>
      <c r="D987" s="30">
        <v>720906</v>
      </c>
      <c r="E987" s="30">
        <v>244012</v>
      </c>
      <c r="F987" s="30" t="s">
        <v>880</v>
      </c>
      <c r="G987" s="30" t="s">
        <v>18</v>
      </c>
      <c r="H987" s="30">
        <v>1</v>
      </c>
      <c r="I987" s="31">
        <v>39.799999999999997</v>
      </c>
    </row>
    <row r="988" spans="2:9" x14ac:dyDescent="0.25">
      <c r="B988" s="29">
        <v>42773</v>
      </c>
      <c r="C988" s="30" t="s">
        <v>8</v>
      </c>
      <c r="D988" s="30">
        <v>915953</v>
      </c>
      <c r="E988" s="30">
        <v>272240</v>
      </c>
      <c r="F988" s="30" t="s">
        <v>244</v>
      </c>
      <c r="G988" s="30" t="s">
        <v>18</v>
      </c>
      <c r="H988" s="30">
        <v>4</v>
      </c>
      <c r="I988" s="31">
        <v>156</v>
      </c>
    </row>
    <row r="989" spans="2:9" x14ac:dyDescent="0.25">
      <c r="B989" s="29">
        <v>42773</v>
      </c>
      <c r="C989" s="30" t="s">
        <v>308</v>
      </c>
      <c r="D989" s="30">
        <v>768644</v>
      </c>
      <c r="E989" s="30">
        <v>381654</v>
      </c>
      <c r="F989" s="30" t="s">
        <v>881</v>
      </c>
      <c r="G989" s="30" t="s">
        <v>18</v>
      </c>
      <c r="H989" s="30">
        <v>1</v>
      </c>
      <c r="I989" s="31">
        <v>59.9</v>
      </c>
    </row>
    <row r="990" spans="2:9" x14ac:dyDescent="0.25">
      <c r="B990" s="29">
        <v>42773</v>
      </c>
      <c r="C990" s="30" t="s">
        <v>308</v>
      </c>
      <c r="D990" s="30">
        <v>139932</v>
      </c>
      <c r="E990" s="30">
        <v>462993</v>
      </c>
      <c r="F990" s="30" t="s">
        <v>882</v>
      </c>
      <c r="G990" s="30" t="s">
        <v>12</v>
      </c>
      <c r="H990" s="30">
        <v>1</v>
      </c>
      <c r="I990" s="31">
        <v>65</v>
      </c>
    </row>
    <row r="991" spans="2:9" x14ac:dyDescent="0.25">
      <c r="B991" s="29">
        <v>42773</v>
      </c>
      <c r="C991" s="30" t="s">
        <v>308</v>
      </c>
      <c r="D991" s="30">
        <v>198485</v>
      </c>
      <c r="E991" s="30">
        <v>495069</v>
      </c>
      <c r="F991" s="30" t="s">
        <v>883</v>
      </c>
      <c r="G991" s="30" t="s">
        <v>12</v>
      </c>
      <c r="H991" s="30">
        <v>1</v>
      </c>
      <c r="I991" s="31">
        <v>14</v>
      </c>
    </row>
    <row r="992" spans="2:9" x14ac:dyDescent="0.25">
      <c r="B992" s="29">
        <v>42773</v>
      </c>
      <c r="C992" s="30" t="s">
        <v>306</v>
      </c>
      <c r="D992" s="30">
        <v>388827</v>
      </c>
      <c r="E992" s="30">
        <v>500242</v>
      </c>
      <c r="F992" s="30" t="s">
        <v>884</v>
      </c>
      <c r="G992" s="30" t="s">
        <v>18</v>
      </c>
      <c r="H992" s="30">
        <v>3</v>
      </c>
      <c r="I992" s="31">
        <v>83.7</v>
      </c>
    </row>
    <row r="993" spans="2:9" x14ac:dyDescent="0.25">
      <c r="B993" s="29">
        <v>42773</v>
      </c>
      <c r="C993" s="30" t="s">
        <v>306</v>
      </c>
      <c r="D993" s="30">
        <v>297015</v>
      </c>
      <c r="E993" s="30">
        <v>503447</v>
      </c>
      <c r="F993" s="30" t="s">
        <v>885</v>
      </c>
      <c r="G993" s="30" t="s">
        <v>18</v>
      </c>
      <c r="H993" s="30">
        <v>1</v>
      </c>
      <c r="I993" s="31">
        <v>36</v>
      </c>
    </row>
    <row r="994" spans="2:9" x14ac:dyDescent="0.25">
      <c r="B994" s="29">
        <v>42774</v>
      </c>
      <c r="C994" s="30" t="s">
        <v>8</v>
      </c>
      <c r="D994" s="30">
        <v>762610</v>
      </c>
      <c r="E994" s="30">
        <v>5160</v>
      </c>
      <c r="F994" s="30" t="s">
        <v>245</v>
      </c>
      <c r="G994" s="30" t="s">
        <v>18</v>
      </c>
      <c r="H994" s="30">
        <v>1</v>
      </c>
      <c r="I994" s="31">
        <v>43.6</v>
      </c>
    </row>
    <row r="995" spans="2:9" x14ac:dyDescent="0.25">
      <c r="B995" s="29">
        <v>42774</v>
      </c>
      <c r="C995" s="30" t="s">
        <v>8</v>
      </c>
      <c r="D995" s="30">
        <v>926954</v>
      </c>
      <c r="E995" s="30">
        <v>52079</v>
      </c>
      <c r="F995" s="30" t="s">
        <v>246</v>
      </c>
      <c r="G995" s="30" t="s">
        <v>12</v>
      </c>
      <c r="H995" s="30">
        <v>3</v>
      </c>
      <c r="I995" s="31">
        <v>131.69999999999999</v>
      </c>
    </row>
    <row r="996" spans="2:9" x14ac:dyDescent="0.25">
      <c r="B996" s="29">
        <v>42774</v>
      </c>
      <c r="C996" s="30" t="s">
        <v>8</v>
      </c>
      <c r="D996" s="30">
        <v>298313</v>
      </c>
      <c r="E996" s="30">
        <v>52079</v>
      </c>
      <c r="F996" s="30" t="s">
        <v>246</v>
      </c>
      <c r="G996" s="30" t="s">
        <v>12</v>
      </c>
      <c r="H996" s="30">
        <v>1</v>
      </c>
      <c r="I996" s="31">
        <v>46.9</v>
      </c>
    </row>
    <row r="997" spans="2:9" x14ac:dyDescent="0.25">
      <c r="B997" s="29">
        <v>42774</v>
      </c>
      <c r="C997" s="30" t="s">
        <v>308</v>
      </c>
      <c r="D997" s="30">
        <v>954518</v>
      </c>
      <c r="E997" s="30">
        <v>97879</v>
      </c>
      <c r="F997" s="30" t="s">
        <v>886</v>
      </c>
      <c r="G997" s="30" t="s">
        <v>18</v>
      </c>
      <c r="H997" s="30">
        <v>1</v>
      </c>
      <c r="I997" s="31">
        <v>33.700000000000003</v>
      </c>
    </row>
    <row r="998" spans="2:9" x14ac:dyDescent="0.25">
      <c r="B998" s="29">
        <v>42774</v>
      </c>
      <c r="C998" s="30" t="s">
        <v>308</v>
      </c>
      <c r="D998" s="30">
        <v>591094</v>
      </c>
      <c r="E998" s="30">
        <v>97879</v>
      </c>
      <c r="F998" s="30" t="s">
        <v>886</v>
      </c>
      <c r="G998" s="30" t="s">
        <v>18</v>
      </c>
      <c r="H998" s="30">
        <v>4</v>
      </c>
      <c r="I998" s="31">
        <v>24</v>
      </c>
    </row>
    <row r="999" spans="2:9" x14ac:dyDescent="0.25">
      <c r="B999" s="29">
        <v>42774</v>
      </c>
      <c r="C999" s="30" t="s">
        <v>308</v>
      </c>
      <c r="D999" s="30">
        <v>315236</v>
      </c>
      <c r="E999" s="30">
        <v>97879</v>
      </c>
      <c r="F999" s="30" t="s">
        <v>886</v>
      </c>
      <c r="G999" s="30" t="s">
        <v>18</v>
      </c>
      <c r="H999" s="30">
        <v>1</v>
      </c>
      <c r="I999" s="31">
        <v>33.799999999999997</v>
      </c>
    </row>
    <row r="1000" spans="2:9" x14ac:dyDescent="0.25">
      <c r="B1000" s="29">
        <v>42774</v>
      </c>
      <c r="C1000" s="30" t="s">
        <v>8</v>
      </c>
      <c r="D1000" s="30">
        <v>301348</v>
      </c>
      <c r="E1000" s="30">
        <v>465442</v>
      </c>
      <c r="F1000" s="30" t="s">
        <v>247</v>
      </c>
      <c r="G1000" s="30" t="s">
        <v>18</v>
      </c>
      <c r="H1000" s="30">
        <v>1</v>
      </c>
      <c r="I1000" s="31">
        <v>29</v>
      </c>
    </row>
    <row r="1001" spans="2:9" x14ac:dyDescent="0.25">
      <c r="B1001" s="29">
        <v>42774</v>
      </c>
      <c r="C1001" s="30" t="s">
        <v>8</v>
      </c>
      <c r="D1001" s="30">
        <v>301348</v>
      </c>
      <c r="E1001" s="30">
        <v>469656</v>
      </c>
      <c r="F1001" s="30" t="s">
        <v>248</v>
      </c>
      <c r="G1001" s="30" t="s">
        <v>18</v>
      </c>
      <c r="H1001" s="30">
        <v>2</v>
      </c>
      <c r="I1001" s="31">
        <v>58</v>
      </c>
    </row>
    <row r="1002" spans="2:9" x14ac:dyDescent="0.25">
      <c r="B1002" s="29">
        <v>42774</v>
      </c>
      <c r="C1002" s="30" t="s">
        <v>308</v>
      </c>
      <c r="D1002" s="30">
        <v>178732</v>
      </c>
      <c r="E1002" s="30">
        <v>495318</v>
      </c>
      <c r="F1002" s="30" t="s">
        <v>887</v>
      </c>
      <c r="G1002" s="30" t="s">
        <v>18</v>
      </c>
      <c r="H1002" s="30">
        <v>1</v>
      </c>
      <c r="I1002" s="31">
        <v>26.1</v>
      </c>
    </row>
    <row r="1003" spans="2:9" x14ac:dyDescent="0.25">
      <c r="B1003" s="29">
        <v>42774</v>
      </c>
      <c r="C1003" s="30" t="s">
        <v>308</v>
      </c>
      <c r="D1003" s="30">
        <v>359784</v>
      </c>
      <c r="E1003" s="30">
        <v>495318</v>
      </c>
      <c r="F1003" s="30" t="s">
        <v>887</v>
      </c>
      <c r="G1003" s="30" t="s">
        <v>18</v>
      </c>
      <c r="H1003" s="30">
        <v>1</v>
      </c>
      <c r="I1003" s="31">
        <v>39.799999999999997</v>
      </c>
    </row>
    <row r="1004" spans="2:9" x14ac:dyDescent="0.25">
      <c r="B1004" s="29">
        <v>42774</v>
      </c>
      <c r="C1004" s="30" t="s">
        <v>308</v>
      </c>
      <c r="D1004" s="30">
        <v>537012</v>
      </c>
      <c r="E1004" s="30">
        <v>508313</v>
      </c>
      <c r="F1004" s="30" t="s">
        <v>888</v>
      </c>
      <c r="G1004" s="30" t="s">
        <v>18</v>
      </c>
      <c r="H1004" s="30">
        <v>4</v>
      </c>
      <c r="I1004" s="31">
        <v>171.6</v>
      </c>
    </row>
    <row r="1005" spans="2:9" x14ac:dyDescent="0.25">
      <c r="B1005" s="29">
        <v>42775</v>
      </c>
      <c r="C1005" s="30" t="s">
        <v>308</v>
      </c>
      <c r="D1005" s="30">
        <v>720906</v>
      </c>
      <c r="E1005" s="30">
        <v>46356</v>
      </c>
      <c r="F1005" s="30" t="s">
        <v>889</v>
      </c>
      <c r="G1005" s="30" t="s">
        <v>18</v>
      </c>
      <c r="H1005" s="30">
        <v>1</v>
      </c>
      <c r="I1005" s="31">
        <v>39.799999999999997</v>
      </c>
    </row>
    <row r="1006" spans="2:9" x14ac:dyDescent="0.25">
      <c r="B1006" s="29">
        <v>42775</v>
      </c>
      <c r="C1006" s="30" t="s">
        <v>306</v>
      </c>
      <c r="D1006" s="30">
        <v>137087</v>
      </c>
      <c r="E1006" s="30">
        <v>69643</v>
      </c>
      <c r="F1006" s="30" t="s">
        <v>890</v>
      </c>
      <c r="G1006" s="30" t="s">
        <v>15</v>
      </c>
      <c r="H1006" s="30">
        <v>1</v>
      </c>
      <c r="I1006" s="31">
        <v>25.9</v>
      </c>
    </row>
    <row r="1007" spans="2:9" x14ac:dyDescent="0.25">
      <c r="B1007" s="29">
        <v>42775</v>
      </c>
      <c r="C1007" s="30" t="s">
        <v>308</v>
      </c>
      <c r="D1007" s="30">
        <v>269713</v>
      </c>
      <c r="E1007" s="30">
        <v>401423</v>
      </c>
      <c r="F1007" s="30" t="s">
        <v>891</v>
      </c>
      <c r="G1007" s="30" t="s">
        <v>12</v>
      </c>
      <c r="H1007" s="30">
        <v>1</v>
      </c>
      <c r="I1007" s="31">
        <v>39</v>
      </c>
    </row>
    <row r="1008" spans="2:9" x14ac:dyDescent="0.25">
      <c r="B1008" s="29">
        <v>42775</v>
      </c>
      <c r="C1008" s="30" t="s">
        <v>8</v>
      </c>
      <c r="D1008" s="30">
        <v>597365</v>
      </c>
      <c r="E1008" s="30">
        <v>460465</v>
      </c>
      <c r="F1008" s="30" t="s">
        <v>249</v>
      </c>
      <c r="G1008" s="30" t="s">
        <v>18</v>
      </c>
      <c r="H1008" s="30">
        <v>1</v>
      </c>
      <c r="I1008" s="31">
        <v>43.6</v>
      </c>
    </row>
    <row r="1009" spans="2:9" x14ac:dyDescent="0.25">
      <c r="B1009" s="29">
        <v>42775</v>
      </c>
      <c r="C1009" s="30" t="s">
        <v>306</v>
      </c>
      <c r="D1009" s="30">
        <v>177017</v>
      </c>
      <c r="E1009" s="30">
        <v>491486</v>
      </c>
      <c r="F1009" s="30" t="s">
        <v>892</v>
      </c>
      <c r="G1009" s="30" t="s">
        <v>21</v>
      </c>
      <c r="H1009" s="30">
        <v>3</v>
      </c>
      <c r="I1009" s="31">
        <v>111</v>
      </c>
    </row>
    <row r="1010" spans="2:9" x14ac:dyDescent="0.25">
      <c r="B1010" s="29">
        <v>42776</v>
      </c>
      <c r="C1010" s="30" t="s">
        <v>308</v>
      </c>
      <c r="D1010" s="30">
        <v>720906</v>
      </c>
      <c r="E1010" s="30">
        <v>39022</v>
      </c>
      <c r="F1010" s="30" t="s">
        <v>893</v>
      </c>
      <c r="G1010" s="30" t="s">
        <v>18</v>
      </c>
      <c r="H1010" s="30">
        <v>1</v>
      </c>
      <c r="I1010" s="31">
        <v>39.799999999999997</v>
      </c>
    </row>
    <row r="1011" spans="2:9" x14ac:dyDescent="0.25">
      <c r="B1011" s="29">
        <v>42776</v>
      </c>
      <c r="C1011" s="30" t="s">
        <v>8</v>
      </c>
      <c r="D1011" s="30">
        <v>899488</v>
      </c>
      <c r="E1011" s="30">
        <v>455859</v>
      </c>
      <c r="F1011" s="30" t="s">
        <v>250</v>
      </c>
      <c r="G1011" s="30" t="s">
        <v>10</v>
      </c>
      <c r="H1011" s="30">
        <v>1</v>
      </c>
      <c r="I1011" s="31">
        <v>37.200000000000003</v>
      </c>
    </row>
    <row r="1012" spans="2:9" x14ac:dyDescent="0.25">
      <c r="B1012" s="29">
        <v>42776</v>
      </c>
      <c r="C1012" s="30" t="s">
        <v>308</v>
      </c>
      <c r="D1012" s="30">
        <v>759650</v>
      </c>
      <c r="E1012" s="30">
        <v>499559</v>
      </c>
      <c r="F1012" s="30" t="s">
        <v>894</v>
      </c>
      <c r="G1012" s="30" t="s">
        <v>12</v>
      </c>
      <c r="H1012" s="30">
        <v>1</v>
      </c>
      <c r="I1012" s="31">
        <v>59.9</v>
      </c>
    </row>
    <row r="1013" spans="2:9" x14ac:dyDescent="0.25">
      <c r="B1013" s="29">
        <v>42777</v>
      </c>
      <c r="C1013" s="30" t="s">
        <v>308</v>
      </c>
      <c r="D1013" s="30">
        <v>584710</v>
      </c>
      <c r="E1013" s="30">
        <v>48663</v>
      </c>
      <c r="F1013" s="30" t="s">
        <v>895</v>
      </c>
      <c r="G1013" s="30" t="s">
        <v>10</v>
      </c>
      <c r="H1013" s="30">
        <v>2</v>
      </c>
      <c r="I1013" s="31">
        <v>81.2</v>
      </c>
    </row>
    <row r="1014" spans="2:9" x14ac:dyDescent="0.25">
      <c r="B1014" s="29">
        <v>42777</v>
      </c>
      <c r="C1014" s="30" t="s">
        <v>308</v>
      </c>
      <c r="D1014" s="30">
        <v>720906</v>
      </c>
      <c r="E1014" s="30">
        <v>48663</v>
      </c>
      <c r="F1014" s="30" t="s">
        <v>895</v>
      </c>
      <c r="G1014" s="30" t="s">
        <v>10</v>
      </c>
      <c r="H1014" s="30">
        <v>2</v>
      </c>
      <c r="I1014" s="31">
        <v>89.2</v>
      </c>
    </row>
    <row r="1015" spans="2:9" x14ac:dyDescent="0.25">
      <c r="B1015" s="29">
        <v>42778</v>
      </c>
      <c r="C1015" s="30" t="s">
        <v>8</v>
      </c>
      <c r="D1015" s="30">
        <v>863562</v>
      </c>
      <c r="E1015" s="30">
        <v>14971</v>
      </c>
      <c r="F1015" s="30" t="s">
        <v>251</v>
      </c>
      <c r="G1015" s="30" t="s">
        <v>18</v>
      </c>
      <c r="H1015" s="30">
        <v>1</v>
      </c>
      <c r="I1015" s="31">
        <v>33.9</v>
      </c>
    </row>
    <row r="1016" spans="2:9" x14ac:dyDescent="0.25">
      <c r="B1016" s="29">
        <v>42778</v>
      </c>
      <c r="C1016" s="30" t="s">
        <v>308</v>
      </c>
      <c r="D1016" s="30">
        <v>115927</v>
      </c>
      <c r="E1016" s="30">
        <v>14971</v>
      </c>
      <c r="F1016" s="30" t="s">
        <v>251</v>
      </c>
      <c r="G1016" s="30" t="s">
        <v>18</v>
      </c>
      <c r="H1016" s="30">
        <v>1</v>
      </c>
      <c r="I1016" s="31">
        <v>29.9</v>
      </c>
    </row>
    <row r="1017" spans="2:9" x14ac:dyDescent="0.25">
      <c r="B1017" s="29">
        <v>42778</v>
      </c>
      <c r="C1017" s="30" t="s">
        <v>8</v>
      </c>
      <c r="D1017" s="30">
        <v>597365</v>
      </c>
      <c r="E1017" s="30">
        <v>93487</v>
      </c>
      <c r="F1017" s="30" t="s">
        <v>252</v>
      </c>
      <c r="G1017" s="30" t="s">
        <v>18</v>
      </c>
      <c r="H1017" s="30">
        <v>1</v>
      </c>
      <c r="I1017" s="31">
        <v>43.6</v>
      </c>
    </row>
    <row r="1018" spans="2:9" x14ac:dyDescent="0.25">
      <c r="B1018" s="29">
        <v>42778</v>
      </c>
      <c r="C1018" s="30" t="s">
        <v>306</v>
      </c>
      <c r="D1018" s="30">
        <v>497641</v>
      </c>
      <c r="E1018" s="30">
        <v>141679</v>
      </c>
      <c r="F1018" s="30" t="s">
        <v>896</v>
      </c>
      <c r="G1018" s="30" t="s">
        <v>18</v>
      </c>
      <c r="H1018" s="30">
        <v>1</v>
      </c>
      <c r="I1018" s="31">
        <v>5.5</v>
      </c>
    </row>
    <row r="1019" spans="2:9" x14ac:dyDescent="0.25">
      <c r="B1019" s="29">
        <v>42778</v>
      </c>
      <c r="C1019" s="30" t="s">
        <v>306</v>
      </c>
      <c r="D1019" s="30">
        <v>249666</v>
      </c>
      <c r="E1019" s="30">
        <v>141679</v>
      </c>
      <c r="F1019" s="30" t="s">
        <v>896</v>
      </c>
      <c r="G1019" s="30" t="s">
        <v>18</v>
      </c>
      <c r="H1019" s="30">
        <v>1</v>
      </c>
      <c r="I1019" s="31">
        <v>30.9</v>
      </c>
    </row>
    <row r="1020" spans="2:9" x14ac:dyDescent="0.25">
      <c r="B1020" s="29">
        <v>42778</v>
      </c>
      <c r="C1020" s="30" t="s">
        <v>308</v>
      </c>
      <c r="D1020" s="30">
        <v>315236</v>
      </c>
      <c r="E1020" s="30">
        <v>363669</v>
      </c>
      <c r="F1020" s="30" t="s">
        <v>897</v>
      </c>
      <c r="G1020" s="30" t="s">
        <v>12</v>
      </c>
      <c r="H1020" s="30">
        <v>1</v>
      </c>
      <c r="I1020" s="31">
        <v>38.200000000000003</v>
      </c>
    </row>
    <row r="1021" spans="2:9" x14ac:dyDescent="0.25">
      <c r="B1021" s="29">
        <v>42778</v>
      </c>
      <c r="C1021" s="30" t="s">
        <v>8</v>
      </c>
      <c r="D1021" s="30">
        <v>926954</v>
      </c>
      <c r="E1021" s="30">
        <v>428180</v>
      </c>
      <c r="F1021" s="30" t="s">
        <v>253</v>
      </c>
      <c r="G1021" s="30" t="s">
        <v>18</v>
      </c>
      <c r="H1021" s="30">
        <v>1</v>
      </c>
      <c r="I1021" s="31">
        <v>39.9</v>
      </c>
    </row>
    <row r="1022" spans="2:9" x14ac:dyDescent="0.25">
      <c r="B1022" s="29">
        <v>42778</v>
      </c>
      <c r="C1022" s="30" t="s">
        <v>8</v>
      </c>
      <c r="D1022" s="30">
        <v>348047</v>
      </c>
      <c r="E1022" s="30">
        <v>457781</v>
      </c>
      <c r="F1022" s="30" t="s">
        <v>254</v>
      </c>
      <c r="G1022" s="30" t="s">
        <v>10</v>
      </c>
      <c r="H1022" s="30">
        <v>1</v>
      </c>
      <c r="I1022" s="31">
        <v>37.200000000000003</v>
      </c>
    </row>
    <row r="1023" spans="2:9" x14ac:dyDescent="0.25">
      <c r="B1023" s="29">
        <v>42778</v>
      </c>
      <c r="C1023" s="30" t="s">
        <v>8</v>
      </c>
      <c r="D1023" s="30">
        <v>863562</v>
      </c>
      <c r="E1023" s="30">
        <v>504888</v>
      </c>
      <c r="F1023" s="30" t="s">
        <v>255</v>
      </c>
      <c r="G1023" s="30" t="s">
        <v>18</v>
      </c>
      <c r="H1023" s="30">
        <v>1</v>
      </c>
      <c r="I1023" s="31">
        <v>33.9</v>
      </c>
    </row>
    <row r="1024" spans="2:9" x14ac:dyDescent="0.25">
      <c r="B1024" s="29">
        <v>42778</v>
      </c>
      <c r="C1024" s="30" t="s">
        <v>308</v>
      </c>
      <c r="D1024" s="30">
        <v>359784</v>
      </c>
      <c r="E1024" s="30">
        <v>507640</v>
      </c>
      <c r="F1024" s="30" t="s">
        <v>898</v>
      </c>
      <c r="G1024" s="30" t="s">
        <v>10</v>
      </c>
      <c r="H1024" s="30">
        <v>1</v>
      </c>
      <c r="I1024" s="31">
        <v>40.6</v>
      </c>
    </row>
    <row r="1025" spans="2:9" x14ac:dyDescent="0.25">
      <c r="B1025" s="29">
        <v>42779</v>
      </c>
      <c r="C1025" s="30" t="s">
        <v>308</v>
      </c>
      <c r="D1025" s="30">
        <v>640845</v>
      </c>
      <c r="E1025" s="30">
        <v>334754</v>
      </c>
      <c r="F1025" s="30" t="s">
        <v>899</v>
      </c>
      <c r="G1025" s="30" t="s">
        <v>21</v>
      </c>
      <c r="H1025" s="30">
        <v>1</v>
      </c>
      <c r="I1025" s="31">
        <v>37.9</v>
      </c>
    </row>
    <row r="1026" spans="2:9" x14ac:dyDescent="0.25">
      <c r="B1026" s="29">
        <v>42779</v>
      </c>
      <c r="C1026" s="30" t="s">
        <v>308</v>
      </c>
      <c r="D1026" s="30">
        <v>584710</v>
      </c>
      <c r="E1026" s="30">
        <v>334754</v>
      </c>
      <c r="F1026" s="30" t="s">
        <v>899</v>
      </c>
      <c r="G1026" s="30" t="s">
        <v>21</v>
      </c>
      <c r="H1026" s="30">
        <v>1</v>
      </c>
      <c r="I1026" s="31">
        <v>37.9</v>
      </c>
    </row>
    <row r="1027" spans="2:9" x14ac:dyDescent="0.25">
      <c r="B1027" s="29">
        <v>42779</v>
      </c>
      <c r="C1027" s="30" t="s">
        <v>308</v>
      </c>
      <c r="D1027" s="30">
        <v>555673</v>
      </c>
      <c r="E1027" s="30">
        <v>501730</v>
      </c>
      <c r="F1027" s="30" t="s">
        <v>900</v>
      </c>
      <c r="G1027" s="30" t="s">
        <v>18</v>
      </c>
      <c r="H1027" s="30">
        <v>1</v>
      </c>
      <c r="I1027" s="31">
        <v>42.9</v>
      </c>
    </row>
    <row r="1028" spans="2:9" x14ac:dyDescent="0.25">
      <c r="B1028" s="29">
        <v>42779</v>
      </c>
      <c r="C1028" s="30" t="s">
        <v>308</v>
      </c>
      <c r="D1028" s="30">
        <v>954518</v>
      </c>
      <c r="E1028" s="30">
        <v>502491</v>
      </c>
      <c r="F1028" s="30" t="s">
        <v>901</v>
      </c>
      <c r="G1028" s="30" t="s">
        <v>21</v>
      </c>
      <c r="H1028" s="30">
        <v>1</v>
      </c>
      <c r="I1028" s="31">
        <v>32</v>
      </c>
    </row>
    <row r="1029" spans="2:9" x14ac:dyDescent="0.25">
      <c r="B1029" s="29">
        <v>42779</v>
      </c>
      <c r="C1029" s="30" t="s">
        <v>308</v>
      </c>
      <c r="D1029" s="30">
        <v>456255</v>
      </c>
      <c r="E1029" s="30">
        <v>507374</v>
      </c>
      <c r="F1029" s="30" t="s">
        <v>902</v>
      </c>
      <c r="G1029" s="30" t="s">
        <v>18</v>
      </c>
      <c r="H1029" s="30">
        <v>1</v>
      </c>
      <c r="I1029" s="31">
        <v>59.9</v>
      </c>
    </row>
    <row r="1030" spans="2:9" x14ac:dyDescent="0.25">
      <c r="B1030" s="29">
        <v>42780</v>
      </c>
      <c r="C1030" s="30" t="s">
        <v>308</v>
      </c>
      <c r="D1030" s="30">
        <v>720906</v>
      </c>
      <c r="E1030" s="30">
        <v>11021</v>
      </c>
      <c r="F1030" s="30" t="s">
        <v>903</v>
      </c>
      <c r="G1030" s="30" t="s">
        <v>21</v>
      </c>
      <c r="H1030" s="30">
        <v>1</v>
      </c>
      <c r="I1030" s="31">
        <v>37.9</v>
      </c>
    </row>
    <row r="1031" spans="2:9" x14ac:dyDescent="0.25">
      <c r="B1031" s="29">
        <v>42780</v>
      </c>
      <c r="C1031" s="30" t="s">
        <v>308</v>
      </c>
      <c r="D1031" s="30">
        <v>620967</v>
      </c>
      <c r="E1031" s="30">
        <v>32908</v>
      </c>
      <c r="F1031" s="30" t="s">
        <v>904</v>
      </c>
      <c r="G1031" s="30" t="s">
        <v>15</v>
      </c>
      <c r="H1031" s="30">
        <v>2</v>
      </c>
      <c r="I1031" s="31">
        <v>111.8</v>
      </c>
    </row>
    <row r="1032" spans="2:9" x14ac:dyDescent="0.25">
      <c r="B1032" s="29">
        <v>42780</v>
      </c>
      <c r="C1032" s="30" t="s">
        <v>8</v>
      </c>
      <c r="D1032" s="30">
        <v>123796</v>
      </c>
      <c r="E1032" s="30">
        <v>262871</v>
      </c>
      <c r="F1032" s="30" t="s">
        <v>256</v>
      </c>
      <c r="G1032" s="30" t="s">
        <v>18</v>
      </c>
      <c r="H1032" s="30">
        <v>1</v>
      </c>
      <c r="I1032" s="31">
        <v>31.3</v>
      </c>
    </row>
    <row r="1033" spans="2:9" x14ac:dyDescent="0.25">
      <c r="B1033" s="29">
        <v>42780</v>
      </c>
      <c r="C1033" s="30" t="s">
        <v>8</v>
      </c>
      <c r="D1033" s="30">
        <v>915953</v>
      </c>
      <c r="E1033" s="30">
        <v>272240</v>
      </c>
      <c r="F1033" s="30" t="s">
        <v>257</v>
      </c>
      <c r="G1033" s="30" t="s">
        <v>18</v>
      </c>
      <c r="H1033" s="30">
        <v>2</v>
      </c>
      <c r="I1033" s="31">
        <v>93.4</v>
      </c>
    </row>
    <row r="1034" spans="2:9" x14ac:dyDescent="0.25">
      <c r="B1034" s="29">
        <v>42780</v>
      </c>
      <c r="C1034" s="30" t="s">
        <v>308</v>
      </c>
      <c r="D1034" s="30">
        <v>954518</v>
      </c>
      <c r="E1034" s="30">
        <v>483959</v>
      </c>
      <c r="F1034" s="30" t="s">
        <v>905</v>
      </c>
      <c r="G1034" s="30" t="s">
        <v>10</v>
      </c>
      <c r="H1034" s="30">
        <v>2</v>
      </c>
      <c r="I1034" s="31">
        <v>74</v>
      </c>
    </row>
    <row r="1035" spans="2:9" x14ac:dyDescent="0.25">
      <c r="B1035" s="29">
        <v>42780</v>
      </c>
      <c r="C1035" s="30" t="s">
        <v>308</v>
      </c>
      <c r="D1035" s="30">
        <v>390602</v>
      </c>
      <c r="E1035" s="30">
        <v>494778</v>
      </c>
      <c r="F1035" s="30" t="s">
        <v>906</v>
      </c>
      <c r="G1035" s="30" t="s">
        <v>21</v>
      </c>
      <c r="H1035" s="30">
        <v>1</v>
      </c>
      <c r="I1035" s="31">
        <v>32</v>
      </c>
    </row>
    <row r="1036" spans="2:9" x14ac:dyDescent="0.25">
      <c r="B1036" s="29">
        <v>42780</v>
      </c>
      <c r="C1036" s="30" t="s">
        <v>8</v>
      </c>
      <c r="D1036" s="30">
        <v>348047</v>
      </c>
      <c r="E1036" s="30">
        <v>503012</v>
      </c>
      <c r="F1036" s="30" t="s">
        <v>258</v>
      </c>
      <c r="G1036" s="30" t="s">
        <v>49</v>
      </c>
      <c r="H1036" s="30">
        <v>1</v>
      </c>
      <c r="I1036" s="31">
        <v>30.9</v>
      </c>
    </row>
    <row r="1037" spans="2:9" x14ac:dyDescent="0.25">
      <c r="B1037" s="29">
        <v>42781</v>
      </c>
      <c r="C1037" s="30" t="s">
        <v>8</v>
      </c>
      <c r="D1037" s="30">
        <v>300035</v>
      </c>
      <c r="E1037" s="30">
        <v>133064</v>
      </c>
      <c r="F1037" s="30" t="s">
        <v>259</v>
      </c>
      <c r="G1037" s="30" t="s">
        <v>18</v>
      </c>
      <c r="H1037" s="30">
        <v>1</v>
      </c>
      <c r="I1037" s="31">
        <v>46.7</v>
      </c>
    </row>
    <row r="1038" spans="2:9" x14ac:dyDescent="0.25">
      <c r="B1038" s="29">
        <v>42781</v>
      </c>
      <c r="C1038" s="30" t="s">
        <v>308</v>
      </c>
      <c r="D1038" s="30">
        <v>584710</v>
      </c>
      <c r="E1038" s="30">
        <v>211936</v>
      </c>
      <c r="F1038" s="30" t="s">
        <v>907</v>
      </c>
      <c r="G1038" s="30" t="s">
        <v>18</v>
      </c>
      <c r="H1038" s="30">
        <v>1</v>
      </c>
      <c r="I1038" s="31">
        <v>39.799999999999997</v>
      </c>
    </row>
    <row r="1039" spans="2:9" x14ac:dyDescent="0.25">
      <c r="B1039" s="29">
        <v>42781</v>
      </c>
      <c r="C1039" s="30" t="s">
        <v>308</v>
      </c>
      <c r="D1039" s="30">
        <v>720906</v>
      </c>
      <c r="E1039" s="30">
        <v>211936</v>
      </c>
      <c r="F1039" s="30" t="s">
        <v>907</v>
      </c>
      <c r="G1039" s="30" t="s">
        <v>18</v>
      </c>
      <c r="H1039" s="30">
        <v>1</v>
      </c>
      <c r="I1039" s="31">
        <v>39.799999999999997</v>
      </c>
    </row>
    <row r="1040" spans="2:9" x14ac:dyDescent="0.25">
      <c r="B1040" s="29">
        <v>42781</v>
      </c>
      <c r="C1040" s="30" t="s">
        <v>8</v>
      </c>
      <c r="D1040" s="30">
        <v>905356</v>
      </c>
      <c r="E1040" s="30">
        <v>462074</v>
      </c>
      <c r="F1040" s="30" t="s">
        <v>260</v>
      </c>
      <c r="G1040" s="30" t="s">
        <v>18</v>
      </c>
      <c r="H1040" s="30">
        <v>1</v>
      </c>
      <c r="I1040" s="31">
        <v>39.9</v>
      </c>
    </row>
    <row r="1041" spans="2:9" x14ac:dyDescent="0.25">
      <c r="B1041" s="29">
        <v>42781</v>
      </c>
      <c r="C1041" s="30" t="s">
        <v>8</v>
      </c>
      <c r="D1041" s="30">
        <v>597365</v>
      </c>
      <c r="E1041" s="30">
        <v>462074</v>
      </c>
      <c r="F1041" s="30" t="s">
        <v>260</v>
      </c>
      <c r="G1041" s="30" t="s">
        <v>18</v>
      </c>
      <c r="H1041" s="30">
        <v>1</v>
      </c>
      <c r="I1041" s="31">
        <v>43.6</v>
      </c>
    </row>
    <row r="1042" spans="2:9" x14ac:dyDescent="0.25">
      <c r="B1042" s="29">
        <v>42781</v>
      </c>
      <c r="C1042" s="30" t="s">
        <v>308</v>
      </c>
      <c r="D1042" s="30">
        <v>532182</v>
      </c>
      <c r="E1042" s="30">
        <v>494853</v>
      </c>
      <c r="F1042" s="30" t="s">
        <v>908</v>
      </c>
      <c r="G1042" s="30" t="s">
        <v>18</v>
      </c>
      <c r="H1042" s="30">
        <v>3</v>
      </c>
      <c r="I1042" s="31">
        <v>89.7</v>
      </c>
    </row>
    <row r="1043" spans="2:9" x14ac:dyDescent="0.25">
      <c r="B1043" s="29">
        <v>42781</v>
      </c>
      <c r="C1043" s="30" t="s">
        <v>308</v>
      </c>
      <c r="D1043" s="30">
        <v>709381</v>
      </c>
      <c r="E1043" s="30">
        <v>509423</v>
      </c>
      <c r="F1043" s="30" t="s">
        <v>909</v>
      </c>
      <c r="G1043" s="30" t="s">
        <v>18</v>
      </c>
      <c r="H1043" s="30">
        <v>4</v>
      </c>
      <c r="I1043" s="31">
        <v>171.6</v>
      </c>
    </row>
    <row r="1044" spans="2:9" x14ac:dyDescent="0.25">
      <c r="B1044" s="29">
        <v>42782</v>
      </c>
      <c r="C1044" s="30" t="s">
        <v>308</v>
      </c>
      <c r="D1044" s="30">
        <v>720906</v>
      </c>
      <c r="E1044" s="30">
        <v>46356</v>
      </c>
      <c r="F1044" s="30" t="s">
        <v>910</v>
      </c>
      <c r="G1044" s="30" t="s">
        <v>18</v>
      </c>
      <c r="H1044" s="30">
        <v>2</v>
      </c>
      <c r="I1044" s="31">
        <v>79.599999999999994</v>
      </c>
    </row>
    <row r="1045" spans="2:9" x14ac:dyDescent="0.25">
      <c r="B1045" s="29">
        <v>42782</v>
      </c>
      <c r="C1045" s="30" t="s">
        <v>308</v>
      </c>
      <c r="D1045" s="30">
        <v>954518</v>
      </c>
      <c r="E1045" s="30">
        <v>100843</v>
      </c>
      <c r="F1045" s="30" t="s">
        <v>911</v>
      </c>
      <c r="G1045" s="30" t="s">
        <v>18</v>
      </c>
      <c r="H1045" s="30">
        <v>1</v>
      </c>
      <c r="I1045" s="31">
        <v>33.799999999999997</v>
      </c>
    </row>
    <row r="1046" spans="2:9" x14ac:dyDescent="0.25">
      <c r="B1046" s="29">
        <v>42782</v>
      </c>
      <c r="C1046" s="30" t="s">
        <v>8</v>
      </c>
      <c r="D1046" s="30">
        <v>300035</v>
      </c>
      <c r="E1046" s="30">
        <v>104934</v>
      </c>
      <c r="F1046" s="30" t="s">
        <v>261</v>
      </c>
      <c r="G1046" s="30" t="s">
        <v>18</v>
      </c>
      <c r="H1046" s="30">
        <v>1</v>
      </c>
      <c r="I1046" s="31">
        <v>46.7</v>
      </c>
    </row>
    <row r="1047" spans="2:9" x14ac:dyDescent="0.25">
      <c r="B1047" s="29">
        <v>42782</v>
      </c>
      <c r="C1047" s="30" t="s">
        <v>308</v>
      </c>
      <c r="D1047" s="30">
        <v>903052</v>
      </c>
      <c r="E1047" s="30">
        <v>104934</v>
      </c>
      <c r="F1047" s="30" t="s">
        <v>261</v>
      </c>
      <c r="G1047" s="30" t="s">
        <v>18</v>
      </c>
      <c r="H1047" s="30">
        <v>1</v>
      </c>
      <c r="I1047" s="31">
        <v>29.9</v>
      </c>
    </row>
    <row r="1048" spans="2:9" x14ac:dyDescent="0.25">
      <c r="B1048" s="29">
        <v>42782</v>
      </c>
      <c r="C1048" s="30" t="s">
        <v>8</v>
      </c>
      <c r="D1048" s="30">
        <v>645430</v>
      </c>
      <c r="E1048" s="30">
        <v>150073</v>
      </c>
      <c r="F1048" s="30" t="s">
        <v>262</v>
      </c>
      <c r="G1048" s="30" t="s">
        <v>18</v>
      </c>
      <c r="H1048" s="30">
        <v>1</v>
      </c>
      <c r="I1048" s="31">
        <v>46.7</v>
      </c>
    </row>
    <row r="1049" spans="2:9" x14ac:dyDescent="0.25">
      <c r="B1049" s="29">
        <v>42782</v>
      </c>
      <c r="C1049" s="30" t="s">
        <v>8</v>
      </c>
      <c r="D1049" s="30">
        <v>786865</v>
      </c>
      <c r="E1049" s="30">
        <v>271944</v>
      </c>
      <c r="F1049" s="30" t="s">
        <v>263</v>
      </c>
      <c r="G1049" s="30" t="s">
        <v>10</v>
      </c>
      <c r="H1049" s="30">
        <v>1</v>
      </c>
      <c r="I1049" s="31">
        <v>51.7</v>
      </c>
    </row>
    <row r="1050" spans="2:9" x14ac:dyDescent="0.25">
      <c r="B1050" s="29">
        <v>42782</v>
      </c>
      <c r="C1050" s="30" t="s">
        <v>308</v>
      </c>
      <c r="D1050" s="30">
        <v>555673</v>
      </c>
      <c r="E1050" s="30">
        <v>490838</v>
      </c>
      <c r="F1050" s="30" t="s">
        <v>912</v>
      </c>
      <c r="G1050" s="30" t="s">
        <v>18</v>
      </c>
      <c r="H1050" s="30">
        <v>1</v>
      </c>
      <c r="I1050" s="31">
        <v>44.8</v>
      </c>
    </row>
    <row r="1051" spans="2:9" x14ac:dyDescent="0.25">
      <c r="B1051" s="29">
        <v>42782</v>
      </c>
      <c r="C1051" s="30" t="s">
        <v>308</v>
      </c>
      <c r="D1051" s="30">
        <v>198485</v>
      </c>
      <c r="E1051" s="30">
        <v>491486</v>
      </c>
      <c r="F1051" s="30" t="s">
        <v>913</v>
      </c>
      <c r="G1051" s="30" t="s">
        <v>18</v>
      </c>
      <c r="H1051" s="30">
        <v>1</v>
      </c>
      <c r="I1051" s="31">
        <v>11.4</v>
      </c>
    </row>
    <row r="1052" spans="2:9" x14ac:dyDescent="0.25">
      <c r="B1052" s="29">
        <v>42782</v>
      </c>
      <c r="C1052" s="30" t="s">
        <v>306</v>
      </c>
      <c r="D1052" s="30">
        <v>297015</v>
      </c>
      <c r="E1052" s="30">
        <v>508584</v>
      </c>
      <c r="F1052" s="30" t="s">
        <v>914</v>
      </c>
      <c r="G1052" s="30" t="s">
        <v>18</v>
      </c>
      <c r="H1052" s="30">
        <v>1</v>
      </c>
      <c r="I1052" s="31">
        <v>32</v>
      </c>
    </row>
    <row r="1053" spans="2:9" x14ac:dyDescent="0.25">
      <c r="B1053" s="29">
        <v>42783</v>
      </c>
      <c r="C1053" s="30" t="s">
        <v>308</v>
      </c>
      <c r="D1053" s="30">
        <v>982986</v>
      </c>
      <c r="E1053" s="30">
        <v>577</v>
      </c>
      <c r="F1053" s="30" t="s">
        <v>915</v>
      </c>
      <c r="G1053" s="30" t="s">
        <v>12</v>
      </c>
      <c r="H1053" s="30">
        <v>2</v>
      </c>
      <c r="I1053" s="31">
        <v>81.599999999999994</v>
      </c>
    </row>
    <row r="1054" spans="2:9" x14ac:dyDescent="0.25">
      <c r="B1054" s="29">
        <v>42783</v>
      </c>
      <c r="C1054" s="30" t="s">
        <v>308</v>
      </c>
      <c r="D1054" s="30">
        <v>139932</v>
      </c>
      <c r="E1054" s="30">
        <v>577</v>
      </c>
      <c r="F1054" s="30" t="s">
        <v>915</v>
      </c>
      <c r="G1054" s="30" t="s">
        <v>12</v>
      </c>
      <c r="H1054" s="30">
        <v>2</v>
      </c>
      <c r="I1054" s="31">
        <v>130</v>
      </c>
    </row>
    <row r="1055" spans="2:9" x14ac:dyDescent="0.25">
      <c r="B1055" s="29">
        <v>42783</v>
      </c>
      <c r="C1055" s="30" t="s">
        <v>306</v>
      </c>
      <c r="D1055" s="30">
        <v>297015</v>
      </c>
      <c r="E1055" s="30">
        <v>78249</v>
      </c>
      <c r="F1055" s="30" t="s">
        <v>916</v>
      </c>
      <c r="G1055" s="30" t="s">
        <v>18</v>
      </c>
      <c r="H1055" s="30">
        <v>3</v>
      </c>
      <c r="I1055" s="31">
        <v>96</v>
      </c>
    </row>
    <row r="1056" spans="2:9" x14ac:dyDescent="0.25">
      <c r="B1056" s="29">
        <v>42783</v>
      </c>
      <c r="C1056" s="30" t="s">
        <v>306</v>
      </c>
      <c r="D1056" s="30">
        <v>249666</v>
      </c>
      <c r="E1056" s="30">
        <v>160206</v>
      </c>
      <c r="F1056" s="30" t="s">
        <v>917</v>
      </c>
      <c r="G1056" s="30" t="s">
        <v>18</v>
      </c>
      <c r="H1056" s="30">
        <v>1</v>
      </c>
      <c r="I1056" s="31">
        <v>30.9</v>
      </c>
    </row>
    <row r="1057" spans="2:9" x14ac:dyDescent="0.25">
      <c r="B1057" s="29">
        <v>42783</v>
      </c>
      <c r="C1057" s="30" t="s">
        <v>306</v>
      </c>
      <c r="D1057" s="30">
        <v>252579</v>
      </c>
      <c r="E1057" s="30">
        <v>160206</v>
      </c>
      <c r="F1057" s="30" t="s">
        <v>917</v>
      </c>
      <c r="G1057" s="30" t="s">
        <v>18</v>
      </c>
      <c r="H1057" s="30">
        <v>1</v>
      </c>
      <c r="I1057" s="31">
        <v>42.9</v>
      </c>
    </row>
    <row r="1058" spans="2:9" x14ac:dyDescent="0.25">
      <c r="B1058" s="29">
        <v>42783</v>
      </c>
      <c r="C1058" s="30" t="s">
        <v>308</v>
      </c>
      <c r="D1058" s="30">
        <v>269713</v>
      </c>
      <c r="E1058" s="30">
        <v>160206</v>
      </c>
      <c r="F1058" s="30" t="s">
        <v>917</v>
      </c>
      <c r="G1058" s="30" t="s">
        <v>18</v>
      </c>
      <c r="H1058" s="30">
        <v>2</v>
      </c>
      <c r="I1058" s="31">
        <v>57.2</v>
      </c>
    </row>
    <row r="1059" spans="2:9" x14ac:dyDescent="0.25">
      <c r="B1059" s="29">
        <v>42783</v>
      </c>
      <c r="C1059" s="30" t="s">
        <v>306</v>
      </c>
      <c r="D1059" s="30">
        <v>322245</v>
      </c>
      <c r="E1059" s="30">
        <v>217412</v>
      </c>
      <c r="F1059" s="30" t="s">
        <v>918</v>
      </c>
      <c r="G1059" s="30" t="s">
        <v>18</v>
      </c>
      <c r="H1059" s="30">
        <v>1</v>
      </c>
      <c r="I1059" s="31">
        <v>27.8</v>
      </c>
    </row>
    <row r="1060" spans="2:9" x14ac:dyDescent="0.25">
      <c r="B1060" s="29">
        <v>42783</v>
      </c>
      <c r="C1060" s="30" t="s">
        <v>8</v>
      </c>
      <c r="D1060" s="30">
        <v>301348</v>
      </c>
      <c r="E1060" s="30">
        <v>469656</v>
      </c>
      <c r="F1060" s="30" t="s">
        <v>264</v>
      </c>
      <c r="G1060" s="30" t="s">
        <v>18</v>
      </c>
      <c r="H1060" s="30">
        <v>1</v>
      </c>
      <c r="I1060" s="31">
        <v>43.2</v>
      </c>
    </row>
    <row r="1061" spans="2:9" x14ac:dyDescent="0.25">
      <c r="B1061" s="29">
        <v>42783</v>
      </c>
      <c r="C1061" s="30" t="s">
        <v>308</v>
      </c>
      <c r="D1061" s="30">
        <v>796801</v>
      </c>
      <c r="E1061" s="30">
        <v>503342</v>
      </c>
      <c r="F1061" s="30" t="s">
        <v>919</v>
      </c>
      <c r="G1061" s="30" t="s">
        <v>10</v>
      </c>
      <c r="H1061" s="30">
        <v>1</v>
      </c>
      <c r="I1061" s="31">
        <v>44.6</v>
      </c>
    </row>
    <row r="1062" spans="2:9" x14ac:dyDescent="0.25">
      <c r="B1062" s="29">
        <v>42784</v>
      </c>
      <c r="C1062" s="30" t="s">
        <v>306</v>
      </c>
      <c r="D1062" s="30">
        <v>137087</v>
      </c>
      <c r="E1062" s="30">
        <v>69654</v>
      </c>
      <c r="F1062" s="30" t="s">
        <v>920</v>
      </c>
      <c r="G1062" s="30" t="s">
        <v>18</v>
      </c>
      <c r="H1062" s="30">
        <v>1</v>
      </c>
      <c r="I1062" s="31">
        <v>28.5</v>
      </c>
    </row>
    <row r="1063" spans="2:9" x14ac:dyDescent="0.25">
      <c r="B1063" s="29">
        <v>42784</v>
      </c>
      <c r="C1063" s="30" t="s">
        <v>306</v>
      </c>
      <c r="D1063" s="30">
        <v>701139</v>
      </c>
      <c r="E1063" s="30">
        <v>128005</v>
      </c>
      <c r="F1063" s="30" t="s">
        <v>921</v>
      </c>
      <c r="G1063" s="30" t="s">
        <v>18</v>
      </c>
      <c r="H1063" s="30">
        <v>1</v>
      </c>
      <c r="I1063" s="31">
        <v>31.9</v>
      </c>
    </row>
    <row r="1064" spans="2:9" x14ac:dyDescent="0.25">
      <c r="B1064" s="29">
        <v>42784</v>
      </c>
      <c r="C1064" s="30" t="s">
        <v>306</v>
      </c>
      <c r="D1064" s="30">
        <v>978820</v>
      </c>
      <c r="E1064" s="30">
        <v>401423</v>
      </c>
      <c r="F1064" s="30" t="s">
        <v>922</v>
      </c>
      <c r="G1064" s="30" t="s">
        <v>10</v>
      </c>
      <c r="H1064" s="30">
        <v>1</v>
      </c>
      <c r="I1064" s="31">
        <v>41.7</v>
      </c>
    </row>
    <row r="1065" spans="2:9" x14ac:dyDescent="0.25">
      <c r="B1065" s="29">
        <v>42784</v>
      </c>
      <c r="C1065" s="30" t="s">
        <v>8</v>
      </c>
      <c r="D1065" s="30">
        <v>300035</v>
      </c>
      <c r="E1065" s="30">
        <v>443844</v>
      </c>
      <c r="F1065" s="30" t="s">
        <v>265</v>
      </c>
      <c r="G1065" s="30" t="s">
        <v>18</v>
      </c>
      <c r="H1065" s="30">
        <v>2</v>
      </c>
      <c r="I1065" s="31">
        <v>93.4</v>
      </c>
    </row>
    <row r="1066" spans="2:9" x14ac:dyDescent="0.25">
      <c r="B1066" s="29">
        <v>42784</v>
      </c>
      <c r="C1066" s="30" t="s">
        <v>8</v>
      </c>
      <c r="D1066" s="30">
        <v>905356</v>
      </c>
      <c r="E1066" s="30">
        <v>449543</v>
      </c>
      <c r="F1066" s="30" t="s">
        <v>266</v>
      </c>
      <c r="G1066" s="30" t="s">
        <v>18</v>
      </c>
      <c r="H1066" s="30">
        <v>1</v>
      </c>
      <c r="I1066" s="31">
        <v>39.9</v>
      </c>
    </row>
    <row r="1067" spans="2:9" x14ac:dyDescent="0.25">
      <c r="B1067" s="29">
        <v>42784</v>
      </c>
      <c r="C1067" s="30" t="s">
        <v>306</v>
      </c>
      <c r="D1067" s="30">
        <v>137087</v>
      </c>
      <c r="E1067" s="30">
        <v>449543</v>
      </c>
      <c r="F1067" s="30" t="s">
        <v>266</v>
      </c>
      <c r="G1067" s="30" t="s">
        <v>18</v>
      </c>
      <c r="H1067" s="30">
        <v>1</v>
      </c>
      <c r="I1067" s="31">
        <v>28.5</v>
      </c>
    </row>
    <row r="1068" spans="2:9" x14ac:dyDescent="0.25">
      <c r="B1068" s="29">
        <v>42784</v>
      </c>
      <c r="C1068" s="30" t="s">
        <v>308</v>
      </c>
      <c r="D1068" s="30">
        <v>269713</v>
      </c>
      <c r="E1068" s="30">
        <v>449543</v>
      </c>
      <c r="F1068" s="30" t="s">
        <v>266</v>
      </c>
      <c r="G1068" s="30" t="s">
        <v>18</v>
      </c>
      <c r="H1068" s="30">
        <v>1</v>
      </c>
      <c r="I1068" s="31">
        <v>28.6</v>
      </c>
    </row>
    <row r="1069" spans="2:9" x14ac:dyDescent="0.25">
      <c r="B1069" s="29">
        <v>42784</v>
      </c>
      <c r="C1069" s="30" t="s">
        <v>308</v>
      </c>
      <c r="D1069" s="30">
        <v>385150</v>
      </c>
      <c r="E1069" s="30">
        <v>493328</v>
      </c>
      <c r="F1069" s="30" t="s">
        <v>923</v>
      </c>
      <c r="G1069" s="30" t="s">
        <v>15</v>
      </c>
      <c r="H1069" s="30">
        <v>2</v>
      </c>
      <c r="I1069" s="31">
        <v>61.8</v>
      </c>
    </row>
    <row r="1070" spans="2:9" x14ac:dyDescent="0.25">
      <c r="B1070" s="29">
        <v>42784</v>
      </c>
      <c r="C1070" s="30" t="s">
        <v>8</v>
      </c>
      <c r="D1070" s="30">
        <v>227633</v>
      </c>
      <c r="E1070" s="30">
        <v>495069</v>
      </c>
      <c r="F1070" s="30" t="s">
        <v>267</v>
      </c>
      <c r="G1070" s="30" t="s">
        <v>12</v>
      </c>
      <c r="H1070" s="30">
        <v>1</v>
      </c>
      <c r="I1070" s="31">
        <v>55</v>
      </c>
    </row>
    <row r="1071" spans="2:9" x14ac:dyDescent="0.25">
      <c r="B1071" s="29">
        <v>42785</v>
      </c>
      <c r="C1071" s="30" t="s">
        <v>306</v>
      </c>
      <c r="D1071" s="30">
        <v>177017</v>
      </c>
      <c r="E1071" s="30">
        <v>7964</v>
      </c>
      <c r="F1071" s="30" t="s">
        <v>924</v>
      </c>
      <c r="G1071" s="30" t="s">
        <v>18</v>
      </c>
      <c r="H1071" s="30">
        <v>2</v>
      </c>
      <c r="I1071" s="31">
        <v>62</v>
      </c>
    </row>
    <row r="1072" spans="2:9" x14ac:dyDescent="0.25">
      <c r="B1072" s="29">
        <v>42785</v>
      </c>
      <c r="C1072" s="30" t="s">
        <v>306</v>
      </c>
      <c r="D1072" s="30">
        <v>297015</v>
      </c>
      <c r="E1072" s="30">
        <v>151786</v>
      </c>
      <c r="F1072" s="30" t="s">
        <v>925</v>
      </c>
      <c r="G1072" s="30" t="s">
        <v>18</v>
      </c>
      <c r="H1072" s="30">
        <v>2</v>
      </c>
      <c r="I1072" s="31">
        <v>62</v>
      </c>
    </row>
    <row r="1073" spans="2:9" x14ac:dyDescent="0.25">
      <c r="B1073" s="29">
        <v>42785</v>
      </c>
      <c r="C1073" s="30" t="s">
        <v>306</v>
      </c>
      <c r="D1073" s="30">
        <v>422570</v>
      </c>
      <c r="E1073" s="30">
        <v>296154</v>
      </c>
      <c r="F1073" s="30" t="s">
        <v>926</v>
      </c>
      <c r="G1073" s="30" t="s">
        <v>18</v>
      </c>
      <c r="H1073" s="30">
        <v>1</v>
      </c>
      <c r="I1073" s="31">
        <v>30.9</v>
      </c>
    </row>
    <row r="1074" spans="2:9" x14ac:dyDescent="0.25">
      <c r="B1074" s="29">
        <v>42785</v>
      </c>
      <c r="C1074" s="30" t="s">
        <v>306</v>
      </c>
      <c r="D1074" s="30">
        <v>936450</v>
      </c>
      <c r="E1074" s="30">
        <v>417935</v>
      </c>
      <c r="F1074" s="30" t="s">
        <v>927</v>
      </c>
      <c r="G1074" s="30" t="s">
        <v>18</v>
      </c>
      <c r="H1074" s="30">
        <v>1</v>
      </c>
      <c r="I1074" s="31">
        <v>26.9</v>
      </c>
    </row>
    <row r="1075" spans="2:9" x14ac:dyDescent="0.25">
      <c r="B1075" s="29">
        <v>42785</v>
      </c>
      <c r="C1075" s="30" t="s">
        <v>308</v>
      </c>
      <c r="D1075" s="30">
        <v>537012</v>
      </c>
      <c r="E1075" s="30">
        <v>455859</v>
      </c>
      <c r="F1075" s="30" t="s">
        <v>928</v>
      </c>
      <c r="G1075" s="30" t="s">
        <v>18</v>
      </c>
      <c r="H1075" s="30">
        <v>4</v>
      </c>
      <c r="I1075" s="31">
        <v>179.2</v>
      </c>
    </row>
    <row r="1076" spans="2:9" x14ac:dyDescent="0.25">
      <c r="B1076" s="29">
        <v>42785</v>
      </c>
      <c r="C1076" s="30" t="s">
        <v>308</v>
      </c>
      <c r="D1076" s="30">
        <v>269713</v>
      </c>
      <c r="E1076" s="30">
        <v>470640</v>
      </c>
      <c r="F1076" s="30" t="s">
        <v>929</v>
      </c>
      <c r="G1076" s="30" t="s">
        <v>18</v>
      </c>
      <c r="H1076" s="30">
        <v>4</v>
      </c>
      <c r="I1076" s="31">
        <v>114.4</v>
      </c>
    </row>
    <row r="1077" spans="2:9" x14ac:dyDescent="0.25">
      <c r="B1077" s="29">
        <v>42785</v>
      </c>
      <c r="C1077" s="30" t="s">
        <v>308</v>
      </c>
      <c r="D1077" s="30">
        <v>583164</v>
      </c>
      <c r="E1077" s="30">
        <v>479754</v>
      </c>
      <c r="F1077" s="30" t="s">
        <v>930</v>
      </c>
      <c r="G1077" s="30" t="s">
        <v>21</v>
      </c>
      <c r="H1077" s="30">
        <v>2</v>
      </c>
      <c r="I1077" s="31">
        <v>59.8</v>
      </c>
    </row>
    <row r="1078" spans="2:9" x14ac:dyDescent="0.25">
      <c r="B1078" s="29">
        <v>42785</v>
      </c>
      <c r="C1078" s="30" t="s">
        <v>308</v>
      </c>
      <c r="D1078" s="30">
        <v>178732</v>
      </c>
      <c r="E1078" s="30">
        <v>495318</v>
      </c>
      <c r="F1078" s="30" t="s">
        <v>931</v>
      </c>
      <c r="G1078" s="30" t="s">
        <v>18</v>
      </c>
      <c r="H1078" s="30">
        <v>1</v>
      </c>
      <c r="I1078" s="31">
        <v>26.1</v>
      </c>
    </row>
    <row r="1079" spans="2:9" x14ac:dyDescent="0.25">
      <c r="B1079" s="29">
        <v>42785</v>
      </c>
      <c r="C1079" s="30" t="s">
        <v>308</v>
      </c>
      <c r="D1079" s="30">
        <v>359784</v>
      </c>
      <c r="E1079" s="30">
        <v>495318</v>
      </c>
      <c r="F1079" s="30" t="s">
        <v>931</v>
      </c>
      <c r="G1079" s="30" t="s">
        <v>18</v>
      </c>
      <c r="H1079" s="30">
        <v>1</v>
      </c>
      <c r="I1079" s="31">
        <v>39.799999999999997</v>
      </c>
    </row>
    <row r="1080" spans="2:9" x14ac:dyDescent="0.25">
      <c r="B1080" s="29">
        <v>42785</v>
      </c>
      <c r="C1080" s="30" t="s">
        <v>306</v>
      </c>
      <c r="D1080" s="30">
        <v>850788</v>
      </c>
      <c r="E1080" s="30">
        <v>504386</v>
      </c>
      <c r="F1080" s="30" t="s">
        <v>932</v>
      </c>
      <c r="G1080" s="30" t="s">
        <v>18</v>
      </c>
      <c r="H1080" s="30">
        <v>1</v>
      </c>
      <c r="I1080" s="31">
        <v>26.9</v>
      </c>
    </row>
    <row r="1081" spans="2:9" x14ac:dyDescent="0.25">
      <c r="B1081" s="29">
        <v>42785</v>
      </c>
      <c r="C1081" s="30" t="s">
        <v>8</v>
      </c>
      <c r="D1081" s="30">
        <v>104255</v>
      </c>
      <c r="E1081" s="30">
        <v>504889</v>
      </c>
      <c r="F1081" s="30" t="s">
        <v>268</v>
      </c>
      <c r="G1081" s="30" t="s">
        <v>18</v>
      </c>
      <c r="H1081" s="30">
        <v>1</v>
      </c>
      <c r="I1081" s="31">
        <v>38.9</v>
      </c>
    </row>
    <row r="1082" spans="2:9" x14ac:dyDescent="0.25">
      <c r="B1082" s="29">
        <v>42785</v>
      </c>
      <c r="C1082" s="30" t="s">
        <v>8</v>
      </c>
      <c r="D1082" s="30">
        <v>786865</v>
      </c>
      <c r="E1082" s="30">
        <v>507677</v>
      </c>
      <c r="F1082" s="30" t="s">
        <v>269</v>
      </c>
      <c r="G1082" s="30" t="s">
        <v>10</v>
      </c>
      <c r="H1082" s="30">
        <v>1</v>
      </c>
      <c r="I1082" s="31">
        <v>51.7</v>
      </c>
    </row>
    <row r="1083" spans="2:9" x14ac:dyDescent="0.25">
      <c r="B1083" s="29">
        <v>42785</v>
      </c>
      <c r="C1083" s="30" t="s">
        <v>8</v>
      </c>
      <c r="D1083" s="30">
        <v>300035</v>
      </c>
      <c r="E1083" s="30">
        <v>507677</v>
      </c>
      <c r="F1083" s="30" t="s">
        <v>269</v>
      </c>
      <c r="G1083" s="30" t="s">
        <v>10</v>
      </c>
      <c r="H1083" s="30">
        <v>1</v>
      </c>
      <c r="I1083" s="31">
        <v>52.3</v>
      </c>
    </row>
    <row r="1084" spans="2:9" x14ac:dyDescent="0.25">
      <c r="B1084" s="29">
        <v>42786</v>
      </c>
      <c r="C1084" s="30" t="s">
        <v>308</v>
      </c>
      <c r="D1084" s="30">
        <v>555673</v>
      </c>
      <c r="E1084" s="30">
        <v>150073</v>
      </c>
      <c r="F1084" s="30" t="s">
        <v>933</v>
      </c>
      <c r="G1084" s="30" t="s">
        <v>18</v>
      </c>
      <c r="H1084" s="30">
        <v>2</v>
      </c>
      <c r="I1084" s="31">
        <v>89.6</v>
      </c>
    </row>
    <row r="1085" spans="2:9" x14ac:dyDescent="0.25">
      <c r="B1085" s="29">
        <v>42786</v>
      </c>
      <c r="C1085" s="30" t="s">
        <v>8</v>
      </c>
      <c r="D1085" s="30">
        <v>300035</v>
      </c>
      <c r="E1085" s="30">
        <v>192014</v>
      </c>
      <c r="F1085" s="30" t="s">
        <v>270</v>
      </c>
      <c r="G1085" s="30" t="s">
        <v>21</v>
      </c>
      <c r="H1085" s="30">
        <v>1</v>
      </c>
      <c r="I1085" s="31">
        <v>50</v>
      </c>
    </row>
    <row r="1086" spans="2:9" x14ac:dyDescent="0.25">
      <c r="B1086" s="29">
        <v>42786</v>
      </c>
      <c r="C1086" s="30" t="s">
        <v>308</v>
      </c>
      <c r="D1086" s="30">
        <v>768644</v>
      </c>
      <c r="E1086" s="30">
        <v>244012</v>
      </c>
      <c r="F1086" s="30" t="s">
        <v>934</v>
      </c>
      <c r="G1086" s="30" t="s">
        <v>18</v>
      </c>
      <c r="H1086" s="30">
        <v>1</v>
      </c>
      <c r="I1086" s="31">
        <v>59.9</v>
      </c>
    </row>
    <row r="1087" spans="2:9" x14ac:dyDescent="0.25">
      <c r="B1087" s="29">
        <v>42786</v>
      </c>
      <c r="C1087" s="30" t="s">
        <v>308</v>
      </c>
      <c r="D1087" s="30">
        <v>385150</v>
      </c>
      <c r="E1087" s="30">
        <v>279932</v>
      </c>
      <c r="F1087" s="30" t="s">
        <v>935</v>
      </c>
      <c r="G1087" s="30" t="s">
        <v>21</v>
      </c>
      <c r="H1087" s="30">
        <v>1</v>
      </c>
      <c r="I1087" s="31">
        <v>32</v>
      </c>
    </row>
    <row r="1088" spans="2:9" x14ac:dyDescent="0.25">
      <c r="B1088" s="29">
        <v>42786</v>
      </c>
      <c r="C1088" s="30" t="s">
        <v>8</v>
      </c>
      <c r="D1088" s="30">
        <v>915953</v>
      </c>
      <c r="E1088" s="30">
        <v>424033</v>
      </c>
      <c r="F1088" s="30" t="s">
        <v>271</v>
      </c>
      <c r="G1088" s="30" t="s">
        <v>18</v>
      </c>
      <c r="H1088" s="30">
        <v>1</v>
      </c>
      <c r="I1088" s="31">
        <v>46.7</v>
      </c>
    </row>
    <row r="1089" spans="2:9" x14ac:dyDescent="0.25">
      <c r="B1089" s="29">
        <v>42786</v>
      </c>
      <c r="C1089" s="30" t="s">
        <v>306</v>
      </c>
      <c r="D1089" s="30">
        <v>226997</v>
      </c>
      <c r="E1089" s="30">
        <v>453694</v>
      </c>
      <c r="F1089" s="30" t="s">
        <v>936</v>
      </c>
      <c r="G1089" s="30" t="s">
        <v>18</v>
      </c>
      <c r="H1089" s="30">
        <v>3</v>
      </c>
      <c r="I1089" s="31">
        <v>96</v>
      </c>
    </row>
    <row r="1090" spans="2:9" x14ac:dyDescent="0.25">
      <c r="B1090" s="29">
        <v>42786</v>
      </c>
      <c r="C1090" s="30" t="s">
        <v>306</v>
      </c>
      <c r="D1090" s="30">
        <v>473581</v>
      </c>
      <c r="E1090" s="30">
        <v>467286</v>
      </c>
      <c r="F1090" s="30" t="s">
        <v>937</v>
      </c>
      <c r="G1090" s="30" t="s">
        <v>10</v>
      </c>
      <c r="H1090" s="30">
        <v>1</v>
      </c>
      <c r="I1090" s="31">
        <v>40.4</v>
      </c>
    </row>
    <row r="1091" spans="2:9" x14ac:dyDescent="0.25">
      <c r="B1091" s="29">
        <v>42786</v>
      </c>
      <c r="C1091" s="30" t="s">
        <v>308</v>
      </c>
      <c r="D1091" s="30">
        <v>796801</v>
      </c>
      <c r="E1091" s="30">
        <v>467286</v>
      </c>
      <c r="F1091" s="30" t="s">
        <v>937</v>
      </c>
      <c r="G1091" s="30" t="s">
        <v>10</v>
      </c>
      <c r="H1091" s="30">
        <v>1</v>
      </c>
      <c r="I1091" s="31">
        <v>44.6</v>
      </c>
    </row>
    <row r="1092" spans="2:9" x14ac:dyDescent="0.25">
      <c r="B1092" s="29">
        <v>42786</v>
      </c>
      <c r="C1092" s="30" t="s">
        <v>306</v>
      </c>
      <c r="D1092" s="30">
        <v>625804</v>
      </c>
      <c r="E1092" s="30">
        <v>473000</v>
      </c>
      <c r="F1092" s="30" t="s">
        <v>938</v>
      </c>
      <c r="G1092" s="30" t="s">
        <v>18</v>
      </c>
      <c r="H1092" s="30">
        <v>1</v>
      </c>
      <c r="I1092" s="31">
        <v>31</v>
      </c>
    </row>
    <row r="1093" spans="2:9" x14ac:dyDescent="0.25">
      <c r="B1093" s="29">
        <v>42786</v>
      </c>
      <c r="C1093" s="30" t="s">
        <v>308</v>
      </c>
      <c r="D1093" s="30">
        <v>312964</v>
      </c>
      <c r="E1093" s="30">
        <v>499559</v>
      </c>
      <c r="F1093" s="30" t="s">
        <v>939</v>
      </c>
      <c r="G1093" s="30" t="s">
        <v>15</v>
      </c>
      <c r="H1093" s="30">
        <v>1</v>
      </c>
      <c r="I1093" s="31">
        <v>4.3</v>
      </c>
    </row>
    <row r="1094" spans="2:9" x14ac:dyDescent="0.25">
      <c r="B1094" s="29">
        <v>42786</v>
      </c>
      <c r="C1094" s="30" t="s">
        <v>308</v>
      </c>
      <c r="D1094" s="30">
        <v>419762</v>
      </c>
      <c r="E1094" s="30">
        <v>510195</v>
      </c>
      <c r="F1094" s="30" t="s">
        <v>940</v>
      </c>
      <c r="G1094" s="30" t="s">
        <v>15</v>
      </c>
      <c r="H1094" s="30">
        <v>1</v>
      </c>
      <c r="I1094" s="31">
        <v>30.9</v>
      </c>
    </row>
    <row r="1095" spans="2:9" x14ac:dyDescent="0.25">
      <c r="B1095" s="29">
        <v>42787</v>
      </c>
      <c r="C1095" s="30" t="s">
        <v>308</v>
      </c>
      <c r="D1095" s="30">
        <v>768644</v>
      </c>
      <c r="E1095" s="30">
        <v>76399</v>
      </c>
      <c r="F1095" s="30" t="s">
        <v>941</v>
      </c>
      <c r="G1095" s="30" t="s">
        <v>15</v>
      </c>
      <c r="H1095" s="30">
        <v>2</v>
      </c>
      <c r="I1095" s="31">
        <v>111.8</v>
      </c>
    </row>
    <row r="1096" spans="2:9" x14ac:dyDescent="0.25">
      <c r="B1096" s="29">
        <v>42787</v>
      </c>
      <c r="C1096" s="30" t="s">
        <v>308</v>
      </c>
      <c r="D1096" s="30">
        <v>121093</v>
      </c>
      <c r="E1096" s="30">
        <v>151078</v>
      </c>
      <c r="F1096" s="30" t="s">
        <v>942</v>
      </c>
      <c r="G1096" s="30" t="s">
        <v>18</v>
      </c>
      <c r="H1096" s="30">
        <v>2</v>
      </c>
      <c r="I1096" s="31">
        <v>130.6</v>
      </c>
    </row>
    <row r="1097" spans="2:9" x14ac:dyDescent="0.25">
      <c r="B1097" s="29">
        <v>42787</v>
      </c>
      <c r="C1097" s="30" t="s">
        <v>308</v>
      </c>
      <c r="D1097" s="30">
        <v>138108</v>
      </c>
      <c r="E1097" s="30">
        <v>151078</v>
      </c>
      <c r="F1097" s="30" t="s">
        <v>942</v>
      </c>
      <c r="G1097" s="30" t="s">
        <v>18</v>
      </c>
      <c r="H1097" s="30">
        <v>2</v>
      </c>
      <c r="I1097" s="31">
        <v>130.6</v>
      </c>
    </row>
    <row r="1098" spans="2:9" x14ac:dyDescent="0.25">
      <c r="B1098" s="29">
        <v>42787</v>
      </c>
      <c r="C1098" s="30" t="s">
        <v>8</v>
      </c>
      <c r="D1098" s="30">
        <v>298313</v>
      </c>
      <c r="E1098" s="30">
        <v>234082</v>
      </c>
      <c r="F1098" s="30" t="s">
        <v>272</v>
      </c>
      <c r="G1098" s="30" t="s">
        <v>18</v>
      </c>
      <c r="H1098" s="30">
        <v>1</v>
      </c>
      <c r="I1098" s="31">
        <v>37.9</v>
      </c>
    </row>
    <row r="1099" spans="2:9" x14ac:dyDescent="0.25">
      <c r="B1099" s="29">
        <v>42787</v>
      </c>
      <c r="C1099" s="30" t="s">
        <v>308</v>
      </c>
      <c r="D1099" s="30">
        <v>776126</v>
      </c>
      <c r="E1099" s="30">
        <v>234082</v>
      </c>
      <c r="F1099" s="30" t="s">
        <v>272</v>
      </c>
      <c r="G1099" s="30" t="s">
        <v>18</v>
      </c>
      <c r="H1099" s="30">
        <v>1</v>
      </c>
      <c r="I1099" s="31">
        <v>59.9</v>
      </c>
    </row>
    <row r="1100" spans="2:9" x14ac:dyDescent="0.25">
      <c r="B1100" s="29">
        <v>42787</v>
      </c>
      <c r="C1100" s="30" t="s">
        <v>8</v>
      </c>
      <c r="D1100" s="30">
        <v>915953</v>
      </c>
      <c r="E1100" s="30">
        <v>259845</v>
      </c>
      <c r="F1100" s="30" t="s">
        <v>273</v>
      </c>
      <c r="G1100" s="30" t="s">
        <v>10</v>
      </c>
      <c r="H1100" s="30">
        <v>1</v>
      </c>
      <c r="I1100" s="31">
        <v>51.7</v>
      </c>
    </row>
    <row r="1101" spans="2:9" x14ac:dyDescent="0.25">
      <c r="B1101" s="29">
        <v>42787</v>
      </c>
      <c r="C1101" s="30" t="s">
        <v>8</v>
      </c>
      <c r="D1101" s="30">
        <v>301348</v>
      </c>
      <c r="E1101" s="30">
        <v>291825</v>
      </c>
      <c r="F1101" s="30" t="s">
        <v>274</v>
      </c>
      <c r="G1101" s="30" t="s">
        <v>18</v>
      </c>
      <c r="H1101" s="30">
        <v>1</v>
      </c>
      <c r="I1101" s="31">
        <v>43.2</v>
      </c>
    </row>
    <row r="1102" spans="2:9" x14ac:dyDescent="0.25">
      <c r="B1102" s="29">
        <v>42787</v>
      </c>
      <c r="C1102" s="30" t="s">
        <v>308</v>
      </c>
      <c r="D1102" s="30">
        <v>315236</v>
      </c>
      <c r="E1102" s="30">
        <v>445921</v>
      </c>
      <c r="F1102" s="30" t="s">
        <v>943</v>
      </c>
      <c r="G1102" s="30" t="s">
        <v>12</v>
      </c>
      <c r="H1102" s="30">
        <v>1</v>
      </c>
      <c r="I1102" s="31">
        <v>38.200000000000003</v>
      </c>
    </row>
    <row r="1103" spans="2:9" x14ac:dyDescent="0.25">
      <c r="B1103" s="29">
        <v>42788</v>
      </c>
      <c r="C1103" s="30" t="s">
        <v>308</v>
      </c>
      <c r="D1103" s="30">
        <v>796801</v>
      </c>
      <c r="E1103" s="30">
        <v>103</v>
      </c>
      <c r="F1103" s="30" t="s">
        <v>944</v>
      </c>
      <c r="G1103" s="30" t="s">
        <v>10</v>
      </c>
      <c r="H1103" s="30">
        <v>1</v>
      </c>
      <c r="I1103" s="31">
        <v>44.6</v>
      </c>
    </row>
    <row r="1104" spans="2:9" x14ac:dyDescent="0.25">
      <c r="B1104" s="29">
        <v>42788</v>
      </c>
      <c r="C1104" s="30" t="s">
        <v>308</v>
      </c>
      <c r="D1104" s="30">
        <v>720906</v>
      </c>
      <c r="E1104" s="30">
        <v>46356</v>
      </c>
      <c r="F1104" s="30" t="s">
        <v>945</v>
      </c>
      <c r="G1104" s="30" t="s">
        <v>18</v>
      </c>
      <c r="H1104" s="30">
        <v>5</v>
      </c>
      <c r="I1104" s="31">
        <v>119.4</v>
      </c>
    </row>
    <row r="1105" spans="2:9" x14ac:dyDescent="0.25">
      <c r="B1105" s="29">
        <v>42788</v>
      </c>
      <c r="C1105" s="30" t="s">
        <v>306</v>
      </c>
      <c r="D1105" s="30">
        <v>252579</v>
      </c>
      <c r="E1105" s="30">
        <v>103776</v>
      </c>
      <c r="F1105" s="30" t="s">
        <v>946</v>
      </c>
      <c r="G1105" s="30" t="s">
        <v>18</v>
      </c>
      <c r="H1105" s="30">
        <v>1</v>
      </c>
      <c r="I1105" s="31">
        <v>42.9</v>
      </c>
    </row>
    <row r="1106" spans="2:9" x14ac:dyDescent="0.25">
      <c r="B1106" s="29">
        <v>42788</v>
      </c>
      <c r="C1106" s="30" t="s">
        <v>306</v>
      </c>
      <c r="D1106" s="30">
        <v>850788</v>
      </c>
      <c r="E1106" s="30">
        <v>104934</v>
      </c>
      <c r="F1106" s="30" t="s">
        <v>947</v>
      </c>
      <c r="G1106" s="30" t="s">
        <v>18</v>
      </c>
      <c r="H1106" s="30">
        <v>1</v>
      </c>
      <c r="I1106" s="31">
        <v>25.5</v>
      </c>
    </row>
    <row r="1107" spans="2:9" x14ac:dyDescent="0.25">
      <c r="B1107" s="29">
        <v>42788</v>
      </c>
      <c r="C1107" s="30" t="s">
        <v>308</v>
      </c>
      <c r="D1107" s="30">
        <v>555673</v>
      </c>
      <c r="E1107" s="30">
        <v>104934</v>
      </c>
      <c r="F1107" s="30" t="s">
        <v>947</v>
      </c>
      <c r="G1107" s="30" t="s">
        <v>18</v>
      </c>
      <c r="H1107" s="30">
        <v>1</v>
      </c>
      <c r="I1107" s="31">
        <v>43</v>
      </c>
    </row>
    <row r="1108" spans="2:9" x14ac:dyDescent="0.25">
      <c r="B1108" s="29">
        <v>42788</v>
      </c>
      <c r="C1108" s="30" t="s">
        <v>308</v>
      </c>
      <c r="D1108" s="30">
        <v>178732</v>
      </c>
      <c r="E1108" s="30">
        <v>146289</v>
      </c>
      <c r="F1108" s="30" t="s">
        <v>948</v>
      </c>
      <c r="G1108" s="30" t="s">
        <v>18</v>
      </c>
      <c r="H1108" s="30">
        <v>1</v>
      </c>
      <c r="I1108" s="31">
        <v>26.1</v>
      </c>
    </row>
    <row r="1109" spans="2:9" x14ac:dyDescent="0.25">
      <c r="B1109" s="29">
        <v>42788</v>
      </c>
      <c r="C1109" s="30" t="s">
        <v>8</v>
      </c>
      <c r="D1109" s="30">
        <v>897047</v>
      </c>
      <c r="E1109" s="30">
        <v>205412</v>
      </c>
      <c r="F1109" s="30" t="s">
        <v>275</v>
      </c>
      <c r="G1109" s="30" t="s">
        <v>12</v>
      </c>
      <c r="H1109" s="30">
        <v>1</v>
      </c>
      <c r="I1109" s="31">
        <v>52.2</v>
      </c>
    </row>
    <row r="1110" spans="2:9" x14ac:dyDescent="0.25">
      <c r="B1110" s="29">
        <v>42788</v>
      </c>
      <c r="C1110" s="30" t="s">
        <v>306</v>
      </c>
      <c r="D1110" s="30">
        <v>297015</v>
      </c>
      <c r="E1110" s="30">
        <v>434214</v>
      </c>
      <c r="F1110" s="30" t="s">
        <v>949</v>
      </c>
      <c r="G1110" s="30" t="s">
        <v>18</v>
      </c>
      <c r="H1110" s="30">
        <v>1</v>
      </c>
      <c r="I1110" s="31">
        <v>32</v>
      </c>
    </row>
    <row r="1111" spans="2:9" x14ac:dyDescent="0.25">
      <c r="B1111" s="29">
        <v>42788</v>
      </c>
      <c r="C1111" s="30" t="s">
        <v>308</v>
      </c>
      <c r="D1111" s="30">
        <v>796801</v>
      </c>
      <c r="E1111" s="30">
        <v>510522</v>
      </c>
      <c r="F1111" s="30" t="s">
        <v>950</v>
      </c>
      <c r="G1111" s="30" t="s">
        <v>10</v>
      </c>
      <c r="H1111" s="30">
        <v>1</v>
      </c>
      <c r="I1111" s="31">
        <v>40.6</v>
      </c>
    </row>
    <row r="1112" spans="2:9" x14ac:dyDescent="0.25">
      <c r="B1112" s="29">
        <v>42789</v>
      </c>
      <c r="C1112" s="30" t="s">
        <v>308</v>
      </c>
      <c r="D1112" s="30">
        <v>620967</v>
      </c>
      <c r="E1112" s="30">
        <v>32908</v>
      </c>
      <c r="F1112" s="30" t="s">
        <v>951</v>
      </c>
      <c r="G1112" s="30" t="s">
        <v>15</v>
      </c>
      <c r="H1112" s="30">
        <v>4</v>
      </c>
      <c r="I1112" s="31">
        <v>167.7</v>
      </c>
    </row>
    <row r="1113" spans="2:9" x14ac:dyDescent="0.25">
      <c r="B1113" s="29">
        <v>42789</v>
      </c>
      <c r="C1113" s="30" t="s">
        <v>308</v>
      </c>
      <c r="D1113" s="30">
        <v>555673</v>
      </c>
      <c r="E1113" s="30">
        <v>42183</v>
      </c>
      <c r="F1113" s="30" t="s">
        <v>952</v>
      </c>
      <c r="G1113" s="30" t="s">
        <v>18</v>
      </c>
      <c r="H1113" s="30">
        <v>1</v>
      </c>
      <c r="I1113" s="31">
        <v>43</v>
      </c>
    </row>
    <row r="1114" spans="2:9" x14ac:dyDescent="0.25">
      <c r="B1114" s="29">
        <v>42789</v>
      </c>
      <c r="C1114" s="30" t="s">
        <v>308</v>
      </c>
      <c r="D1114" s="30">
        <v>312964</v>
      </c>
      <c r="E1114" s="30">
        <v>46517</v>
      </c>
      <c r="F1114" s="30" t="s">
        <v>953</v>
      </c>
      <c r="G1114" s="30" t="s">
        <v>15</v>
      </c>
      <c r="H1114" s="30">
        <v>2</v>
      </c>
      <c r="I1114" s="31">
        <v>8.6</v>
      </c>
    </row>
    <row r="1115" spans="2:9" x14ac:dyDescent="0.25">
      <c r="B1115" s="29">
        <v>42789</v>
      </c>
      <c r="C1115" s="30" t="s">
        <v>306</v>
      </c>
      <c r="D1115" s="30">
        <v>582553</v>
      </c>
      <c r="E1115" s="30">
        <v>205594</v>
      </c>
      <c r="F1115" s="30" t="s">
        <v>954</v>
      </c>
      <c r="G1115" s="30" t="s">
        <v>18</v>
      </c>
      <c r="H1115" s="30">
        <v>1</v>
      </c>
      <c r="I1115" s="31">
        <v>26.9</v>
      </c>
    </row>
    <row r="1116" spans="2:9" x14ac:dyDescent="0.25">
      <c r="B1116" s="29">
        <v>42789</v>
      </c>
      <c r="C1116" s="30" t="s">
        <v>308</v>
      </c>
      <c r="D1116" s="30">
        <v>732190</v>
      </c>
      <c r="E1116" s="30">
        <v>211936</v>
      </c>
      <c r="F1116" s="30" t="s">
        <v>955</v>
      </c>
      <c r="G1116" s="30" t="s">
        <v>18</v>
      </c>
      <c r="H1116" s="30">
        <v>1</v>
      </c>
      <c r="I1116" s="31">
        <v>59.9</v>
      </c>
    </row>
    <row r="1117" spans="2:9" x14ac:dyDescent="0.25">
      <c r="B1117" s="29">
        <v>42789</v>
      </c>
      <c r="C1117" s="30" t="s">
        <v>308</v>
      </c>
      <c r="D1117" s="30">
        <v>880952</v>
      </c>
      <c r="E1117" s="30">
        <v>216177</v>
      </c>
      <c r="F1117" s="30" t="s">
        <v>956</v>
      </c>
      <c r="G1117" s="30" t="s">
        <v>18</v>
      </c>
      <c r="H1117" s="30">
        <v>4</v>
      </c>
      <c r="I1117" s="31">
        <v>172</v>
      </c>
    </row>
    <row r="1118" spans="2:9" x14ac:dyDescent="0.25">
      <c r="B1118" s="29">
        <v>42789</v>
      </c>
      <c r="C1118" s="30" t="s">
        <v>306</v>
      </c>
      <c r="D1118" s="30">
        <v>582553</v>
      </c>
      <c r="E1118" s="30">
        <v>238708</v>
      </c>
      <c r="F1118" s="30" t="s">
        <v>957</v>
      </c>
      <c r="G1118" s="30" t="s">
        <v>18</v>
      </c>
      <c r="H1118" s="30">
        <v>1</v>
      </c>
      <c r="I1118" s="31">
        <v>26.9</v>
      </c>
    </row>
    <row r="1119" spans="2:9" x14ac:dyDescent="0.25">
      <c r="B1119" s="29">
        <v>42789</v>
      </c>
      <c r="C1119" s="30" t="s">
        <v>306</v>
      </c>
      <c r="D1119" s="30">
        <v>177017</v>
      </c>
      <c r="E1119" s="30">
        <v>240783</v>
      </c>
      <c r="F1119" s="30" t="s">
        <v>958</v>
      </c>
      <c r="G1119" s="30" t="s">
        <v>18</v>
      </c>
      <c r="H1119" s="30">
        <v>2</v>
      </c>
      <c r="I1119" s="31">
        <v>72</v>
      </c>
    </row>
    <row r="1120" spans="2:9" x14ac:dyDescent="0.25">
      <c r="B1120" s="29">
        <v>42789</v>
      </c>
      <c r="C1120" s="30" t="s">
        <v>306</v>
      </c>
      <c r="D1120" s="30">
        <v>582553</v>
      </c>
      <c r="E1120" s="30">
        <v>250223</v>
      </c>
      <c r="F1120" s="30" t="s">
        <v>959</v>
      </c>
      <c r="G1120" s="30" t="s">
        <v>18</v>
      </c>
      <c r="H1120" s="30">
        <v>2</v>
      </c>
      <c r="I1120" s="31">
        <v>53.8</v>
      </c>
    </row>
    <row r="1121" spans="2:9" x14ac:dyDescent="0.25">
      <c r="B1121" s="29">
        <v>42789</v>
      </c>
      <c r="C1121" s="30" t="s">
        <v>308</v>
      </c>
      <c r="D1121" s="30">
        <v>732190</v>
      </c>
      <c r="E1121" s="30">
        <v>268133</v>
      </c>
      <c r="F1121" s="30" t="s">
        <v>960</v>
      </c>
      <c r="G1121" s="30" t="s">
        <v>15</v>
      </c>
      <c r="H1121" s="30">
        <v>1</v>
      </c>
      <c r="I1121" s="31">
        <v>55.9</v>
      </c>
    </row>
    <row r="1122" spans="2:9" x14ac:dyDescent="0.25">
      <c r="B1122" s="29">
        <v>42789</v>
      </c>
      <c r="C1122" s="30" t="s">
        <v>308</v>
      </c>
      <c r="D1122" s="30">
        <v>403498</v>
      </c>
      <c r="E1122" s="30">
        <v>268133</v>
      </c>
      <c r="F1122" s="30" t="s">
        <v>960</v>
      </c>
      <c r="G1122" s="30" t="s">
        <v>15</v>
      </c>
      <c r="H1122" s="30">
        <v>2</v>
      </c>
      <c r="I1122" s="31">
        <v>111.8</v>
      </c>
    </row>
    <row r="1123" spans="2:9" x14ac:dyDescent="0.25">
      <c r="B1123" s="29">
        <v>42789</v>
      </c>
      <c r="C1123" s="30" t="s">
        <v>308</v>
      </c>
      <c r="D1123" s="30">
        <v>555673</v>
      </c>
      <c r="E1123" s="30">
        <v>376131</v>
      </c>
      <c r="F1123" s="30" t="s">
        <v>961</v>
      </c>
      <c r="G1123" s="30" t="s">
        <v>18</v>
      </c>
      <c r="H1123" s="30">
        <v>2</v>
      </c>
      <c r="I1123" s="31">
        <v>86</v>
      </c>
    </row>
    <row r="1124" spans="2:9" x14ac:dyDescent="0.25">
      <c r="B1124" s="29">
        <v>42789</v>
      </c>
      <c r="C1124" s="30" t="s">
        <v>308</v>
      </c>
      <c r="D1124" s="30">
        <v>880952</v>
      </c>
      <c r="E1124" s="30">
        <v>376131</v>
      </c>
      <c r="F1124" s="30" t="s">
        <v>961</v>
      </c>
      <c r="G1124" s="30" t="s">
        <v>18</v>
      </c>
      <c r="H1124" s="30">
        <v>3</v>
      </c>
      <c r="I1124" s="31">
        <v>129</v>
      </c>
    </row>
    <row r="1125" spans="2:9" x14ac:dyDescent="0.25">
      <c r="B1125" s="29">
        <v>42789</v>
      </c>
      <c r="C1125" s="30" t="s">
        <v>308</v>
      </c>
      <c r="D1125" s="30">
        <v>385150</v>
      </c>
      <c r="E1125" s="30">
        <v>415103</v>
      </c>
      <c r="F1125" s="30" t="s">
        <v>962</v>
      </c>
      <c r="G1125" s="30" t="s">
        <v>21</v>
      </c>
      <c r="H1125" s="30">
        <v>1</v>
      </c>
      <c r="I1125" s="31">
        <v>32</v>
      </c>
    </row>
    <row r="1126" spans="2:9" x14ac:dyDescent="0.25">
      <c r="B1126" s="29">
        <v>42789</v>
      </c>
      <c r="C1126" s="30" t="s">
        <v>308</v>
      </c>
      <c r="D1126" s="30">
        <v>880952</v>
      </c>
      <c r="E1126" s="30">
        <v>461991</v>
      </c>
      <c r="F1126" s="30" t="s">
        <v>963</v>
      </c>
      <c r="G1126" s="30" t="s">
        <v>18</v>
      </c>
      <c r="H1126" s="30">
        <v>3</v>
      </c>
      <c r="I1126" s="31">
        <v>129</v>
      </c>
    </row>
    <row r="1127" spans="2:9" x14ac:dyDescent="0.25">
      <c r="B1127" s="29">
        <v>42789</v>
      </c>
      <c r="C1127" s="30" t="s">
        <v>308</v>
      </c>
      <c r="D1127" s="30">
        <v>880952</v>
      </c>
      <c r="E1127" s="30">
        <v>461991</v>
      </c>
      <c r="F1127" s="30" t="s">
        <v>963</v>
      </c>
      <c r="G1127" s="30" t="s">
        <v>18</v>
      </c>
      <c r="H1127" s="30">
        <v>2</v>
      </c>
      <c r="I1127" s="31">
        <v>86</v>
      </c>
    </row>
    <row r="1128" spans="2:9" x14ac:dyDescent="0.25">
      <c r="B1128" s="29">
        <v>42789</v>
      </c>
      <c r="C1128" s="30" t="s">
        <v>308</v>
      </c>
      <c r="D1128" s="30">
        <v>709381</v>
      </c>
      <c r="E1128" s="30">
        <v>461991</v>
      </c>
      <c r="F1128" s="30" t="s">
        <v>963</v>
      </c>
      <c r="G1128" s="30" t="s">
        <v>18</v>
      </c>
      <c r="H1128" s="30">
        <v>1</v>
      </c>
      <c r="I1128" s="31">
        <v>43</v>
      </c>
    </row>
    <row r="1129" spans="2:9" x14ac:dyDescent="0.25">
      <c r="B1129" s="29">
        <v>42789</v>
      </c>
      <c r="C1129" s="30" t="s">
        <v>308</v>
      </c>
      <c r="D1129" s="30">
        <v>456255</v>
      </c>
      <c r="E1129" s="30">
        <v>470233</v>
      </c>
      <c r="F1129" s="30" t="s">
        <v>964</v>
      </c>
      <c r="G1129" s="30" t="s">
        <v>18</v>
      </c>
      <c r="H1129" s="30">
        <v>1</v>
      </c>
      <c r="I1129" s="31">
        <v>59.9</v>
      </c>
    </row>
    <row r="1130" spans="2:9" x14ac:dyDescent="0.25">
      <c r="B1130" s="29">
        <v>42789</v>
      </c>
      <c r="C1130" s="30" t="s">
        <v>306</v>
      </c>
      <c r="D1130" s="30">
        <v>199788</v>
      </c>
      <c r="E1130" s="30">
        <v>475745</v>
      </c>
      <c r="F1130" s="30" t="s">
        <v>965</v>
      </c>
      <c r="G1130" s="30" t="s">
        <v>18</v>
      </c>
      <c r="H1130" s="30">
        <v>1</v>
      </c>
      <c r="I1130" s="31">
        <v>30.9</v>
      </c>
    </row>
    <row r="1131" spans="2:9" x14ac:dyDescent="0.25">
      <c r="B1131" s="29">
        <v>42789</v>
      </c>
      <c r="C1131" s="30" t="s">
        <v>308</v>
      </c>
      <c r="D1131" s="30">
        <v>880952</v>
      </c>
      <c r="E1131" s="30">
        <v>489849</v>
      </c>
      <c r="F1131" s="30" t="s">
        <v>966</v>
      </c>
      <c r="G1131" s="30" t="s">
        <v>18</v>
      </c>
      <c r="H1131" s="30">
        <v>1</v>
      </c>
      <c r="I1131" s="31">
        <v>43</v>
      </c>
    </row>
    <row r="1132" spans="2:9" x14ac:dyDescent="0.25">
      <c r="B1132" s="29">
        <v>42789</v>
      </c>
      <c r="C1132" s="30" t="s">
        <v>308</v>
      </c>
      <c r="D1132" s="30">
        <v>880952</v>
      </c>
      <c r="E1132" s="30">
        <v>492146</v>
      </c>
      <c r="F1132" s="30" t="s">
        <v>967</v>
      </c>
      <c r="G1132" s="30" t="s">
        <v>18</v>
      </c>
      <c r="H1132" s="30">
        <v>1</v>
      </c>
      <c r="I1132" s="31">
        <v>43</v>
      </c>
    </row>
    <row r="1133" spans="2:9" x14ac:dyDescent="0.25">
      <c r="B1133" s="29">
        <v>42789</v>
      </c>
      <c r="C1133" s="30" t="s">
        <v>308</v>
      </c>
      <c r="D1133" s="30">
        <v>390602</v>
      </c>
      <c r="E1133" s="30">
        <v>494778</v>
      </c>
      <c r="F1133" s="30" t="s">
        <v>968</v>
      </c>
      <c r="G1133" s="30" t="s">
        <v>21</v>
      </c>
      <c r="H1133" s="30">
        <v>1</v>
      </c>
      <c r="I1133" s="31">
        <v>32</v>
      </c>
    </row>
    <row r="1134" spans="2:9" x14ac:dyDescent="0.25">
      <c r="B1134" s="29">
        <v>42789</v>
      </c>
      <c r="C1134" s="30" t="s">
        <v>308</v>
      </c>
      <c r="D1134" s="30">
        <v>880952</v>
      </c>
      <c r="E1134" s="30">
        <v>501338</v>
      </c>
      <c r="F1134" s="30" t="s">
        <v>969</v>
      </c>
      <c r="G1134" s="30" t="s">
        <v>18</v>
      </c>
      <c r="H1134" s="30">
        <v>3</v>
      </c>
      <c r="I1134" s="31">
        <v>129</v>
      </c>
    </row>
    <row r="1135" spans="2:9" x14ac:dyDescent="0.25">
      <c r="B1135" s="29">
        <v>42789</v>
      </c>
      <c r="C1135" s="30" t="s">
        <v>306</v>
      </c>
      <c r="D1135" s="30">
        <v>166761</v>
      </c>
      <c r="E1135" s="30">
        <v>504101</v>
      </c>
      <c r="F1135" s="30" t="s">
        <v>970</v>
      </c>
      <c r="G1135" s="30" t="s">
        <v>18</v>
      </c>
      <c r="H1135" s="30">
        <v>1</v>
      </c>
      <c r="I1135" s="31">
        <v>30.9</v>
      </c>
    </row>
    <row r="1136" spans="2:9" x14ac:dyDescent="0.25">
      <c r="B1136" s="29">
        <v>42789</v>
      </c>
      <c r="C1136" s="30" t="s">
        <v>306</v>
      </c>
      <c r="D1136" s="30">
        <v>322245</v>
      </c>
      <c r="E1136" s="30">
        <v>504101</v>
      </c>
      <c r="F1136" s="30" t="s">
        <v>970</v>
      </c>
      <c r="G1136" s="30" t="s">
        <v>18</v>
      </c>
      <c r="H1136" s="30">
        <v>1</v>
      </c>
      <c r="I1136" s="31">
        <v>30.9</v>
      </c>
    </row>
    <row r="1137" spans="2:9" x14ac:dyDescent="0.25">
      <c r="B1137" s="29">
        <v>42789</v>
      </c>
      <c r="C1137" s="30" t="s">
        <v>306</v>
      </c>
      <c r="D1137" s="30">
        <v>252579</v>
      </c>
      <c r="E1137" s="30">
        <v>505784</v>
      </c>
      <c r="F1137" s="30" t="s">
        <v>971</v>
      </c>
      <c r="G1137" s="30" t="s">
        <v>18</v>
      </c>
      <c r="H1137" s="30">
        <v>1</v>
      </c>
      <c r="I1137" s="31">
        <v>42.9</v>
      </c>
    </row>
    <row r="1138" spans="2:9" x14ac:dyDescent="0.25">
      <c r="B1138" s="29">
        <v>42789</v>
      </c>
      <c r="C1138" s="30" t="s">
        <v>308</v>
      </c>
      <c r="D1138" s="30">
        <v>198485</v>
      </c>
      <c r="E1138" s="30">
        <v>510623</v>
      </c>
      <c r="F1138" s="30" t="s">
        <v>972</v>
      </c>
      <c r="G1138" s="30" t="s">
        <v>18</v>
      </c>
      <c r="H1138" s="30">
        <v>2</v>
      </c>
      <c r="I1138" s="31">
        <v>22.8</v>
      </c>
    </row>
    <row r="1139" spans="2:9" x14ac:dyDescent="0.25">
      <c r="B1139" s="29">
        <v>42789</v>
      </c>
      <c r="C1139" s="30" t="s">
        <v>306</v>
      </c>
      <c r="D1139" s="30">
        <v>533718</v>
      </c>
      <c r="E1139" s="30">
        <v>510683</v>
      </c>
      <c r="F1139" s="30" t="s">
        <v>973</v>
      </c>
      <c r="G1139" s="30" t="s">
        <v>15</v>
      </c>
      <c r="H1139" s="30">
        <v>1</v>
      </c>
      <c r="I1139" s="31">
        <v>25.9</v>
      </c>
    </row>
    <row r="1140" spans="2:9" x14ac:dyDescent="0.25">
      <c r="B1140" s="29">
        <v>42789</v>
      </c>
      <c r="C1140" s="30" t="s">
        <v>306</v>
      </c>
      <c r="D1140" s="30">
        <v>226997</v>
      </c>
      <c r="E1140" s="30">
        <v>510683</v>
      </c>
      <c r="F1140" s="30" t="s">
        <v>973</v>
      </c>
      <c r="G1140" s="30" t="s">
        <v>15</v>
      </c>
      <c r="H1140" s="30">
        <v>2</v>
      </c>
      <c r="I1140" s="31">
        <v>35.9</v>
      </c>
    </row>
    <row r="1141" spans="2:9" x14ac:dyDescent="0.25">
      <c r="B1141" s="29">
        <v>42789</v>
      </c>
      <c r="C1141" s="30" t="s">
        <v>308</v>
      </c>
      <c r="D1141" s="30">
        <v>591094</v>
      </c>
      <c r="E1141" s="30">
        <v>510683</v>
      </c>
      <c r="F1141" s="30" t="s">
        <v>973</v>
      </c>
      <c r="G1141" s="30" t="s">
        <v>15</v>
      </c>
      <c r="H1141" s="30">
        <v>6</v>
      </c>
      <c r="I1141" s="31">
        <v>21.5</v>
      </c>
    </row>
    <row r="1142" spans="2:9" x14ac:dyDescent="0.25">
      <c r="B1142" s="29">
        <v>42789</v>
      </c>
      <c r="C1142" s="30" t="s">
        <v>308</v>
      </c>
      <c r="D1142" s="30">
        <v>591094</v>
      </c>
      <c r="E1142" s="30">
        <v>510684</v>
      </c>
      <c r="F1142" s="30" t="s">
        <v>974</v>
      </c>
      <c r="G1142" s="30" t="s">
        <v>18</v>
      </c>
      <c r="H1142" s="30">
        <v>1</v>
      </c>
      <c r="I1142" s="31">
        <v>6</v>
      </c>
    </row>
    <row r="1143" spans="2:9" x14ac:dyDescent="0.25">
      <c r="B1143" s="29">
        <v>42789</v>
      </c>
      <c r="C1143" s="30" t="s">
        <v>306</v>
      </c>
      <c r="D1143" s="30">
        <v>582553</v>
      </c>
      <c r="E1143" s="30">
        <v>510697</v>
      </c>
      <c r="F1143" s="30" t="s">
        <v>975</v>
      </c>
      <c r="G1143" s="30" t="s">
        <v>18</v>
      </c>
      <c r="H1143" s="30">
        <v>2</v>
      </c>
      <c r="I1143" s="31">
        <v>53.8</v>
      </c>
    </row>
    <row r="1144" spans="2:9" x14ac:dyDescent="0.25">
      <c r="B1144" s="29">
        <v>42790</v>
      </c>
      <c r="C1144" s="30" t="s">
        <v>308</v>
      </c>
      <c r="D1144" s="30">
        <v>620967</v>
      </c>
      <c r="E1144" s="30">
        <v>4022</v>
      </c>
      <c r="F1144" s="30" t="s">
        <v>976</v>
      </c>
      <c r="G1144" s="30" t="s">
        <v>18</v>
      </c>
      <c r="H1144" s="30">
        <v>3</v>
      </c>
      <c r="I1144" s="31">
        <v>179.7</v>
      </c>
    </row>
    <row r="1145" spans="2:9" x14ac:dyDescent="0.25">
      <c r="B1145" s="29">
        <v>42790</v>
      </c>
      <c r="C1145" s="30" t="s">
        <v>308</v>
      </c>
      <c r="D1145" s="30">
        <v>583164</v>
      </c>
      <c r="E1145" s="30">
        <v>4536</v>
      </c>
      <c r="F1145" s="30" t="s">
        <v>977</v>
      </c>
      <c r="G1145" s="30" t="s">
        <v>21</v>
      </c>
      <c r="H1145" s="30">
        <v>4</v>
      </c>
      <c r="I1145" s="31">
        <v>59.8</v>
      </c>
    </row>
    <row r="1146" spans="2:9" x14ac:dyDescent="0.25">
      <c r="B1146" s="29">
        <v>42790</v>
      </c>
      <c r="C1146" s="30" t="s">
        <v>8</v>
      </c>
      <c r="D1146" s="30">
        <v>762610</v>
      </c>
      <c r="E1146" s="30">
        <v>5160</v>
      </c>
      <c r="F1146" s="30" t="s">
        <v>276</v>
      </c>
      <c r="G1146" s="30" t="s">
        <v>18</v>
      </c>
      <c r="H1146" s="30">
        <v>1</v>
      </c>
      <c r="I1146" s="31">
        <v>43.6</v>
      </c>
    </row>
    <row r="1147" spans="2:9" x14ac:dyDescent="0.25">
      <c r="B1147" s="29">
        <v>42790</v>
      </c>
      <c r="C1147" s="30" t="s">
        <v>308</v>
      </c>
      <c r="D1147" s="30">
        <v>583164</v>
      </c>
      <c r="E1147" s="30">
        <v>42533</v>
      </c>
      <c r="F1147" s="30" t="s">
        <v>978</v>
      </c>
      <c r="G1147" s="30" t="s">
        <v>15</v>
      </c>
      <c r="H1147" s="30">
        <v>2</v>
      </c>
      <c r="I1147" s="31">
        <v>29.8</v>
      </c>
    </row>
    <row r="1148" spans="2:9" x14ac:dyDescent="0.25">
      <c r="B1148" s="29">
        <v>42790</v>
      </c>
      <c r="C1148" s="30" t="s">
        <v>306</v>
      </c>
      <c r="D1148" s="30">
        <v>297015</v>
      </c>
      <c r="E1148" s="30">
        <v>95122</v>
      </c>
      <c r="F1148" s="30" t="s">
        <v>979</v>
      </c>
      <c r="G1148" s="30" t="s">
        <v>18</v>
      </c>
      <c r="H1148" s="30">
        <v>1</v>
      </c>
      <c r="I1148" s="31">
        <v>36</v>
      </c>
    </row>
    <row r="1149" spans="2:9" x14ac:dyDescent="0.25">
      <c r="B1149" s="29">
        <v>42790</v>
      </c>
      <c r="C1149" s="30" t="s">
        <v>306</v>
      </c>
      <c r="D1149" s="30">
        <v>297015</v>
      </c>
      <c r="E1149" s="30">
        <v>99367</v>
      </c>
      <c r="F1149" s="30" t="s">
        <v>980</v>
      </c>
      <c r="G1149" s="30" t="s">
        <v>18</v>
      </c>
      <c r="H1149" s="30">
        <v>2</v>
      </c>
      <c r="I1149" s="31">
        <v>72</v>
      </c>
    </row>
    <row r="1150" spans="2:9" x14ac:dyDescent="0.25">
      <c r="B1150" s="29">
        <v>42790</v>
      </c>
      <c r="C1150" s="30" t="s">
        <v>8</v>
      </c>
      <c r="D1150" s="30">
        <v>915953</v>
      </c>
      <c r="E1150" s="30">
        <v>133064</v>
      </c>
      <c r="F1150" s="30" t="s">
        <v>277</v>
      </c>
      <c r="G1150" s="30" t="s">
        <v>18</v>
      </c>
      <c r="H1150" s="30">
        <v>1</v>
      </c>
      <c r="I1150" s="31">
        <v>60</v>
      </c>
    </row>
    <row r="1151" spans="2:9" x14ac:dyDescent="0.25">
      <c r="B1151" s="29">
        <v>42790</v>
      </c>
      <c r="C1151" s="30" t="s">
        <v>308</v>
      </c>
      <c r="D1151" s="30">
        <v>198485</v>
      </c>
      <c r="E1151" s="30">
        <v>133064</v>
      </c>
      <c r="F1151" s="30" t="s">
        <v>277</v>
      </c>
      <c r="G1151" s="30" t="s">
        <v>18</v>
      </c>
      <c r="H1151" s="30">
        <v>1</v>
      </c>
      <c r="I1151" s="31">
        <v>11.4</v>
      </c>
    </row>
    <row r="1152" spans="2:9" x14ac:dyDescent="0.25">
      <c r="B1152" s="29">
        <v>42790</v>
      </c>
      <c r="C1152" s="30" t="s">
        <v>308</v>
      </c>
      <c r="D1152" s="30">
        <v>880952</v>
      </c>
      <c r="E1152" s="30">
        <v>216177</v>
      </c>
      <c r="F1152" s="30" t="s">
        <v>981</v>
      </c>
      <c r="G1152" s="30" t="s">
        <v>18</v>
      </c>
      <c r="H1152" s="30">
        <v>3</v>
      </c>
      <c r="I1152" s="31">
        <v>129</v>
      </c>
    </row>
    <row r="1153" spans="2:9" x14ac:dyDescent="0.25">
      <c r="B1153" s="29">
        <v>42790</v>
      </c>
      <c r="C1153" s="30" t="s">
        <v>306</v>
      </c>
      <c r="D1153" s="30">
        <v>252579</v>
      </c>
      <c r="E1153" s="30">
        <v>247016</v>
      </c>
      <c r="F1153" s="30" t="s">
        <v>982</v>
      </c>
      <c r="G1153" s="30" t="s">
        <v>15</v>
      </c>
      <c r="H1153" s="30">
        <v>1</v>
      </c>
      <c r="I1153" s="31">
        <v>43.9</v>
      </c>
    </row>
    <row r="1154" spans="2:9" x14ac:dyDescent="0.25">
      <c r="B1154" s="29">
        <v>42790</v>
      </c>
      <c r="C1154" s="30" t="s">
        <v>306</v>
      </c>
      <c r="D1154" s="30">
        <v>297015</v>
      </c>
      <c r="E1154" s="30">
        <v>247016</v>
      </c>
      <c r="F1154" s="30" t="s">
        <v>982</v>
      </c>
      <c r="G1154" s="30" t="s">
        <v>15</v>
      </c>
      <c r="H1154" s="30">
        <v>2</v>
      </c>
      <c r="I1154" s="31">
        <v>71.8</v>
      </c>
    </row>
    <row r="1155" spans="2:9" x14ac:dyDescent="0.25">
      <c r="B1155" s="29">
        <v>42790</v>
      </c>
      <c r="C1155" s="30" t="s">
        <v>308</v>
      </c>
      <c r="D1155" s="30">
        <v>315236</v>
      </c>
      <c r="E1155" s="30">
        <v>249977</v>
      </c>
      <c r="F1155" s="30" t="s">
        <v>983</v>
      </c>
      <c r="G1155" s="30" t="s">
        <v>18</v>
      </c>
      <c r="H1155" s="30">
        <v>2</v>
      </c>
      <c r="I1155" s="31">
        <v>67.400000000000006</v>
      </c>
    </row>
    <row r="1156" spans="2:9" x14ac:dyDescent="0.25">
      <c r="B1156" s="29">
        <v>42790</v>
      </c>
      <c r="C1156" s="30" t="s">
        <v>306</v>
      </c>
      <c r="D1156" s="30">
        <v>477783</v>
      </c>
      <c r="E1156" s="30">
        <v>250175</v>
      </c>
      <c r="F1156" s="30" t="s">
        <v>984</v>
      </c>
      <c r="G1156" s="30" t="s">
        <v>18</v>
      </c>
      <c r="H1156" s="30">
        <v>3</v>
      </c>
      <c r="I1156" s="31">
        <v>92.7</v>
      </c>
    </row>
    <row r="1157" spans="2:9" x14ac:dyDescent="0.25">
      <c r="B1157" s="29">
        <v>42790</v>
      </c>
      <c r="C1157" s="30" t="s">
        <v>308</v>
      </c>
      <c r="D1157" s="30">
        <v>198485</v>
      </c>
      <c r="E1157" s="30">
        <v>250175</v>
      </c>
      <c r="F1157" s="30" t="s">
        <v>984</v>
      </c>
      <c r="G1157" s="30" t="s">
        <v>18</v>
      </c>
      <c r="H1157" s="30">
        <v>1</v>
      </c>
      <c r="I1157" s="31">
        <v>11.4</v>
      </c>
    </row>
    <row r="1158" spans="2:9" x14ac:dyDescent="0.25">
      <c r="B1158" s="29">
        <v>42790</v>
      </c>
      <c r="C1158" s="30" t="s">
        <v>308</v>
      </c>
      <c r="D1158" s="30">
        <v>776126</v>
      </c>
      <c r="E1158" s="30">
        <v>371377</v>
      </c>
      <c r="F1158" s="30" t="s">
        <v>985</v>
      </c>
      <c r="G1158" s="30" t="s">
        <v>18</v>
      </c>
      <c r="H1158" s="30">
        <v>2</v>
      </c>
      <c r="I1158" s="31">
        <v>119.8</v>
      </c>
    </row>
    <row r="1159" spans="2:9" x14ac:dyDescent="0.25">
      <c r="B1159" s="29">
        <v>42790</v>
      </c>
      <c r="C1159" s="30" t="s">
        <v>308</v>
      </c>
      <c r="D1159" s="30">
        <v>135594</v>
      </c>
      <c r="E1159" s="30">
        <v>452966</v>
      </c>
      <c r="F1159" s="30" t="s">
        <v>986</v>
      </c>
      <c r="G1159" s="30" t="s">
        <v>12</v>
      </c>
      <c r="H1159" s="30">
        <v>1</v>
      </c>
      <c r="I1159" s="31">
        <v>9.1999999999999993</v>
      </c>
    </row>
    <row r="1160" spans="2:9" x14ac:dyDescent="0.25">
      <c r="B1160" s="29">
        <v>42790</v>
      </c>
      <c r="C1160" s="30" t="s">
        <v>308</v>
      </c>
      <c r="D1160" s="30">
        <v>709381</v>
      </c>
      <c r="E1160" s="30">
        <v>489808</v>
      </c>
      <c r="F1160" s="30" t="s">
        <v>987</v>
      </c>
      <c r="G1160" s="30" t="s">
        <v>18</v>
      </c>
      <c r="H1160" s="30">
        <v>1</v>
      </c>
      <c r="I1160" s="31">
        <v>43</v>
      </c>
    </row>
    <row r="1161" spans="2:9" x14ac:dyDescent="0.25">
      <c r="B1161" s="29">
        <v>42790</v>
      </c>
      <c r="C1161" s="30" t="s">
        <v>306</v>
      </c>
      <c r="D1161" s="30">
        <v>948610</v>
      </c>
      <c r="E1161" s="30">
        <v>489849</v>
      </c>
      <c r="F1161" s="30" t="s">
        <v>988</v>
      </c>
      <c r="G1161" s="30" t="s">
        <v>18</v>
      </c>
      <c r="H1161" s="30">
        <v>1</v>
      </c>
      <c r="I1161" s="31">
        <v>42.9</v>
      </c>
    </row>
    <row r="1162" spans="2:9" x14ac:dyDescent="0.25">
      <c r="B1162" s="29">
        <v>42790</v>
      </c>
      <c r="C1162" s="30" t="s">
        <v>308</v>
      </c>
      <c r="D1162" s="30">
        <v>880952</v>
      </c>
      <c r="E1162" s="30">
        <v>491372</v>
      </c>
      <c r="F1162" s="30" t="s">
        <v>989</v>
      </c>
      <c r="G1162" s="30" t="s">
        <v>18</v>
      </c>
      <c r="H1162" s="30">
        <v>3</v>
      </c>
      <c r="I1162" s="31">
        <v>126</v>
      </c>
    </row>
    <row r="1163" spans="2:9" x14ac:dyDescent="0.25">
      <c r="B1163" s="29">
        <v>42790</v>
      </c>
      <c r="C1163" s="30" t="s">
        <v>308</v>
      </c>
      <c r="D1163" s="30">
        <v>640845</v>
      </c>
      <c r="E1163" s="30">
        <v>493913</v>
      </c>
      <c r="F1163" s="30" t="s">
        <v>990</v>
      </c>
      <c r="G1163" s="30" t="s">
        <v>18</v>
      </c>
      <c r="H1163" s="30">
        <v>1</v>
      </c>
      <c r="I1163" s="31">
        <v>39.799999999999997</v>
      </c>
    </row>
    <row r="1164" spans="2:9" x14ac:dyDescent="0.25">
      <c r="B1164" s="29">
        <v>42790</v>
      </c>
      <c r="C1164" s="30" t="s">
        <v>8</v>
      </c>
      <c r="D1164" s="30">
        <v>348047</v>
      </c>
      <c r="E1164" s="30">
        <v>505195</v>
      </c>
      <c r="F1164" s="30" t="s">
        <v>278</v>
      </c>
      <c r="G1164" s="30" t="s">
        <v>10</v>
      </c>
      <c r="H1164" s="30">
        <v>1</v>
      </c>
      <c r="I1164" s="31">
        <v>37.200000000000003</v>
      </c>
    </row>
    <row r="1165" spans="2:9" x14ac:dyDescent="0.25">
      <c r="B1165" s="29">
        <v>42790</v>
      </c>
      <c r="C1165" s="30" t="s">
        <v>308</v>
      </c>
      <c r="D1165" s="30">
        <v>419762</v>
      </c>
      <c r="E1165" s="30">
        <v>510308</v>
      </c>
      <c r="F1165" s="30" t="s">
        <v>991</v>
      </c>
      <c r="G1165" s="30" t="s">
        <v>21</v>
      </c>
      <c r="H1165" s="30">
        <v>5</v>
      </c>
      <c r="I1165" s="31">
        <v>128</v>
      </c>
    </row>
    <row r="1166" spans="2:9" x14ac:dyDescent="0.25">
      <c r="B1166" s="29">
        <v>42790</v>
      </c>
      <c r="C1166" s="30" t="s">
        <v>308</v>
      </c>
      <c r="D1166" s="30">
        <v>583164</v>
      </c>
      <c r="E1166" s="30">
        <v>510790</v>
      </c>
      <c r="F1166" s="30" t="s">
        <v>992</v>
      </c>
      <c r="G1166" s="30" t="s">
        <v>21</v>
      </c>
      <c r="H1166" s="30">
        <v>5</v>
      </c>
      <c r="I1166" s="31">
        <v>149.5</v>
      </c>
    </row>
    <row r="1167" spans="2:9" x14ac:dyDescent="0.25">
      <c r="B1167" s="29">
        <v>42790</v>
      </c>
      <c r="C1167" s="30" t="s">
        <v>308</v>
      </c>
      <c r="D1167" s="30">
        <v>709381</v>
      </c>
      <c r="E1167" s="30">
        <v>510791</v>
      </c>
      <c r="F1167" s="30" t="s">
        <v>993</v>
      </c>
      <c r="G1167" s="30" t="s">
        <v>18</v>
      </c>
      <c r="H1167" s="30">
        <v>1</v>
      </c>
      <c r="I1167" s="31">
        <v>43</v>
      </c>
    </row>
    <row r="1168" spans="2:9" x14ac:dyDescent="0.25">
      <c r="B1168" s="29">
        <v>42790</v>
      </c>
      <c r="C1168" s="30" t="s">
        <v>308</v>
      </c>
      <c r="D1168" s="30">
        <v>537012</v>
      </c>
      <c r="E1168" s="30">
        <v>510838</v>
      </c>
      <c r="F1168" s="30" t="s">
        <v>994</v>
      </c>
      <c r="G1168" s="30" t="s">
        <v>18</v>
      </c>
      <c r="H1168" s="30">
        <v>2</v>
      </c>
      <c r="I1168" s="31">
        <v>86</v>
      </c>
    </row>
    <row r="1169" spans="2:9" x14ac:dyDescent="0.25">
      <c r="B1169" s="29">
        <v>42791</v>
      </c>
      <c r="C1169" s="30" t="s">
        <v>8</v>
      </c>
      <c r="D1169" s="30">
        <v>905356</v>
      </c>
      <c r="E1169" s="30">
        <v>93487</v>
      </c>
      <c r="F1169" s="30" t="s">
        <v>279</v>
      </c>
      <c r="G1169" s="30" t="s">
        <v>12</v>
      </c>
      <c r="H1169" s="30">
        <v>1</v>
      </c>
      <c r="I1169" s="31">
        <v>43.9</v>
      </c>
    </row>
    <row r="1170" spans="2:9" x14ac:dyDescent="0.25">
      <c r="B1170" s="29">
        <v>42791</v>
      </c>
      <c r="C1170" s="30" t="s">
        <v>308</v>
      </c>
      <c r="D1170" s="30">
        <v>537012</v>
      </c>
      <c r="E1170" s="30">
        <v>97879</v>
      </c>
      <c r="F1170" s="30" t="s">
        <v>995</v>
      </c>
      <c r="G1170" s="30" t="s">
        <v>18</v>
      </c>
      <c r="H1170" s="30">
        <v>2</v>
      </c>
      <c r="I1170" s="31">
        <v>84</v>
      </c>
    </row>
    <row r="1171" spans="2:9" x14ac:dyDescent="0.25">
      <c r="B1171" s="29">
        <v>42791</v>
      </c>
      <c r="C1171" s="30" t="s">
        <v>308</v>
      </c>
      <c r="D1171" s="30">
        <v>359784</v>
      </c>
      <c r="E1171" s="30">
        <v>97879</v>
      </c>
      <c r="F1171" s="30" t="s">
        <v>995</v>
      </c>
      <c r="G1171" s="30" t="s">
        <v>18</v>
      </c>
      <c r="H1171" s="30">
        <v>1</v>
      </c>
      <c r="I1171" s="31">
        <v>39.799999999999997</v>
      </c>
    </row>
    <row r="1172" spans="2:9" x14ac:dyDescent="0.25">
      <c r="B1172" s="29">
        <v>42791</v>
      </c>
      <c r="C1172" s="30" t="s">
        <v>8</v>
      </c>
      <c r="D1172" s="30">
        <v>300035</v>
      </c>
      <c r="E1172" s="30">
        <v>140833</v>
      </c>
      <c r="F1172" s="30" t="s">
        <v>280</v>
      </c>
      <c r="G1172" s="30" t="s">
        <v>18</v>
      </c>
      <c r="H1172" s="30">
        <v>2</v>
      </c>
      <c r="I1172" s="31">
        <v>120</v>
      </c>
    </row>
    <row r="1173" spans="2:9" x14ac:dyDescent="0.25">
      <c r="B1173" s="29">
        <v>42791</v>
      </c>
      <c r="C1173" s="30" t="s">
        <v>306</v>
      </c>
      <c r="D1173" s="30">
        <v>812610</v>
      </c>
      <c r="E1173" s="30">
        <v>211936</v>
      </c>
      <c r="F1173" s="30" t="s">
        <v>996</v>
      </c>
      <c r="G1173" s="30" t="s">
        <v>12</v>
      </c>
      <c r="H1173" s="30">
        <v>1</v>
      </c>
      <c r="I1173" s="31">
        <v>16</v>
      </c>
    </row>
    <row r="1174" spans="2:9" x14ac:dyDescent="0.25">
      <c r="B1174" s="29">
        <v>42791</v>
      </c>
      <c r="C1174" s="30" t="s">
        <v>308</v>
      </c>
      <c r="D1174" s="30">
        <v>385150</v>
      </c>
      <c r="E1174" s="30">
        <v>211936</v>
      </c>
      <c r="F1174" s="30" t="s">
        <v>996</v>
      </c>
      <c r="G1174" s="30" t="s">
        <v>12</v>
      </c>
      <c r="H1174" s="30">
        <v>1</v>
      </c>
      <c r="I1174" s="31">
        <v>38.200000000000003</v>
      </c>
    </row>
    <row r="1175" spans="2:9" x14ac:dyDescent="0.25">
      <c r="B1175" s="29">
        <v>42791</v>
      </c>
      <c r="C1175" s="30" t="s">
        <v>8</v>
      </c>
      <c r="D1175" s="30">
        <v>905356</v>
      </c>
      <c r="E1175" s="30">
        <v>233311</v>
      </c>
      <c r="F1175" s="30" t="s">
        <v>281</v>
      </c>
      <c r="G1175" s="30" t="s">
        <v>10</v>
      </c>
      <c r="H1175" s="30">
        <v>1</v>
      </c>
      <c r="I1175" s="31">
        <v>35.799999999999997</v>
      </c>
    </row>
    <row r="1176" spans="2:9" x14ac:dyDescent="0.25">
      <c r="B1176" s="29">
        <v>42791</v>
      </c>
      <c r="C1176" s="30" t="s">
        <v>306</v>
      </c>
      <c r="D1176" s="30">
        <v>422570</v>
      </c>
      <c r="E1176" s="30">
        <v>416668</v>
      </c>
      <c r="F1176" s="30" t="s">
        <v>997</v>
      </c>
      <c r="G1176" s="30" t="s">
        <v>18</v>
      </c>
      <c r="H1176" s="30">
        <v>1</v>
      </c>
      <c r="I1176" s="31">
        <v>37.6</v>
      </c>
    </row>
    <row r="1177" spans="2:9" x14ac:dyDescent="0.25">
      <c r="B1177" s="29">
        <v>42791</v>
      </c>
      <c r="C1177" s="30" t="s">
        <v>308</v>
      </c>
      <c r="D1177" s="30">
        <v>537012</v>
      </c>
      <c r="E1177" s="30">
        <v>467854</v>
      </c>
      <c r="F1177" s="30" t="s">
        <v>998</v>
      </c>
      <c r="G1177" s="30" t="s">
        <v>18</v>
      </c>
      <c r="H1177" s="30">
        <v>1</v>
      </c>
      <c r="I1177" s="31">
        <v>42</v>
      </c>
    </row>
    <row r="1178" spans="2:9" x14ac:dyDescent="0.25">
      <c r="B1178" s="29">
        <v>42791</v>
      </c>
      <c r="C1178" s="30" t="s">
        <v>308</v>
      </c>
      <c r="D1178" s="30">
        <v>620967</v>
      </c>
      <c r="E1178" s="30">
        <v>470233</v>
      </c>
      <c r="F1178" s="30" t="s">
        <v>999</v>
      </c>
      <c r="G1178" s="30" t="s">
        <v>10</v>
      </c>
      <c r="H1178" s="30">
        <v>1</v>
      </c>
      <c r="I1178" s="31">
        <v>71.5</v>
      </c>
    </row>
    <row r="1179" spans="2:9" x14ac:dyDescent="0.25">
      <c r="B1179" s="29">
        <v>42791</v>
      </c>
      <c r="C1179" s="30" t="s">
        <v>8</v>
      </c>
      <c r="D1179" s="30">
        <v>926954</v>
      </c>
      <c r="E1179" s="30">
        <v>487131</v>
      </c>
      <c r="F1179" s="30" t="s">
        <v>282</v>
      </c>
      <c r="G1179" s="30" t="s">
        <v>32</v>
      </c>
      <c r="H1179" s="30">
        <v>1</v>
      </c>
      <c r="I1179" s="31">
        <v>43.8</v>
      </c>
    </row>
    <row r="1180" spans="2:9" x14ac:dyDescent="0.25">
      <c r="B1180" s="29">
        <v>42791</v>
      </c>
      <c r="C1180" s="30" t="s">
        <v>308</v>
      </c>
      <c r="D1180" s="30">
        <v>198485</v>
      </c>
      <c r="E1180" s="30">
        <v>494818</v>
      </c>
      <c r="F1180" s="30" t="s">
        <v>1000</v>
      </c>
      <c r="G1180" s="30" t="s">
        <v>10</v>
      </c>
      <c r="H1180" s="30">
        <v>1</v>
      </c>
      <c r="I1180" s="31">
        <v>14.5</v>
      </c>
    </row>
    <row r="1181" spans="2:9" x14ac:dyDescent="0.25">
      <c r="B1181" s="29">
        <v>42791</v>
      </c>
      <c r="C1181" s="30" t="s">
        <v>306</v>
      </c>
      <c r="D1181" s="30">
        <v>249666</v>
      </c>
      <c r="E1181" s="30">
        <v>507006</v>
      </c>
      <c r="F1181" s="30" t="s">
        <v>1001</v>
      </c>
      <c r="G1181" s="30" t="s">
        <v>18</v>
      </c>
      <c r="H1181" s="30">
        <v>1</v>
      </c>
      <c r="I1181" s="31">
        <v>37.6</v>
      </c>
    </row>
    <row r="1182" spans="2:9" x14ac:dyDescent="0.25">
      <c r="B1182" s="29">
        <v>42791</v>
      </c>
      <c r="C1182" s="30" t="s">
        <v>306</v>
      </c>
      <c r="D1182" s="30">
        <v>297015</v>
      </c>
      <c r="E1182" s="30">
        <v>507006</v>
      </c>
      <c r="F1182" s="30" t="s">
        <v>1001</v>
      </c>
      <c r="G1182" s="30" t="s">
        <v>18</v>
      </c>
      <c r="H1182" s="30">
        <v>2</v>
      </c>
      <c r="I1182" s="31">
        <v>72</v>
      </c>
    </row>
    <row r="1183" spans="2:9" x14ac:dyDescent="0.25">
      <c r="B1183" s="29">
        <v>42791</v>
      </c>
      <c r="C1183" s="30" t="s">
        <v>306</v>
      </c>
      <c r="D1183" s="30">
        <v>422570</v>
      </c>
      <c r="E1183" s="30">
        <v>507540</v>
      </c>
      <c r="F1183" s="30" t="s">
        <v>1002</v>
      </c>
      <c r="G1183" s="30" t="s">
        <v>15</v>
      </c>
      <c r="H1183" s="30">
        <v>1</v>
      </c>
      <c r="I1183" s="31">
        <v>37.9</v>
      </c>
    </row>
    <row r="1184" spans="2:9" x14ac:dyDescent="0.25">
      <c r="B1184" s="29">
        <v>42791</v>
      </c>
      <c r="C1184" s="30" t="s">
        <v>306</v>
      </c>
      <c r="D1184" s="30">
        <v>665803</v>
      </c>
      <c r="E1184" s="30">
        <v>507540</v>
      </c>
      <c r="F1184" s="30" t="s">
        <v>1002</v>
      </c>
      <c r="G1184" s="30" t="s">
        <v>15</v>
      </c>
      <c r="H1184" s="30">
        <v>1</v>
      </c>
      <c r="I1184" s="31">
        <v>35.9</v>
      </c>
    </row>
    <row r="1185" spans="2:9" x14ac:dyDescent="0.25">
      <c r="B1185" s="29">
        <v>42791</v>
      </c>
      <c r="C1185" s="30" t="s">
        <v>308</v>
      </c>
      <c r="D1185" s="30">
        <v>555673</v>
      </c>
      <c r="E1185" s="30">
        <v>511053</v>
      </c>
      <c r="F1185" s="30" t="s">
        <v>1003</v>
      </c>
      <c r="G1185" s="30" t="s">
        <v>18</v>
      </c>
      <c r="H1185" s="30">
        <v>1</v>
      </c>
      <c r="I1185" s="31">
        <v>42</v>
      </c>
    </row>
    <row r="1186" spans="2:9" x14ac:dyDescent="0.25">
      <c r="B1186" s="29">
        <v>42792</v>
      </c>
      <c r="C1186" s="30" t="s">
        <v>306</v>
      </c>
      <c r="D1186" s="30">
        <v>847578</v>
      </c>
      <c r="E1186" s="30">
        <v>1942</v>
      </c>
      <c r="F1186" s="30" t="s">
        <v>1004</v>
      </c>
      <c r="G1186" s="30" t="s">
        <v>18</v>
      </c>
      <c r="H1186" s="30">
        <v>1</v>
      </c>
      <c r="I1186" s="31">
        <v>11</v>
      </c>
    </row>
    <row r="1187" spans="2:9" x14ac:dyDescent="0.25">
      <c r="B1187" s="29">
        <v>42792</v>
      </c>
      <c r="C1187" s="30" t="s">
        <v>8</v>
      </c>
      <c r="D1187" s="30">
        <v>300035</v>
      </c>
      <c r="E1187" s="30">
        <v>11463</v>
      </c>
      <c r="F1187" s="30" t="s">
        <v>283</v>
      </c>
      <c r="G1187" s="30" t="s">
        <v>10</v>
      </c>
      <c r="H1187" s="30">
        <v>1</v>
      </c>
      <c r="I1187" s="31">
        <v>52.3</v>
      </c>
    </row>
    <row r="1188" spans="2:9" x14ac:dyDescent="0.25">
      <c r="B1188" s="29">
        <v>42792</v>
      </c>
      <c r="C1188" s="30" t="s">
        <v>306</v>
      </c>
      <c r="D1188" s="30">
        <v>177017</v>
      </c>
      <c r="E1188" s="30">
        <v>38039</v>
      </c>
      <c r="F1188" s="30" t="s">
        <v>1005</v>
      </c>
      <c r="G1188" s="30" t="s">
        <v>18</v>
      </c>
      <c r="H1188" s="30">
        <v>1</v>
      </c>
      <c r="I1188" s="31">
        <v>36</v>
      </c>
    </row>
    <row r="1189" spans="2:9" x14ac:dyDescent="0.25">
      <c r="B1189" s="29">
        <v>42792</v>
      </c>
      <c r="C1189" s="30" t="s">
        <v>306</v>
      </c>
      <c r="D1189" s="30">
        <v>297015</v>
      </c>
      <c r="E1189" s="30">
        <v>72990</v>
      </c>
      <c r="F1189" s="30" t="s">
        <v>1006</v>
      </c>
      <c r="G1189" s="30" t="s">
        <v>18</v>
      </c>
      <c r="H1189" s="30">
        <v>1</v>
      </c>
      <c r="I1189" s="31">
        <v>36</v>
      </c>
    </row>
    <row r="1190" spans="2:9" x14ac:dyDescent="0.25">
      <c r="B1190" s="29">
        <v>42792</v>
      </c>
      <c r="C1190" s="30" t="s">
        <v>8</v>
      </c>
      <c r="D1190" s="30">
        <v>209000</v>
      </c>
      <c r="E1190" s="30">
        <v>198843</v>
      </c>
      <c r="F1190" s="30" t="s">
        <v>284</v>
      </c>
      <c r="G1190" s="30" t="s">
        <v>12</v>
      </c>
      <c r="H1190" s="30">
        <v>1</v>
      </c>
      <c r="I1190" s="31">
        <v>55</v>
      </c>
    </row>
    <row r="1191" spans="2:9" x14ac:dyDescent="0.25">
      <c r="B1191" s="29">
        <v>42792</v>
      </c>
      <c r="C1191" s="30" t="s">
        <v>308</v>
      </c>
      <c r="D1191" s="30">
        <v>139932</v>
      </c>
      <c r="E1191" s="30">
        <v>198843</v>
      </c>
      <c r="F1191" s="30" t="s">
        <v>284</v>
      </c>
      <c r="G1191" s="30" t="s">
        <v>12</v>
      </c>
      <c r="H1191" s="30">
        <v>1</v>
      </c>
      <c r="I1191" s="31">
        <v>65</v>
      </c>
    </row>
    <row r="1192" spans="2:9" x14ac:dyDescent="0.25">
      <c r="B1192" s="29">
        <v>42792</v>
      </c>
      <c r="C1192" s="30" t="s">
        <v>8</v>
      </c>
      <c r="D1192" s="30">
        <v>227633</v>
      </c>
      <c r="E1192" s="30">
        <v>224240</v>
      </c>
      <c r="F1192" s="30" t="s">
        <v>285</v>
      </c>
      <c r="G1192" s="30" t="s">
        <v>18</v>
      </c>
      <c r="H1192" s="30">
        <v>5</v>
      </c>
      <c r="I1192" s="31">
        <v>218</v>
      </c>
    </row>
    <row r="1193" spans="2:9" x14ac:dyDescent="0.25">
      <c r="B1193" s="29">
        <v>42792</v>
      </c>
      <c r="C1193" s="30" t="s">
        <v>308</v>
      </c>
      <c r="D1193" s="30">
        <v>537012</v>
      </c>
      <c r="E1193" s="30">
        <v>224240</v>
      </c>
      <c r="F1193" s="30" t="s">
        <v>285</v>
      </c>
      <c r="G1193" s="30" t="s">
        <v>18</v>
      </c>
      <c r="H1193" s="30">
        <v>4</v>
      </c>
      <c r="I1193" s="31">
        <v>168</v>
      </c>
    </row>
    <row r="1194" spans="2:9" x14ac:dyDescent="0.25">
      <c r="B1194" s="29">
        <v>42792</v>
      </c>
      <c r="C1194" s="30" t="s">
        <v>308</v>
      </c>
      <c r="D1194" s="30">
        <v>583164</v>
      </c>
      <c r="E1194" s="30">
        <v>244972</v>
      </c>
      <c r="F1194" s="30" t="s">
        <v>1007</v>
      </c>
      <c r="G1194" s="30" t="s">
        <v>21</v>
      </c>
      <c r="H1194" s="30">
        <v>6</v>
      </c>
      <c r="I1194" s="31">
        <v>179.4</v>
      </c>
    </row>
    <row r="1195" spans="2:9" x14ac:dyDescent="0.25">
      <c r="B1195" s="29">
        <v>42792</v>
      </c>
      <c r="C1195" s="30" t="s">
        <v>8</v>
      </c>
      <c r="D1195" s="30">
        <v>227633</v>
      </c>
      <c r="E1195" s="30">
        <v>367596</v>
      </c>
      <c r="F1195" s="30" t="s">
        <v>286</v>
      </c>
      <c r="G1195" s="30" t="s">
        <v>18</v>
      </c>
      <c r="H1195" s="30">
        <v>1</v>
      </c>
      <c r="I1195" s="31">
        <v>43.6</v>
      </c>
    </row>
    <row r="1196" spans="2:9" x14ac:dyDescent="0.25">
      <c r="B1196" s="29">
        <v>42792</v>
      </c>
      <c r="C1196" s="30" t="s">
        <v>308</v>
      </c>
      <c r="D1196" s="30">
        <v>904468</v>
      </c>
      <c r="E1196" s="30">
        <v>445251</v>
      </c>
      <c r="F1196" s="30" t="s">
        <v>1008</v>
      </c>
      <c r="G1196" s="30" t="s">
        <v>49</v>
      </c>
      <c r="H1196" s="30">
        <v>2</v>
      </c>
      <c r="I1196" s="31">
        <v>81.8</v>
      </c>
    </row>
    <row r="1197" spans="2:9" x14ac:dyDescent="0.25">
      <c r="B1197" s="29">
        <v>42792</v>
      </c>
      <c r="C1197" s="30" t="s">
        <v>308</v>
      </c>
      <c r="D1197" s="30">
        <v>620967</v>
      </c>
      <c r="E1197" s="30">
        <v>470233</v>
      </c>
      <c r="F1197" s="30" t="s">
        <v>1009</v>
      </c>
      <c r="G1197" s="30" t="s">
        <v>18</v>
      </c>
      <c r="H1197" s="30">
        <v>1</v>
      </c>
      <c r="I1197" s="31">
        <v>59.9</v>
      </c>
    </row>
    <row r="1198" spans="2:9" x14ac:dyDescent="0.25">
      <c r="B1198" s="29">
        <v>42792</v>
      </c>
      <c r="C1198" s="30" t="s">
        <v>308</v>
      </c>
      <c r="D1198" s="30">
        <v>620967</v>
      </c>
      <c r="E1198" s="30">
        <v>488558</v>
      </c>
      <c r="F1198" s="30" t="s">
        <v>1010</v>
      </c>
      <c r="G1198" s="30" t="s">
        <v>18</v>
      </c>
      <c r="H1198" s="30">
        <v>1</v>
      </c>
      <c r="I1198" s="31">
        <v>59.9</v>
      </c>
    </row>
    <row r="1199" spans="2:9" x14ac:dyDescent="0.25">
      <c r="B1199" s="29">
        <v>42792</v>
      </c>
      <c r="C1199" s="30" t="s">
        <v>308</v>
      </c>
      <c r="D1199" s="30">
        <v>537012</v>
      </c>
      <c r="E1199" s="30">
        <v>489808</v>
      </c>
      <c r="F1199" s="30" t="s">
        <v>1011</v>
      </c>
      <c r="G1199" s="30" t="s">
        <v>18</v>
      </c>
      <c r="H1199" s="30">
        <v>2</v>
      </c>
      <c r="I1199" s="31">
        <v>84</v>
      </c>
    </row>
    <row r="1200" spans="2:9" x14ac:dyDescent="0.25">
      <c r="B1200" s="29">
        <v>42792</v>
      </c>
      <c r="C1200" s="30" t="s">
        <v>308</v>
      </c>
      <c r="D1200" s="30">
        <v>709381</v>
      </c>
      <c r="E1200" s="30">
        <v>489808</v>
      </c>
      <c r="F1200" s="30" t="s">
        <v>1011</v>
      </c>
      <c r="G1200" s="30" t="s">
        <v>18</v>
      </c>
      <c r="H1200" s="30">
        <v>1</v>
      </c>
      <c r="I1200" s="31">
        <v>42</v>
      </c>
    </row>
    <row r="1201" spans="2:9" x14ac:dyDescent="0.25">
      <c r="B1201" s="29">
        <v>42792</v>
      </c>
      <c r="C1201" s="30" t="s">
        <v>306</v>
      </c>
      <c r="D1201" s="30">
        <v>909225</v>
      </c>
      <c r="E1201" s="30">
        <v>491486</v>
      </c>
      <c r="F1201" s="30" t="s">
        <v>1012</v>
      </c>
      <c r="G1201" s="30" t="s">
        <v>18</v>
      </c>
      <c r="H1201" s="30">
        <v>1</v>
      </c>
      <c r="I1201" s="31">
        <v>36.9</v>
      </c>
    </row>
    <row r="1202" spans="2:9" x14ac:dyDescent="0.25">
      <c r="B1202" s="29">
        <v>42792</v>
      </c>
      <c r="C1202" s="30" t="s">
        <v>308</v>
      </c>
      <c r="D1202" s="30">
        <v>315236</v>
      </c>
      <c r="E1202" s="30">
        <v>494778</v>
      </c>
      <c r="F1202" s="30" t="s">
        <v>1013</v>
      </c>
      <c r="G1202" s="30" t="s">
        <v>15</v>
      </c>
      <c r="H1202" s="30">
        <v>4</v>
      </c>
      <c r="I1202" s="31">
        <v>61.8</v>
      </c>
    </row>
    <row r="1203" spans="2:9" x14ac:dyDescent="0.25">
      <c r="B1203" s="29">
        <v>42792</v>
      </c>
      <c r="C1203" s="30" t="s">
        <v>8</v>
      </c>
      <c r="D1203" s="30">
        <v>227633</v>
      </c>
      <c r="E1203" s="30">
        <v>503084</v>
      </c>
      <c r="F1203" s="30" t="s">
        <v>287</v>
      </c>
      <c r="G1203" s="30" t="s">
        <v>18</v>
      </c>
      <c r="H1203" s="30">
        <v>4</v>
      </c>
      <c r="I1203" s="31">
        <v>43.6</v>
      </c>
    </row>
    <row r="1204" spans="2:9" x14ac:dyDescent="0.25">
      <c r="B1204" s="29">
        <v>42792</v>
      </c>
      <c r="C1204" s="30" t="s">
        <v>308</v>
      </c>
      <c r="D1204" s="30">
        <v>422968</v>
      </c>
      <c r="E1204" s="30">
        <v>504800</v>
      </c>
      <c r="F1204" s="30" t="s">
        <v>1014</v>
      </c>
      <c r="G1204" s="30" t="s">
        <v>49</v>
      </c>
      <c r="H1204" s="30">
        <v>1</v>
      </c>
      <c r="I1204" s="31">
        <v>35.5</v>
      </c>
    </row>
    <row r="1205" spans="2:9" x14ac:dyDescent="0.25">
      <c r="B1205" s="29">
        <v>42792</v>
      </c>
      <c r="C1205" s="30" t="s">
        <v>8</v>
      </c>
      <c r="D1205" s="30">
        <v>905356</v>
      </c>
      <c r="E1205" s="30">
        <v>505127</v>
      </c>
      <c r="F1205" s="30" t="s">
        <v>288</v>
      </c>
      <c r="G1205" s="30" t="s">
        <v>18</v>
      </c>
      <c r="H1205" s="30">
        <v>2</v>
      </c>
      <c r="I1205" s="31">
        <v>78</v>
      </c>
    </row>
    <row r="1206" spans="2:9" x14ac:dyDescent="0.25">
      <c r="B1206" s="29">
        <v>42792</v>
      </c>
      <c r="C1206" s="30" t="s">
        <v>308</v>
      </c>
      <c r="D1206" s="30">
        <v>555673</v>
      </c>
      <c r="E1206" s="30">
        <v>509423</v>
      </c>
      <c r="F1206" s="30" t="s">
        <v>1015</v>
      </c>
      <c r="G1206" s="30" t="s">
        <v>18</v>
      </c>
      <c r="H1206" s="30">
        <v>3</v>
      </c>
      <c r="I1206" s="31">
        <v>126</v>
      </c>
    </row>
    <row r="1207" spans="2:9" x14ac:dyDescent="0.25">
      <c r="B1207" s="29">
        <v>42793</v>
      </c>
      <c r="C1207" s="30" t="s">
        <v>308</v>
      </c>
      <c r="D1207" s="30">
        <v>849497</v>
      </c>
      <c r="E1207" s="30">
        <v>202180</v>
      </c>
      <c r="F1207" s="30" t="s">
        <v>1016</v>
      </c>
      <c r="G1207" s="30" t="s">
        <v>18</v>
      </c>
      <c r="H1207" s="30">
        <v>1</v>
      </c>
      <c r="I1207" s="31">
        <v>39.799999999999997</v>
      </c>
    </row>
    <row r="1208" spans="2:9" x14ac:dyDescent="0.25">
      <c r="B1208" s="29">
        <v>42793</v>
      </c>
      <c r="C1208" s="30" t="s">
        <v>8</v>
      </c>
      <c r="D1208" s="30">
        <v>915953</v>
      </c>
      <c r="E1208" s="30">
        <v>205412</v>
      </c>
      <c r="F1208" s="30" t="s">
        <v>289</v>
      </c>
      <c r="G1208" s="30" t="s">
        <v>10</v>
      </c>
      <c r="H1208" s="30">
        <v>1</v>
      </c>
      <c r="I1208" s="31">
        <v>51.7</v>
      </c>
    </row>
    <row r="1209" spans="2:9" x14ac:dyDescent="0.25">
      <c r="B1209" s="29">
        <v>42793</v>
      </c>
      <c r="C1209" s="30" t="s">
        <v>8</v>
      </c>
      <c r="D1209" s="30">
        <v>762610</v>
      </c>
      <c r="E1209" s="30">
        <v>233422</v>
      </c>
      <c r="F1209" s="30" t="s">
        <v>290</v>
      </c>
      <c r="G1209" s="30" t="s">
        <v>10</v>
      </c>
      <c r="H1209" s="30">
        <v>2</v>
      </c>
      <c r="I1209" s="31">
        <v>110</v>
      </c>
    </row>
    <row r="1210" spans="2:9" x14ac:dyDescent="0.25">
      <c r="B1210" s="29">
        <v>42793</v>
      </c>
      <c r="C1210" s="30" t="s">
        <v>308</v>
      </c>
      <c r="D1210" s="30">
        <v>855059</v>
      </c>
      <c r="E1210" s="30">
        <v>233422</v>
      </c>
      <c r="F1210" s="30" t="s">
        <v>290</v>
      </c>
      <c r="G1210" s="30" t="s">
        <v>10</v>
      </c>
      <c r="H1210" s="30">
        <v>1</v>
      </c>
      <c r="I1210" s="31">
        <v>71.5</v>
      </c>
    </row>
    <row r="1211" spans="2:9" x14ac:dyDescent="0.25">
      <c r="B1211" s="29">
        <v>42793</v>
      </c>
      <c r="C1211" s="30" t="s">
        <v>308</v>
      </c>
      <c r="D1211" s="30">
        <v>732190</v>
      </c>
      <c r="E1211" s="30">
        <v>246394</v>
      </c>
      <c r="F1211" s="30" t="s">
        <v>1017</v>
      </c>
      <c r="G1211" s="30" t="s">
        <v>18</v>
      </c>
      <c r="H1211" s="30">
        <v>2</v>
      </c>
      <c r="I1211" s="31">
        <v>119.8</v>
      </c>
    </row>
    <row r="1212" spans="2:9" x14ac:dyDescent="0.25">
      <c r="B1212" s="29">
        <v>42793</v>
      </c>
      <c r="C1212" s="30" t="s">
        <v>308</v>
      </c>
      <c r="D1212" s="30">
        <v>720906</v>
      </c>
      <c r="E1212" s="30">
        <v>365618</v>
      </c>
      <c r="F1212" s="30" t="s">
        <v>1018</v>
      </c>
      <c r="G1212" s="30" t="s">
        <v>10</v>
      </c>
      <c r="H1212" s="30">
        <v>2</v>
      </c>
      <c r="I1212" s="31">
        <v>88</v>
      </c>
    </row>
    <row r="1213" spans="2:9" x14ac:dyDescent="0.25">
      <c r="B1213" s="29">
        <v>42793</v>
      </c>
      <c r="C1213" s="30" t="s">
        <v>308</v>
      </c>
      <c r="D1213" s="30">
        <v>135594</v>
      </c>
      <c r="E1213" s="30">
        <v>499559</v>
      </c>
      <c r="F1213" s="30" t="s">
        <v>1019</v>
      </c>
      <c r="G1213" s="30" t="s">
        <v>12</v>
      </c>
      <c r="H1213" s="30">
        <v>1</v>
      </c>
      <c r="I1213" s="31">
        <v>9.1999999999999993</v>
      </c>
    </row>
    <row r="1214" spans="2:9" x14ac:dyDescent="0.25">
      <c r="B1214" s="29">
        <v>42793</v>
      </c>
      <c r="C1214" s="30" t="s">
        <v>306</v>
      </c>
      <c r="D1214" s="30">
        <v>177017</v>
      </c>
      <c r="E1214" s="30">
        <v>508524</v>
      </c>
      <c r="F1214" s="30" t="s">
        <v>1020</v>
      </c>
      <c r="G1214" s="30" t="s">
        <v>18</v>
      </c>
      <c r="H1214" s="30">
        <v>1</v>
      </c>
      <c r="I1214" s="31">
        <v>36</v>
      </c>
    </row>
    <row r="1215" spans="2:9" x14ac:dyDescent="0.25">
      <c r="B1215" s="29">
        <v>42793</v>
      </c>
      <c r="C1215" s="30" t="s">
        <v>306</v>
      </c>
      <c r="D1215" s="30">
        <v>948610</v>
      </c>
      <c r="E1215" s="30">
        <v>511095</v>
      </c>
      <c r="F1215" s="30" t="s">
        <v>1021</v>
      </c>
      <c r="G1215" s="30" t="s">
        <v>18</v>
      </c>
      <c r="H1215" s="30">
        <v>3</v>
      </c>
      <c r="I1215" s="31">
        <v>128.69999999999999</v>
      </c>
    </row>
    <row r="1216" spans="2:9" x14ac:dyDescent="0.25">
      <c r="B1216" s="29">
        <v>42793</v>
      </c>
      <c r="C1216" s="30" t="s">
        <v>308</v>
      </c>
      <c r="D1216" s="30">
        <v>709381</v>
      </c>
      <c r="E1216" s="30">
        <v>511378</v>
      </c>
      <c r="F1216" s="30" t="s">
        <v>1022</v>
      </c>
      <c r="G1216" s="30" t="s">
        <v>18</v>
      </c>
      <c r="H1216" s="30">
        <v>3</v>
      </c>
      <c r="I1216" s="31">
        <v>86</v>
      </c>
    </row>
    <row r="1217" spans="2:9" x14ac:dyDescent="0.25">
      <c r="B1217" s="29">
        <v>42793</v>
      </c>
      <c r="C1217" s="30" t="s">
        <v>306</v>
      </c>
      <c r="D1217" s="30">
        <v>252579</v>
      </c>
      <c r="E1217" s="30">
        <v>511413</v>
      </c>
      <c r="F1217" s="30" t="s">
        <v>1023</v>
      </c>
      <c r="G1217" s="30" t="s">
        <v>18</v>
      </c>
      <c r="H1217" s="30">
        <v>2</v>
      </c>
      <c r="I1217" s="31">
        <v>85.8</v>
      </c>
    </row>
    <row r="1218" spans="2:9" x14ac:dyDescent="0.25">
      <c r="B1218" s="29">
        <v>42793</v>
      </c>
      <c r="C1218" s="30" t="s">
        <v>308</v>
      </c>
      <c r="D1218" s="30">
        <v>855059</v>
      </c>
      <c r="E1218" s="30">
        <v>511561</v>
      </c>
      <c r="F1218" s="30" t="s">
        <v>1024</v>
      </c>
      <c r="G1218" s="30" t="s">
        <v>18</v>
      </c>
      <c r="H1218" s="30">
        <v>1</v>
      </c>
      <c r="I1218" s="31">
        <v>59.9</v>
      </c>
    </row>
    <row r="1219" spans="2:9" x14ac:dyDescent="0.25">
      <c r="B1219" s="29">
        <v>42794</v>
      </c>
      <c r="C1219" s="30" t="s">
        <v>306</v>
      </c>
      <c r="D1219" s="30">
        <v>252579</v>
      </c>
      <c r="E1219" s="30">
        <v>88035</v>
      </c>
      <c r="F1219" s="30" t="s">
        <v>1025</v>
      </c>
      <c r="G1219" s="30" t="s">
        <v>15</v>
      </c>
      <c r="H1219" s="30">
        <v>1</v>
      </c>
      <c r="I1219" s="31">
        <v>43.9</v>
      </c>
    </row>
    <row r="1220" spans="2:9" x14ac:dyDescent="0.25">
      <c r="B1220" s="29">
        <v>42794</v>
      </c>
      <c r="C1220" s="30" t="s">
        <v>306</v>
      </c>
      <c r="D1220" s="30">
        <v>948610</v>
      </c>
      <c r="E1220" s="30">
        <v>88035</v>
      </c>
      <c r="F1220" s="30" t="s">
        <v>1025</v>
      </c>
      <c r="G1220" s="30" t="s">
        <v>15</v>
      </c>
      <c r="H1220" s="30">
        <v>1</v>
      </c>
      <c r="I1220" s="31">
        <v>43.9</v>
      </c>
    </row>
    <row r="1221" spans="2:9" x14ac:dyDescent="0.25">
      <c r="B1221" s="29">
        <v>42794</v>
      </c>
      <c r="C1221" s="30" t="s">
        <v>306</v>
      </c>
      <c r="D1221" s="30">
        <v>297015</v>
      </c>
      <c r="E1221" s="30">
        <v>232757</v>
      </c>
      <c r="F1221" s="30" t="s">
        <v>1026</v>
      </c>
      <c r="G1221" s="30" t="s">
        <v>18</v>
      </c>
      <c r="H1221" s="30">
        <v>3</v>
      </c>
      <c r="I1221" s="31">
        <v>108</v>
      </c>
    </row>
    <row r="1222" spans="2:9" x14ac:dyDescent="0.25">
      <c r="B1222" s="29">
        <v>42794</v>
      </c>
      <c r="C1222" s="30" t="s">
        <v>308</v>
      </c>
      <c r="D1222" s="30">
        <v>880952</v>
      </c>
      <c r="E1222" s="30">
        <v>232757</v>
      </c>
      <c r="F1222" s="30" t="s">
        <v>1026</v>
      </c>
      <c r="G1222" s="30" t="s">
        <v>18</v>
      </c>
      <c r="H1222" s="30">
        <v>2</v>
      </c>
      <c r="I1222" s="31">
        <v>86</v>
      </c>
    </row>
    <row r="1223" spans="2:9" x14ac:dyDescent="0.25">
      <c r="B1223" s="29">
        <v>42794</v>
      </c>
      <c r="C1223" s="30" t="s">
        <v>8</v>
      </c>
      <c r="D1223" s="30">
        <v>300035</v>
      </c>
      <c r="E1223" s="30">
        <v>482452</v>
      </c>
      <c r="F1223" s="30" t="s">
        <v>291</v>
      </c>
      <c r="G1223" s="30" t="s">
        <v>10</v>
      </c>
      <c r="H1223" s="30">
        <v>2</v>
      </c>
      <c r="I1223" s="31">
        <v>104.6</v>
      </c>
    </row>
    <row r="1224" spans="2:9" x14ac:dyDescent="0.25">
      <c r="B1224" s="29">
        <v>42794</v>
      </c>
      <c r="C1224" s="30" t="s">
        <v>308</v>
      </c>
      <c r="D1224" s="30">
        <v>315236</v>
      </c>
      <c r="E1224" s="30">
        <v>488707</v>
      </c>
      <c r="F1224" s="30" t="s">
        <v>1027</v>
      </c>
      <c r="G1224" s="30" t="s">
        <v>10</v>
      </c>
      <c r="H1224" s="30">
        <v>1</v>
      </c>
      <c r="I1224" s="31">
        <v>37</v>
      </c>
    </row>
    <row r="1225" spans="2:9" x14ac:dyDescent="0.25">
      <c r="B1225" s="29">
        <v>42794</v>
      </c>
      <c r="C1225" s="30" t="s">
        <v>308</v>
      </c>
      <c r="D1225" s="30">
        <v>555673</v>
      </c>
      <c r="E1225" s="30">
        <v>494778</v>
      </c>
      <c r="F1225" s="30" t="s">
        <v>1028</v>
      </c>
      <c r="G1225" s="30" t="s">
        <v>18</v>
      </c>
      <c r="H1225" s="30">
        <v>1</v>
      </c>
      <c r="I1225" s="31">
        <v>43</v>
      </c>
    </row>
    <row r="1226" spans="2:9" x14ac:dyDescent="0.25">
      <c r="B1226" s="29">
        <v>42794</v>
      </c>
      <c r="C1226" s="30" t="s">
        <v>306</v>
      </c>
      <c r="D1226" s="30">
        <v>113733</v>
      </c>
      <c r="E1226" s="30">
        <v>504972</v>
      </c>
      <c r="F1226" s="30" t="s">
        <v>1029</v>
      </c>
      <c r="G1226" s="30" t="s">
        <v>18</v>
      </c>
      <c r="H1226" s="30">
        <v>1</v>
      </c>
      <c r="I1226" s="31">
        <v>26.9</v>
      </c>
    </row>
    <row r="1227" spans="2:9" x14ac:dyDescent="0.25">
      <c r="B1227" s="29">
        <v>42794</v>
      </c>
      <c r="C1227" s="30" t="s">
        <v>8</v>
      </c>
      <c r="D1227" s="30">
        <v>863562</v>
      </c>
      <c r="E1227" s="30">
        <v>511805</v>
      </c>
      <c r="F1227" s="30" t="s">
        <v>292</v>
      </c>
      <c r="G1227" s="30" t="s">
        <v>21</v>
      </c>
      <c r="H1227" s="30">
        <v>1</v>
      </c>
      <c r="I1227" s="31">
        <v>32.5</v>
      </c>
    </row>
    <row r="1228" spans="2:9" x14ac:dyDescent="0.25">
      <c r="B1228" s="29">
        <v>42794</v>
      </c>
      <c r="C1228" s="30" t="s">
        <v>308</v>
      </c>
      <c r="D1228" s="30">
        <v>796801</v>
      </c>
      <c r="E1228" s="30">
        <v>511805</v>
      </c>
      <c r="F1228" s="30" t="s">
        <v>292</v>
      </c>
      <c r="G1228" s="30" t="s">
        <v>21</v>
      </c>
      <c r="H1228" s="30">
        <v>2</v>
      </c>
      <c r="I1228" s="31">
        <v>75.8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B1:I306"/>
  <sheetViews>
    <sheetView showGridLines="0" workbookViewId="0">
      <selection activeCell="D25" sqref="D25"/>
    </sheetView>
  </sheetViews>
  <sheetFormatPr defaultRowHeight="15" x14ac:dyDescent="0.25"/>
  <cols>
    <col min="1" max="1" width="10.7109375" customWidth="1"/>
    <col min="2" max="6" width="20.7109375" customWidth="1"/>
    <col min="7" max="7" width="31.85546875" bestFit="1" customWidth="1"/>
    <col min="8" max="9" width="20.7109375" customWidth="1"/>
  </cols>
  <sheetData>
    <row r="1" spans="2:9" ht="30" customHeight="1" x14ac:dyDescent="0.25"/>
    <row r="2" spans="2:9" x14ac:dyDescent="0.25">
      <c r="B2" s="7" t="s">
        <v>0</v>
      </c>
      <c r="C2" s="8" t="s">
        <v>1</v>
      </c>
      <c r="D2" s="8" t="s">
        <v>2</v>
      </c>
      <c r="E2" s="8" t="s">
        <v>3</v>
      </c>
      <c r="F2" s="8" t="s">
        <v>4</v>
      </c>
      <c r="G2" s="8" t="s">
        <v>5</v>
      </c>
      <c r="H2" s="8" t="s">
        <v>6</v>
      </c>
      <c r="I2" s="9" t="s">
        <v>7</v>
      </c>
    </row>
    <row r="3" spans="2:9" x14ac:dyDescent="0.25">
      <c r="B3" s="2">
        <v>42614</v>
      </c>
      <c r="C3" s="1" t="s">
        <v>8</v>
      </c>
      <c r="D3" s="1">
        <v>899488</v>
      </c>
      <c r="E3" s="1">
        <v>436689</v>
      </c>
      <c r="F3" s="1" t="s">
        <v>9</v>
      </c>
      <c r="G3" s="1" t="s">
        <v>10</v>
      </c>
      <c r="H3" s="1">
        <v>1</v>
      </c>
      <c r="I3" s="3">
        <v>37.200000000000003</v>
      </c>
    </row>
    <row r="4" spans="2:9" x14ac:dyDescent="0.25">
      <c r="B4" s="2">
        <v>42615</v>
      </c>
      <c r="C4" s="1" t="s">
        <v>8</v>
      </c>
      <c r="D4" s="1">
        <v>604757</v>
      </c>
      <c r="E4" s="1">
        <v>340949</v>
      </c>
      <c r="F4" s="1" t="s">
        <v>11</v>
      </c>
      <c r="G4" s="1" t="s">
        <v>12</v>
      </c>
      <c r="H4" s="1">
        <v>2</v>
      </c>
      <c r="I4" s="3">
        <v>104.4</v>
      </c>
    </row>
    <row r="5" spans="2:9" x14ac:dyDescent="0.25">
      <c r="B5" s="2">
        <v>42616</v>
      </c>
      <c r="C5" s="1" t="s">
        <v>8</v>
      </c>
      <c r="D5" s="1">
        <v>588995</v>
      </c>
      <c r="E5" s="1">
        <v>466652</v>
      </c>
      <c r="F5" s="1" t="s">
        <v>13</v>
      </c>
      <c r="G5" s="1" t="s">
        <v>10</v>
      </c>
      <c r="H5" s="1">
        <v>1</v>
      </c>
      <c r="I5" s="3">
        <v>34.1</v>
      </c>
    </row>
    <row r="6" spans="2:9" x14ac:dyDescent="0.25">
      <c r="B6" s="2">
        <v>42616</v>
      </c>
      <c r="C6" s="1" t="s">
        <v>8</v>
      </c>
      <c r="D6" s="1">
        <v>604757</v>
      </c>
      <c r="E6" s="1">
        <v>469656</v>
      </c>
      <c r="F6" s="1" t="s">
        <v>14</v>
      </c>
      <c r="G6" s="1" t="s">
        <v>15</v>
      </c>
      <c r="H6" s="1">
        <v>3</v>
      </c>
      <c r="I6" s="3">
        <v>116.7</v>
      </c>
    </row>
    <row r="7" spans="2:9" x14ac:dyDescent="0.25">
      <c r="B7" s="2">
        <v>42617</v>
      </c>
      <c r="C7" s="1" t="s">
        <v>8</v>
      </c>
      <c r="D7" s="1">
        <v>330691</v>
      </c>
      <c r="E7" s="1">
        <v>282618</v>
      </c>
      <c r="F7" s="1" t="s">
        <v>16</v>
      </c>
      <c r="G7" s="1" t="s">
        <v>10</v>
      </c>
      <c r="H7" s="1">
        <v>1</v>
      </c>
      <c r="I7" s="3">
        <v>37.200000000000003</v>
      </c>
    </row>
    <row r="8" spans="2:9" x14ac:dyDescent="0.25">
      <c r="B8" s="2">
        <v>42617</v>
      </c>
      <c r="C8" s="1" t="s">
        <v>8</v>
      </c>
      <c r="D8" s="1">
        <v>700442</v>
      </c>
      <c r="E8" s="1">
        <v>435383</v>
      </c>
      <c r="F8" s="1" t="s">
        <v>17</v>
      </c>
      <c r="G8" s="1" t="s">
        <v>18</v>
      </c>
      <c r="H8" s="1">
        <v>1</v>
      </c>
      <c r="I8" s="3">
        <v>35.9</v>
      </c>
    </row>
    <row r="9" spans="2:9" x14ac:dyDescent="0.25">
      <c r="B9" s="2">
        <v>42617</v>
      </c>
      <c r="C9" s="1" t="s">
        <v>8</v>
      </c>
      <c r="D9" s="1">
        <v>863562</v>
      </c>
      <c r="E9" s="1">
        <v>442057</v>
      </c>
      <c r="F9" s="1" t="s">
        <v>19</v>
      </c>
      <c r="G9" s="1" t="s">
        <v>10</v>
      </c>
      <c r="H9" s="1">
        <v>1</v>
      </c>
      <c r="I9" s="3">
        <v>34.700000000000003</v>
      </c>
    </row>
    <row r="10" spans="2:9" x14ac:dyDescent="0.25">
      <c r="B10" s="2">
        <v>42617</v>
      </c>
      <c r="C10" s="1" t="s">
        <v>8</v>
      </c>
      <c r="D10" s="1">
        <v>863562</v>
      </c>
      <c r="E10" s="1">
        <v>468356</v>
      </c>
      <c r="F10" s="1" t="s">
        <v>20</v>
      </c>
      <c r="G10" s="1" t="s">
        <v>21</v>
      </c>
      <c r="H10" s="1">
        <v>1</v>
      </c>
      <c r="I10" s="3">
        <v>31.5</v>
      </c>
    </row>
    <row r="11" spans="2:9" x14ac:dyDescent="0.25">
      <c r="B11" s="2">
        <v>42618</v>
      </c>
      <c r="C11" s="1" t="s">
        <v>8</v>
      </c>
      <c r="D11" s="1">
        <v>669118</v>
      </c>
      <c r="E11" s="1">
        <v>402</v>
      </c>
      <c r="F11" s="1" t="s">
        <v>22</v>
      </c>
      <c r="G11" s="1" t="s">
        <v>10</v>
      </c>
      <c r="H11" s="1">
        <v>2</v>
      </c>
      <c r="I11" s="3">
        <v>78.599999999999994</v>
      </c>
    </row>
    <row r="12" spans="2:9" x14ac:dyDescent="0.25">
      <c r="B12" s="2">
        <v>42618</v>
      </c>
      <c r="C12" s="1" t="s">
        <v>8</v>
      </c>
      <c r="D12" s="1">
        <v>786865</v>
      </c>
      <c r="E12" s="1">
        <v>5787</v>
      </c>
      <c r="F12" s="1" t="s">
        <v>23</v>
      </c>
      <c r="G12" s="1" t="s">
        <v>10</v>
      </c>
      <c r="H12" s="1">
        <v>1</v>
      </c>
      <c r="I12" s="3">
        <v>57</v>
      </c>
    </row>
    <row r="13" spans="2:9" x14ac:dyDescent="0.25">
      <c r="B13" s="2">
        <v>42618</v>
      </c>
      <c r="C13" s="1" t="s">
        <v>8</v>
      </c>
      <c r="D13" s="1">
        <v>227633</v>
      </c>
      <c r="E13" s="1">
        <v>5787</v>
      </c>
      <c r="F13" s="1" t="s">
        <v>23</v>
      </c>
      <c r="G13" s="1" t="s">
        <v>10</v>
      </c>
      <c r="H13" s="1">
        <v>1</v>
      </c>
      <c r="I13" s="3">
        <v>55</v>
      </c>
    </row>
    <row r="14" spans="2:9" x14ac:dyDescent="0.25">
      <c r="B14" s="2">
        <v>42618</v>
      </c>
      <c r="C14" s="1" t="s">
        <v>8</v>
      </c>
      <c r="D14" s="1">
        <v>915953</v>
      </c>
      <c r="E14" s="1">
        <v>470669</v>
      </c>
      <c r="F14" s="1" t="s">
        <v>24</v>
      </c>
      <c r="G14" s="1" t="s">
        <v>10</v>
      </c>
      <c r="H14" s="1">
        <v>1</v>
      </c>
      <c r="I14" s="3">
        <v>51.7</v>
      </c>
    </row>
    <row r="15" spans="2:9" x14ac:dyDescent="0.25">
      <c r="B15" s="2">
        <v>42619</v>
      </c>
      <c r="C15" s="1" t="s">
        <v>8</v>
      </c>
      <c r="D15" s="1">
        <v>786865</v>
      </c>
      <c r="E15" s="1">
        <v>11463</v>
      </c>
      <c r="F15" s="1" t="s">
        <v>25</v>
      </c>
      <c r="G15" s="1" t="s">
        <v>10</v>
      </c>
      <c r="H15" s="1">
        <v>1</v>
      </c>
      <c r="I15" s="3">
        <v>51.7</v>
      </c>
    </row>
    <row r="16" spans="2:9" x14ac:dyDescent="0.25">
      <c r="B16" s="2">
        <v>42619</v>
      </c>
      <c r="C16" s="1" t="s">
        <v>8</v>
      </c>
      <c r="D16" s="1">
        <v>330691</v>
      </c>
      <c r="E16" s="1">
        <v>448188</v>
      </c>
      <c r="F16" s="1" t="s">
        <v>26</v>
      </c>
      <c r="G16" s="1" t="s">
        <v>10</v>
      </c>
      <c r="H16" s="1">
        <v>1</v>
      </c>
      <c r="I16" s="3">
        <v>37.200000000000003</v>
      </c>
    </row>
    <row r="17" spans="2:9" x14ac:dyDescent="0.25">
      <c r="B17" s="2">
        <v>42621</v>
      </c>
      <c r="C17" s="1" t="s">
        <v>8</v>
      </c>
      <c r="D17" s="1">
        <v>506459</v>
      </c>
      <c r="E17" s="1">
        <v>259108</v>
      </c>
      <c r="F17" s="1" t="s">
        <v>27</v>
      </c>
      <c r="G17" s="1" t="s">
        <v>18</v>
      </c>
      <c r="H17" s="1">
        <v>1</v>
      </c>
      <c r="I17" s="3">
        <v>43.2</v>
      </c>
    </row>
    <row r="18" spans="2:9" x14ac:dyDescent="0.25">
      <c r="B18" s="2">
        <v>42622</v>
      </c>
      <c r="C18" s="1" t="s">
        <v>8</v>
      </c>
      <c r="D18" s="1">
        <v>123796</v>
      </c>
      <c r="E18" s="1">
        <v>424128</v>
      </c>
      <c r="F18" s="1" t="s">
        <v>28</v>
      </c>
      <c r="G18" s="1" t="s">
        <v>18</v>
      </c>
      <c r="H18" s="1">
        <v>1</v>
      </c>
      <c r="I18" s="3">
        <v>31.3</v>
      </c>
    </row>
    <row r="19" spans="2:9" x14ac:dyDescent="0.25">
      <c r="B19" s="2">
        <v>42622</v>
      </c>
      <c r="C19" s="1" t="s">
        <v>8</v>
      </c>
      <c r="D19" s="1">
        <v>301348</v>
      </c>
      <c r="E19" s="1">
        <v>424128</v>
      </c>
      <c r="F19" s="1" t="s">
        <v>28</v>
      </c>
      <c r="G19" s="1" t="s">
        <v>18</v>
      </c>
      <c r="H19" s="1">
        <v>1</v>
      </c>
      <c r="I19" s="3">
        <v>43.2</v>
      </c>
    </row>
    <row r="20" spans="2:9" x14ac:dyDescent="0.25">
      <c r="B20" s="2">
        <v>42623</v>
      </c>
      <c r="C20" s="1" t="s">
        <v>8</v>
      </c>
      <c r="D20" s="1">
        <v>915953</v>
      </c>
      <c r="E20" s="1">
        <v>464465</v>
      </c>
      <c r="F20" s="1" t="s">
        <v>29</v>
      </c>
      <c r="G20" s="1" t="s">
        <v>10</v>
      </c>
      <c r="H20" s="1">
        <v>2</v>
      </c>
      <c r="I20" s="3">
        <v>103.4</v>
      </c>
    </row>
    <row r="21" spans="2:9" x14ac:dyDescent="0.25">
      <c r="B21" s="2">
        <v>42623</v>
      </c>
      <c r="C21" s="1" t="s">
        <v>8</v>
      </c>
      <c r="D21" s="1">
        <v>123796</v>
      </c>
      <c r="E21" s="1">
        <v>480139</v>
      </c>
      <c r="F21" s="1" t="s">
        <v>30</v>
      </c>
      <c r="G21" s="1" t="s">
        <v>18</v>
      </c>
      <c r="H21" s="1">
        <v>1</v>
      </c>
      <c r="I21" s="3">
        <v>31.3</v>
      </c>
    </row>
    <row r="22" spans="2:9" x14ac:dyDescent="0.25">
      <c r="B22" s="2">
        <v>42625</v>
      </c>
      <c r="C22" s="1" t="s">
        <v>8</v>
      </c>
      <c r="D22" s="1">
        <v>597365</v>
      </c>
      <c r="E22" s="1">
        <v>480715</v>
      </c>
      <c r="F22" s="1" t="s">
        <v>31</v>
      </c>
      <c r="G22" s="1" t="s">
        <v>32</v>
      </c>
      <c r="H22" s="1">
        <v>3</v>
      </c>
      <c r="I22" s="3">
        <v>144.9</v>
      </c>
    </row>
    <row r="23" spans="2:9" x14ac:dyDescent="0.25">
      <c r="B23" s="2">
        <v>42627</v>
      </c>
      <c r="C23" s="1" t="s">
        <v>8</v>
      </c>
      <c r="D23" s="1">
        <v>915953</v>
      </c>
      <c r="E23" s="1">
        <v>17184</v>
      </c>
      <c r="F23" s="1" t="s">
        <v>33</v>
      </c>
      <c r="G23" s="1" t="s">
        <v>10</v>
      </c>
      <c r="H23" s="1">
        <v>1</v>
      </c>
      <c r="I23" s="3">
        <v>51.7</v>
      </c>
    </row>
    <row r="24" spans="2:9" x14ac:dyDescent="0.25">
      <c r="B24" s="2">
        <v>42627</v>
      </c>
      <c r="C24" s="1" t="s">
        <v>8</v>
      </c>
      <c r="D24" s="1">
        <v>588995</v>
      </c>
      <c r="E24" s="1">
        <v>265324</v>
      </c>
      <c r="F24" s="1" t="s">
        <v>34</v>
      </c>
      <c r="G24" s="1" t="s">
        <v>12</v>
      </c>
      <c r="H24" s="1">
        <v>1</v>
      </c>
      <c r="I24" s="3">
        <v>43.9</v>
      </c>
    </row>
    <row r="25" spans="2:9" x14ac:dyDescent="0.25">
      <c r="B25" s="2">
        <v>42628</v>
      </c>
      <c r="C25" s="1" t="s">
        <v>8</v>
      </c>
      <c r="D25" s="1">
        <v>786865</v>
      </c>
      <c r="E25" s="1">
        <v>11463</v>
      </c>
      <c r="F25" s="1" t="s">
        <v>35</v>
      </c>
      <c r="G25" s="1" t="s">
        <v>10</v>
      </c>
      <c r="H25" s="1">
        <v>1</v>
      </c>
      <c r="I25" s="3">
        <v>51.7</v>
      </c>
    </row>
    <row r="26" spans="2:9" x14ac:dyDescent="0.25">
      <c r="B26" s="2">
        <v>42628</v>
      </c>
      <c r="C26" s="1" t="s">
        <v>8</v>
      </c>
      <c r="D26" s="1">
        <v>915953</v>
      </c>
      <c r="E26" s="1">
        <v>14333</v>
      </c>
      <c r="F26" s="1" t="s">
        <v>36</v>
      </c>
      <c r="G26" s="1" t="s">
        <v>10</v>
      </c>
      <c r="H26" s="1">
        <v>1</v>
      </c>
      <c r="I26" s="3">
        <v>51.7</v>
      </c>
    </row>
    <row r="27" spans="2:9" x14ac:dyDescent="0.25">
      <c r="B27" s="2">
        <v>42628</v>
      </c>
      <c r="C27" s="1" t="s">
        <v>8</v>
      </c>
      <c r="D27" s="1">
        <v>905356</v>
      </c>
      <c r="E27" s="1">
        <v>228977</v>
      </c>
      <c r="F27" s="1" t="s">
        <v>37</v>
      </c>
      <c r="G27" s="1" t="s">
        <v>10</v>
      </c>
      <c r="H27" s="1">
        <v>1</v>
      </c>
      <c r="I27" s="3">
        <v>32.9</v>
      </c>
    </row>
    <row r="28" spans="2:9" x14ac:dyDescent="0.25">
      <c r="B28" s="2">
        <v>42629</v>
      </c>
      <c r="C28" s="1" t="s">
        <v>8</v>
      </c>
      <c r="D28" s="1">
        <v>905356</v>
      </c>
      <c r="E28" s="1">
        <v>192014</v>
      </c>
      <c r="F28" s="1" t="s">
        <v>38</v>
      </c>
      <c r="G28" s="1" t="s">
        <v>21</v>
      </c>
      <c r="H28" s="1">
        <v>1</v>
      </c>
      <c r="I28" s="3">
        <v>31.5</v>
      </c>
    </row>
    <row r="29" spans="2:9" x14ac:dyDescent="0.25">
      <c r="B29" s="2">
        <v>42629</v>
      </c>
      <c r="C29" s="1" t="s">
        <v>8</v>
      </c>
      <c r="D29" s="1">
        <v>905356</v>
      </c>
      <c r="E29" s="1">
        <v>457781</v>
      </c>
      <c r="F29" s="1" t="s">
        <v>39</v>
      </c>
      <c r="G29" s="1" t="s">
        <v>10</v>
      </c>
      <c r="H29" s="1">
        <v>1</v>
      </c>
      <c r="I29" s="3">
        <v>34.1</v>
      </c>
    </row>
    <row r="30" spans="2:9" x14ac:dyDescent="0.25">
      <c r="B30" s="2">
        <v>42630</v>
      </c>
      <c r="C30" s="1" t="s">
        <v>8</v>
      </c>
      <c r="D30" s="1">
        <v>645430</v>
      </c>
      <c r="E30" s="1">
        <v>175781</v>
      </c>
      <c r="F30" s="1" t="s">
        <v>40</v>
      </c>
      <c r="G30" s="1" t="s">
        <v>18</v>
      </c>
      <c r="H30" s="1">
        <v>3</v>
      </c>
      <c r="I30" s="3">
        <v>120</v>
      </c>
    </row>
    <row r="31" spans="2:9" x14ac:dyDescent="0.25">
      <c r="B31" s="2">
        <v>42631</v>
      </c>
      <c r="C31" s="1" t="s">
        <v>8</v>
      </c>
      <c r="D31" s="1">
        <v>330691</v>
      </c>
      <c r="E31" s="1">
        <v>448188</v>
      </c>
      <c r="F31" s="1" t="s">
        <v>41</v>
      </c>
      <c r="G31" s="1" t="s">
        <v>10</v>
      </c>
      <c r="H31" s="1">
        <v>1</v>
      </c>
      <c r="I31" s="3">
        <v>37.200000000000003</v>
      </c>
    </row>
    <row r="32" spans="2:9" x14ac:dyDescent="0.25">
      <c r="B32" s="2">
        <v>42631</v>
      </c>
      <c r="C32" s="1" t="s">
        <v>8</v>
      </c>
      <c r="D32" s="1">
        <v>915953</v>
      </c>
      <c r="E32" s="1">
        <v>448188</v>
      </c>
      <c r="F32" s="1" t="s">
        <v>41</v>
      </c>
      <c r="G32" s="1" t="s">
        <v>10</v>
      </c>
      <c r="H32" s="1">
        <v>1</v>
      </c>
      <c r="I32" s="3">
        <v>51.7</v>
      </c>
    </row>
    <row r="33" spans="2:9" x14ac:dyDescent="0.25">
      <c r="B33" s="2">
        <v>42632</v>
      </c>
      <c r="C33" s="1" t="s">
        <v>8</v>
      </c>
      <c r="D33" s="1">
        <v>786865</v>
      </c>
      <c r="E33" s="1">
        <v>5787</v>
      </c>
      <c r="F33" s="1" t="s">
        <v>42</v>
      </c>
      <c r="G33" s="1" t="s">
        <v>10</v>
      </c>
      <c r="H33" s="1">
        <v>1</v>
      </c>
      <c r="I33" s="3">
        <v>57</v>
      </c>
    </row>
    <row r="34" spans="2:9" x14ac:dyDescent="0.25">
      <c r="B34" s="2">
        <v>42632</v>
      </c>
      <c r="C34" s="1" t="s">
        <v>8</v>
      </c>
      <c r="D34" s="1">
        <v>227633</v>
      </c>
      <c r="E34" s="1">
        <v>5787</v>
      </c>
      <c r="F34" s="1" t="s">
        <v>42</v>
      </c>
      <c r="G34" s="1" t="s">
        <v>10</v>
      </c>
      <c r="H34" s="1">
        <v>1</v>
      </c>
      <c r="I34" s="3">
        <v>55</v>
      </c>
    </row>
    <row r="35" spans="2:9" x14ac:dyDescent="0.25">
      <c r="B35" s="2">
        <v>42632</v>
      </c>
      <c r="C35" s="1" t="s">
        <v>8</v>
      </c>
      <c r="D35" s="1">
        <v>786865</v>
      </c>
      <c r="E35" s="1">
        <v>300346</v>
      </c>
      <c r="F35" s="1" t="s">
        <v>43</v>
      </c>
      <c r="G35" s="1" t="s">
        <v>18</v>
      </c>
      <c r="H35" s="1">
        <v>1</v>
      </c>
      <c r="I35" s="3">
        <v>40</v>
      </c>
    </row>
    <row r="36" spans="2:9" x14ac:dyDescent="0.25">
      <c r="B36" s="2">
        <v>42632</v>
      </c>
      <c r="C36" s="1" t="s">
        <v>8</v>
      </c>
      <c r="D36" s="1">
        <v>786865</v>
      </c>
      <c r="E36" s="1">
        <v>304735</v>
      </c>
      <c r="F36" s="1" t="s">
        <v>44</v>
      </c>
      <c r="G36" s="1" t="s">
        <v>10</v>
      </c>
      <c r="H36" s="1">
        <v>1</v>
      </c>
      <c r="I36" s="3">
        <v>57</v>
      </c>
    </row>
    <row r="37" spans="2:9" x14ac:dyDescent="0.25">
      <c r="B37" s="2">
        <v>42635</v>
      </c>
      <c r="C37" s="1" t="s">
        <v>8</v>
      </c>
      <c r="D37" s="1">
        <v>863562</v>
      </c>
      <c r="E37" s="1">
        <v>468356</v>
      </c>
      <c r="F37" s="1" t="s">
        <v>45</v>
      </c>
      <c r="G37" s="1" t="s">
        <v>21</v>
      </c>
      <c r="H37" s="1">
        <v>1</v>
      </c>
      <c r="I37" s="3">
        <v>31.5</v>
      </c>
    </row>
    <row r="38" spans="2:9" x14ac:dyDescent="0.25">
      <c r="B38" s="2">
        <v>42636</v>
      </c>
      <c r="C38" s="1" t="s">
        <v>8</v>
      </c>
      <c r="D38" s="1">
        <v>348047</v>
      </c>
      <c r="E38" s="1">
        <v>470669</v>
      </c>
      <c r="F38" s="1" t="s">
        <v>46</v>
      </c>
      <c r="G38" s="1" t="s">
        <v>10</v>
      </c>
      <c r="H38" s="1">
        <v>1</v>
      </c>
      <c r="I38" s="3">
        <v>37.200000000000003</v>
      </c>
    </row>
    <row r="39" spans="2:9" x14ac:dyDescent="0.25">
      <c r="B39" s="2">
        <v>42636</v>
      </c>
      <c r="C39" s="1" t="s">
        <v>8</v>
      </c>
      <c r="D39" s="1">
        <v>915953</v>
      </c>
      <c r="E39" s="1">
        <v>470669</v>
      </c>
      <c r="F39" s="1" t="s">
        <v>46</v>
      </c>
      <c r="G39" s="1" t="s">
        <v>10</v>
      </c>
      <c r="H39" s="1">
        <v>1</v>
      </c>
      <c r="I39" s="3">
        <v>51.7</v>
      </c>
    </row>
    <row r="40" spans="2:9" x14ac:dyDescent="0.25">
      <c r="B40" s="2">
        <v>42637</v>
      </c>
      <c r="C40" s="1" t="s">
        <v>8</v>
      </c>
      <c r="D40" s="1">
        <v>915953</v>
      </c>
      <c r="E40" s="1">
        <v>11463</v>
      </c>
      <c r="F40" s="1" t="s">
        <v>47</v>
      </c>
      <c r="G40" s="1" t="s">
        <v>10</v>
      </c>
      <c r="H40" s="1">
        <v>1</v>
      </c>
      <c r="I40" s="3">
        <v>51.7</v>
      </c>
    </row>
    <row r="41" spans="2:9" x14ac:dyDescent="0.25">
      <c r="B41" s="2">
        <v>42637</v>
      </c>
      <c r="C41" s="1" t="s">
        <v>8</v>
      </c>
      <c r="D41" s="1">
        <v>588995</v>
      </c>
      <c r="E41" s="1">
        <v>473811</v>
      </c>
      <c r="F41" s="1" t="s">
        <v>48</v>
      </c>
      <c r="G41" s="1" t="s">
        <v>49</v>
      </c>
      <c r="H41" s="1">
        <v>1</v>
      </c>
      <c r="I41" s="3">
        <v>32.299999999999997</v>
      </c>
    </row>
    <row r="42" spans="2:9" x14ac:dyDescent="0.25">
      <c r="B42" s="2">
        <v>42637</v>
      </c>
      <c r="C42" s="1" t="s">
        <v>8</v>
      </c>
      <c r="D42" s="1">
        <v>905356</v>
      </c>
      <c r="E42" s="1">
        <v>483790</v>
      </c>
      <c r="F42" s="1" t="s">
        <v>50</v>
      </c>
      <c r="G42" s="1" t="s">
        <v>18</v>
      </c>
      <c r="H42" s="1">
        <v>1</v>
      </c>
      <c r="I42" s="3">
        <v>39.9</v>
      </c>
    </row>
    <row r="43" spans="2:9" x14ac:dyDescent="0.25">
      <c r="B43" s="2">
        <v>42638</v>
      </c>
      <c r="C43" s="1" t="s">
        <v>8</v>
      </c>
      <c r="D43" s="1">
        <v>300035</v>
      </c>
      <c r="E43" s="1">
        <v>133064</v>
      </c>
      <c r="F43" s="1" t="s">
        <v>51</v>
      </c>
      <c r="G43" s="1" t="s">
        <v>18</v>
      </c>
      <c r="H43" s="1">
        <v>1</v>
      </c>
      <c r="I43" s="3">
        <v>40</v>
      </c>
    </row>
    <row r="44" spans="2:9" x14ac:dyDescent="0.25">
      <c r="B44" s="2">
        <v>42638</v>
      </c>
      <c r="C44" s="1" t="s">
        <v>8</v>
      </c>
      <c r="D44" s="1">
        <v>863562</v>
      </c>
      <c r="E44" s="1">
        <v>395660</v>
      </c>
      <c r="F44" s="1" t="s">
        <v>52</v>
      </c>
      <c r="G44" s="1" t="s">
        <v>18</v>
      </c>
      <c r="H44" s="1">
        <v>1</v>
      </c>
      <c r="I44" s="3">
        <v>39.9</v>
      </c>
    </row>
    <row r="45" spans="2:9" x14ac:dyDescent="0.25">
      <c r="B45" s="2">
        <v>42638</v>
      </c>
      <c r="C45" s="1" t="s">
        <v>8</v>
      </c>
      <c r="D45" s="1">
        <v>762610</v>
      </c>
      <c r="E45" s="1">
        <v>456992</v>
      </c>
      <c r="F45" s="1" t="s">
        <v>53</v>
      </c>
      <c r="G45" s="1" t="s">
        <v>18</v>
      </c>
      <c r="H45" s="1">
        <v>1</v>
      </c>
      <c r="I45" s="3">
        <v>57</v>
      </c>
    </row>
    <row r="46" spans="2:9" x14ac:dyDescent="0.25">
      <c r="B46" s="2">
        <v>42639</v>
      </c>
      <c r="C46" s="1" t="s">
        <v>8</v>
      </c>
      <c r="D46" s="1">
        <v>771567</v>
      </c>
      <c r="E46" s="1">
        <v>378228</v>
      </c>
      <c r="F46" s="1" t="s">
        <v>54</v>
      </c>
      <c r="G46" s="1" t="s">
        <v>12</v>
      </c>
      <c r="H46" s="1">
        <v>1</v>
      </c>
      <c r="I46" s="3">
        <v>46.9</v>
      </c>
    </row>
    <row r="47" spans="2:9" x14ac:dyDescent="0.25">
      <c r="B47" s="2">
        <v>42640</v>
      </c>
      <c r="C47" s="1" t="s">
        <v>8</v>
      </c>
      <c r="D47" s="1">
        <v>597365</v>
      </c>
      <c r="E47" s="1">
        <v>59949</v>
      </c>
      <c r="F47" s="1" t="s">
        <v>55</v>
      </c>
      <c r="G47" s="1" t="s">
        <v>12</v>
      </c>
      <c r="H47" s="1">
        <v>2</v>
      </c>
      <c r="I47" s="3">
        <v>110</v>
      </c>
    </row>
    <row r="48" spans="2:9" x14ac:dyDescent="0.25">
      <c r="B48" s="2">
        <v>42640</v>
      </c>
      <c r="C48" s="1" t="s">
        <v>8</v>
      </c>
      <c r="D48" s="1">
        <v>330691</v>
      </c>
      <c r="E48" s="1">
        <v>225823</v>
      </c>
      <c r="F48" s="1" t="s">
        <v>56</v>
      </c>
      <c r="G48" s="1" t="s">
        <v>10</v>
      </c>
      <c r="H48" s="1">
        <v>1</v>
      </c>
      <c r="I48" s="3">
        <v>37.200000000000003</v>
      </c>
    </row>
    <row r="49" spans="2:9" x14ac:dyDescent="0.25">
      <c r="B49" s="2">
        <v>42640</v>
      </c>
      <c r="C49" s="1" t="s">
        <v>8</v>
      </c>
      <c r="D49" s="1">
        <v>915953</v>
      </c>
      <c r="E49" s="1">
        <v>434214</v>
      </c>
      <c r="F49" s="1" t="s">
        <v>57</v>
      </c>
      <c r="G49" s="1" t="s">
        <v>10</v>
      </c>
      <c r="H49" s="1">
        <v>1</v>
      </c>
      <c r="I49" s="3">
        <v>51.7</v>
      </c>
    </row>
    <row r="50" spans="2:9" x14ac:dyDescent="0.25">
      <c r="B50" s="2">
        <v>42640</v>
      </c>
      <c r="C50" s="1" t="s">
        <v>8</v>
      </c>
      <c r="D50" s="1">
        <v>905356</v>
      </c>
      <c r="E50" s="1">
        <v>441080</v>
      </c>
      <c r="F50" s="1" t="s">
        <v>58</v>
      </c>
      <c r="G50" s="1" t="s">
        <v>18</v>
      </c>
      <c r="H50" s="1">
        <v>1</v>
      </c>
      <c r="I50" s="3">
        <v>39.9</v>
      </c>
    </row>
    <row r="51" spans="2:9" x14ac:dyDescent="0.25">
      <c r="B51" s="2">
        <v>42640</v>
      </c>
      <c r="C51" s="1" t="s">
        <v>8</v>
      </c>
      <c r="D51" s="1">
        <v>915953</v>
      </c>
      <c r="E51" s="1">
        <v>481972</v>
      </c>
      <c r="F51" s="1" t="s">
        <v>59</v>
      </c>
      <c r="G51" s="1" t="s">
        <v>10</v>
      </c>
      <c r="H51" s="1">
        <v>2</v>
      </c>
      <c r="I51" s="3">
        <v>103.4</v>
      </c>
    </row>
    <row r="52" spans="2:9" x14ac:dyDescent="0.25">
      <c r="B52" s="2">
        <v>42642</v>
      </c>
      <c r="C52" s="1" t="s">
        <v>8</v>
      </c>
      <c r="D52" s="1">
        <v>899488</v>
      </c>
      <c r="E52" s="1">
        <v>375276</v>
      </c>
      <c r="F52" s="1" t="s">
        <v>60</v>
      </c>
      <c r="G52" s="1" t="s">
        <v>10</v>
      </c>
      <c r="H52" s="1">
        <v>1</v>
      </c>
      <c r="I52" s="3">
        <v>37.200000000000003</v>
      </c>
    </row>
    <row r="53" spans="2:9" x14ac:dyDescent="0.25">
      <c r="B53" s="2">
        <v>42642</v>
      </c>
      <c r="C53" s="1" t="s">
        <v>8</v>
      </c>
      <c r="D53" s="1">
        <v>926954</v>
      </c>
      <c r="E53" s="1">
        <v>436689</v>
      </c>
      <c r="F53" s="1" t="s">
        <v>61</v>
      </c>
      <c r="G53" s="1" t="s">
        <v>18</v>
      </c>
      <c r="H53" s="1">
        <v>1</v>
      </c>
      <c r="I53" s="3">
        <v>39.9</v>
      </c>
    </row>
    <row r="54" spans="2:9" x14ac:dyDescent="0.25">
      <c r="B54" s="2">
        <v>42645</v>
      </c>
      <c r="C54" s="1" t="s">
        <v>8</v>
      </c>
      <c r="D54" s="1">
        <v>190493</v>
      </c>
      <c r="E54" s="1">
        <v>132388</v>
      </c>
      <c r="F54" s="1" t="s">
        <v>62</v>
      </c>
      <c r="G54" s="1" t="s">
        <v>15</v>
      </c>
      <c r="H54" s="1">
        <v>1</v>
      </c>
      <c r="I54" s="3">
        <v>32.9</v>
      </c>
    </row>
    <row r="55" spans="2:9" x14ac:dyDescent="0.25">
      <c r="B55" s="2">
        <v>42645</v>
      </c>
      <c r="C55" s="1" t="s">
        <v>8</v>
      </c>
      <c r="D55" s="1">
        <v>597365</v>
      </c>
      <c r="E55" s="1">
        <v>430455</v>
      </c>
      <c r="F55" s="1" t="s">
        <v>63</v>
      </c>
      <c r="G55" s="1" t="s">
        <v>18</v>
      </c>
      <c r="H55" s="1">
        <v>1</v>
      </c>
      <c r="I55" s="3">
        <v>57</v>
      </c>
    </row>
    <row r="56" spans="2:9" x14ac:dyDescent="0.25">
      <c r="B56" s="2">
        <v>42646</v>
      </c>
      <c r="C56" s="1" t="s">
        <v>8</v>
      </c>
      <c r="D56" s="1">
        <v>786865</v>
      </c>
      <c r="E56" s="1">
        <v>304735</v>
      </c>
      <c r="F56" s="1" t="s">
        <v>64</v>
      </c>
      <c r="G56" s="1" t="s">
        <v>18</v>
      </c>
      <c r="H56" s="1">
        <v>1</v>
      </c>
      <c r="I56" s="3">
        <v>67.8</v>
      </c>
    </row>
    <row r="57" spans="2:9" x14ac:dyDescent="0.25">
      <c r="B57" s="2">
        <v>42647</v>
      </c>
      <c r="C57" s="1" t="s">
        <v>8</v>
      </c>
      <c r="D57" s="1">
        <v>123796</v>
      </c>
      <c r="E57" s="1">
        <v>38671</v>
      </c>
      <c r="F57" s="1" t="s">
        <v>65</v>
      </c>
      <c r="G57" s="1" t="s">
        <v>18</v>
      </c>
      <c r="H57" s="1">
        <v>1</v>
      </c>
      <c r="I57" s="3">
        <v>31.3</v>
      </c>
    </row>
    <row r="58" spans="2:9" x14ac:dyDescent="0.25">
      <c r="B58" s="2">
        <v>42647</v>
      </c>
      <c r="C58" s="1" t="s">
        <v>8</v>
      </c>
      <c r="D58" s="1">
        <v>301348</v>
      </c>
      <c r="E58" s="1">
        <v>424128</v>
      </c>
      <c r="F58" s="1" t="s">
        <v>66</v>
      </c>
      <c r="G58" s="1" t="s">
        <v>18</v>
      </c>
      <c r="H58" s="1">
        <v>1</v>
      </c>
      <c r="I58" s="3">
        <v>43.2</v>
      </c>
    </row>
    <row r="59" spans="2:9" x14ac:dyDescent="0.25">
      <c r="B59" s="2">
        <v>42647</v>
      </c>
      <c r="C59" s="1" t="s">
        <v>8</v>
      </c>
      <c r="D59" s="1">
        <v>863562</v>
      </c>
      <c r="E59" s="1">
        <v>442442</v>
      </c>
      <c r="F59" s="1" t="s">
        <v>67</v>
      </c>
      <c r="G59" s="1" t="s">
        <v>10</v>
      </c>
      <c r="H59" s="1">
        <v>1</v>
      </c>
      <c r="I59" s="3">
        <v>34.1</v>
      </c>
    </row>
    <row r="60" spans="2:9" x14ac:dyDescent="0.25">
      <c r="B60" s="2">
        <v>42647</v>
      </c>
      <c r="C60" s="1" t="s">
        <v>8</v>
      </c>
      <c r="D60" s="1">
        <v>915953</v>
      </c>
      <c r="E60" s="1">
        <v>474458</v>
      </c>
      <c r="F60" s="1" t="s">
        <v>68</v>
      </c>
      <c r="G60" s="1" t="s">
        <v>18</v>
      </c>
      <c r="H60" s="1">
        <v>2</v>
      </c>
      <c r="I60" s="3">
        <v>135.6</v>
      </c>
    </row>
    <row r="61" spans="2:9" x14ac:dyDescent="0.25">
      <c r="B61" s="2">
        <v>42648</v>
      </c>
      <c r="C61" s="1" t="s">
        <v>8</v>
      </c>
      <c r="D61" s="1">
        <v>926954</v>
      </c>
      <c r="E61" s="1">
        <v>75331</v>
      </c>
      <c r="F61" s="1" t="s">
        <v>69</v>
      </c>
      <c r="G61" s="1" t="s">
        <v>10</v>
      </c>
      <c r="H61" s="1">
        <v>2</v>
      </c>
      <c r="I61" s="3">
        <v>68.2</v>
      </c>
    </row>
    <row r="62" spans="2:9" x14ac:dyDescent="0.25">
      <c r="B62" s="2">
        <v>42648</v>
      </c>
      <c r="C62" s="1" t="s">
        <v>8</v>
      </c>
      <c r="D62" s="1">
        <v>798288</v>
      </c>
      <c r="E62" s="1">
        <v>361847</v>
      </c>
      <c r="F62" s="1" t="s">
        <v>70</v>
      </c>
      <c r="G62" s="1" t="s">
        <v>18</v>
      </c>
      <c r="H62" s="1">
        <v>2</v>
      </c>
      <c r="I62" s="3">
        <v>71.8</v>
      </c>
    </row>
    <row r="63" spans="2:9" x14ac:dyDescent="0.25">
      <c r="B63" s="2">
        <v>42649</v>
      </c>
      <c r="C63" s="1" t="s">
        <v>8</v>
      </c>
      <c r="D63" s="1">
        <v>915953</v>
      </c>
      <c r="E63" s="1">
        <v>11463</v>
      </c>
      <c r="F63" s="1" t="s">
        <v>71</v>
      </c>
      <c r="G63" s="1" t="s">
        <v>10</v>
      </c>
      <c r="H63" s="1">
        <v>1</v>
      </c>
      <c r="I63" s="3">
        <v>51.7</v>
      </c>
    </row>
    <row r="64" spans="2:9" x14ac:dyDescent="0.25">
      <c r="B64" s="2">
        <v>42649</v>
      </c>
      <c r="C64" s="1" t="s">
        <v>8</v>
      </c>
      <c r="D64" s="1">
        <v>786865</v>
      </c>
      <c r="E64" s="1">
        <v>375276</v>
      </c>
      <c r="F64" s="1" t="s">
        <v>72</v>
      </c>
      <c r="G64" s="1" t="s">
        <v>10</v>
      </c>
      <c r="H64" s="1">
        <v>1</v>
      </c>
      <c r="I64" s="3">
        <v>51.7</v>
      </c>
    </row>
    <row r="65" spans="2:9" x14ac:dyDescent="0.25">
      <c r="B65" s="2">
        <v>42649</v>
      </c>
      <c r="C65" s="1" t="s">
        <v>8</v>
      </c>
      <c r="D65" s="1">
        <v>300035</v>
      </c>
      <c r="E65" s="1">
        <v>375276</v>
      </c>
      <c r="F65" s="1" t="s">
        <v>72</v>
      </c>
      <c r="G65" s="1" t="s">
        <v>10</v>
      </c>
      <c r="H65" s="1">
        <v>1</v>
      </c>
      <c r="I65" s="3">
        <v>52.3</v>
      </c>
    </row>
    <row r="66" spans="2:9" x14ac:dyDescent="0.25">
      <c r="B66" s="2">
        <v>42649</v>
      </c>
      <c r="C66" s="1" t="s">
        <v>8</v>
      </c>
      <c r="D66" s="1">
        <v>786865</v>
      </c>
      <c r="E66" s="1">
        <v>485504</v>
      </c>
      <c r="F66" s="1" t="s">
        <v>73</v>
      </c>
      <c r="G66" s="1" t="s">
        <v>18</v>
      </c>
      <c r="H66" s="1">
        <v>1</v>
      </c>
      <c r="I66" s="3">
        <v>67.8</v>
      </c>
    </row>
    <row r="67" spans="2:9" x14ac:dyDescent="0.25">
      <c r="B67" s="2">
        <v>42649</v>
      </c>
      <c r="C67" s="1" t="s">
        <v>8</v>
      </c>
      <c r="D67" s="1">
        <v>300035</v>
      </c>
      <c r="E67" s="1">
        <v>485504</v>
      </c>
      <c r="F67" s="1" t="s">
        <v>73</v>
      </c>
      <c r="G67" s="1" t="s">
        <v>18</v>
      </c>
      <c r="H67" s="1">
        <v>1</v>
      </c>
      <c r="I67" s="3">
        <v>67.8</v>
      </c>
    </row>
    <row r="68" spans="2:9" x14ac:dyDescent="0.25">
      <c r="B68" s="2">
        <v>42649</v>
      </c>
      <c r="C68" s="1" t="s">
        <v>8</v>
      </c>
      <c r="D68" s="1">
        <v>786865</v>
      </c>
      <c r="E68" s="1">
        <v>487208</v>
      </c>
      <c r="F68" s="1" t="s">
        <v>74</v>
      </c>
      <c r="G68" s="1" t="s">
        <v>10</v>
      </c>
      <c r="H68" s="1">
        <v>2</v>
      </c>
      <c r="I68" s="3">
        <v>103.4</v>
      </c>
    </row>
    <row r="69" spans="2:9" x14ac:dyDescent="0.25">
      <c r="B69" s="2">
        <v>42650</v>
      </c>
      <c r="C69" s="1" t="s">
        <v>8</v>
      </c>
      <c r="D69" s="1">
        <v>786865</v>
      </c>
      <c r="E69" s="1">
        <v>179760</v>
      </c>
      <c r="F69" s="1" t="s">
        <v>75</v>
      </c>
      <c r="G69" s="1" t="s">
        <v>10</v>
      </c>
      <c r="H69" s="1">
        <v>1</v>
      </c>
      <c r="I69" s="3">
        <v>51.7</v>
      </c>
    </row>
    <row r="70" spans="2:9" x14ac:dyDescent="0.25">
      <c r="B70" s="2">
        <v>42650</v>
      </c>
      <c r="C70" s="1" t="s">
        <v>8</v>
      </c>
      <c r="D70" s="1">
        <v>798288</v>
      </c>
      <c r="E70" s="1">
        <v>371613</v>
      </c>
      <c r="F70" s="1" t="s">
        <v>76</v>
      </c>
      <c r="G70" s="1" t="s">
        <v>18</v>
      </c>
      <c r="H70" s="1">
        <v>2</v>
      </c>
      <c r="I70" s="3">
        <v>71.8</v>
      </c>
    </row>
    <row r="71" spans="2:9" x14ac:dyDescent="0.25">
      <c r="B71" s="2">
        <v>42650</v>
      </c>
      <c r="C71" s="1" t="s">
        <v>8</v>
      </c>
      <c r="D71" s="1">
        <v>298313</v>
      </c>
      <c r="E71" s="1">
        <v>371613</v>
      </c>
      <c r="F71" s="1" t="s">
        <v>76</v>
      </c>
      <c r="G71" s="1" t="s">
        <v>18</v>
      </c>
      <c r="H71" s="1">
        <v>1</v>
      </c>
      <c r="I71" s="3">
        <v>49.7</v>
      </c>
    </row>
    <row r="72" spans="2:9" x14ac:dyDescent="0.25">
      <c r="B72" s="2">
        <v>42650</v>
      </c>
      <c r="C72" s="1" t="s">
        <v>8</v>
      </c>
      <c r="D72" s="1">
        <v>926954</v>
      </c>
      <c r="E72" s="1">
        <v>484994</v>
      </c>
      <c r="F72" s="1" t="s">
        <v>77</v>
      </c>
      <c r="G72" s="1" t="s">
        <v>10</v>
      </c>
      <c r="H72" s="1">
        <v>1</v>
      </c>
      <c r="I72" s="3">
        <v>34.1</v>
      </c>
    </row>
    <row r="73" spans="2:9" x14ac:dyDescent="0.25">
      <c r="B73" s="2">
        <v>42650</v>
      </c>
      <c r="C73" s="1" t="s">
        <v>8</v>
      </c>
      <c r="D73" s="1">
        <v>762610</v>
      </c>
      <c r="E73" s="1">
        <v>485516</v>
      </c>
      <c r="F73" s="1" t="s">
        <v>78</v>
      </c>
      <c r="G73" s="1" t="s">
        <v>18</v>
      </c>
      <c r="H73" s="1">
        <v>1</v>
      </c>
      <c r="I73" s="3">
        <v>57</v>
      </c>
    </row>
    <row r="74" spans="2:9" x14ac:dyDescent="0.25">
      <c r="B74" s="2">
        <v>42651</v>
      </c>
      <c r="C74" s="1" t="s">
        <v>8</v>
      </c>
      <c r="D74" s="1">
        <v>863562</v>
      </c>
      <c r="E74" s="1">
        <v>192014</v>
      </c>
      <c r="F74" s="1" t="s">
        <v>79</v>
      </c>
      <c r="G74" s="1" t="s">
        <v>21</v>
      </c>
      <c r="H74" s="1">
        <v>1</v>
      </c>
      <c r="I74" s="3">
        <v>30</v>
      </c>
    </row>
    <row r="75" spans="2:9" x14ac:dyDescent="0.25">
      <c r="B75" s="2">
        <v>42651</v>
      </c>
      <c r="C75" s="1" t="s">
        <v>8</v>
      </c>
      <c r="D75" s="1">
        <v>786865</v>
      </c>
      <c r="E75" s="1">
        <v>487666</v>
      </c>
      <c r="F75" s="1" t="s">
        <v>80</v>
      </c>
      <c r="G75" s="1" t="s">
        <v>18</v>
      </c>
      <c r="H75" s="1">
        <v>1</v>
      </c>
      <c r="I75" s="3">
        <v>67.8</v>
      </c>
    </row>
    <row r="76" spans="2:9" x14ac:dyDescent="0.25">
      <c r="B76" s="2">
        <v>42652</v>
      </c>
      <c r="C76" s="1" t="s">
        <v>8</v>
      </c>
      <c r="D76" s="1">
        <v>915953</v>
      </c>
      <c r="E76" s="1">
        <v>173536</v>
      </c>
      <c r="F76" s="1" t="s">
        <v>81</v>
      </c>
      <c r="G76" s="1" t="s">
        <v>10</v>
      </c>
      <c r="H76" s="1">
        <v>1</v>
      </c>
      <c r="I76" s="3">
        <v>51.7</v>
      </c>
    </row>
    <row r="77" spans="2:9" x14ac:dyDescent="0.25">
      <c r="B77" s="2">
        <v>42652</v>
      </c>
      <c r="C77" s="1" t="s">
        <v>8</v>
      </c>
      <c r="D77" s="1">
        <v>926954</v>
      </c>
      <c r="E77" s="1">
        <v>344492</v>
      </c>
      <c r="F77" s="1" t="s">
        <v>82</v>
      </c>
      <c r="G77" s="1" t="s">
        <v>10</v>
      </c>
      <c r="H77" s="1">
        <v>1</v>
      </c>
      <c r="I77" s="3">
        <v>34.1</v>
      </c>
    </row>
    <row r="78" spans="2:9" x14ac:dyDescent="0.25">
      <c r="B78" s="2">
        <v>42652</v>
      </c>
      <c r="C78" s="1" t="s">
        <v>8</v>
      </c>
      <c r="D78" s="1">
        <v>597365</v>
      </c>
      <c r="E78" s="1">
        <v>469617</v>
      </c>
      <c r="F78" s="1" t="s">
        <v>83</v>
      </c>
      <c r="G78" s="1" t="s">
        <v>18</v>
      </c>
      <c r="H78" s="1">
        <v>1</v>
      </c>
      <c r="I78" s="3">
        <v>57</v>
      </c>
    </row>
    <row r="79" spans="2:9" x14ac:dyDescent="0.25">
      <c r="B79" s="2">
        <v>42653</v>
      </c>
      <c r="C79" s="1" t="s">
        <v>8</v>
      </c>
      <c r="D79" s="1">
        <v>597365</v>
      </c>
      <c r="E79" s="1">
        <v>265869</v>
      </c>
      <c r="F79" s="1" t="s">
        <v>84</v>
      </c>
      <c r="G79" s="1" t="s">
        <v>12</v>
      </c>
      <c r="H79" s="1">
        <v>1</v>
      </c>
      <c r="I79" s="3">
        <v>55</v>
      </c>
    </row>
    <row r="80" spans="2:9" x14ac:dyDescent="0.25">
      <c r="B80" s="2">
        <v>42654</v>
      </c>
      <c r="C80" s="1" t="s">
        <v>8</v>
      </c>
      <c r="D80" s="1">
        <v>899488</v>
      </c>
      <c r="E80" s="1">
        <v>487516</v>
      </c>
      <c r="F80" s="1" t="s">
        <v>85</v>
      </c>
      <c r="G80" s="1" t="s">
        <v>10</v>
      </c>
      <c r="H80" s="1">
        <v>1</v>
      </c>
      <c r="I80" s="3">
        <v>37.200000000000003</v>
      </c>
    </row>
    <row r="81" spans="2:9" x14ac:dyDescent="0.25">
      <c r="B81" s="2">
        <v>42654</v>
      </c>
      <c r="C81" s="1" t="s">
        <v>8</v>
      </c>
      <c r="D81" s="1">
        <v>786865</v>
      </c>
      <c r="E81" s="1">
        <v>487516</v>
      </c>
      <c r="F81" s="1" t="s">
        <v>85</v>
      </c>
      <c r="G81" s="1" t="s">
        <v>10</v>
      </c>
      <c r="H81" s="1">
        <v>1</v>
      </c>
      <c r="I81" s="3">
        <v>57</v>
      </c>
    </row>
    <row r="82" spans="2:9" x14ac:dyDescent="0.25">
      <c r="B82" s="2">
        <v>42655</v>
      </c>
      <c r="C82" s="1" t="s">
        <v>8</v>
      </c>
      <c r="D82" s="1">
        <v>588995</v>
      </c>
      <c r="E82" s="1">
        <v>265324</v>
      </c>
      <c r="F82" s="1" t="s">
        <v>86</v>
      </c>
      <c r="G82" s="1" t="s">
        <v>12</v>
      </c>
      <c r="H82" s="1">
        <v>1</v>
      </c>
      <c r="I82" s="3">
        <v>43.9</v>
      </c>
    </row>
    <row r="83" spans="2:9" x14ac:dyDescent="0.25">
      <c r="B83" s="2">
        <v>42655</v>
      </c>
      <c r="C83" s="1" t="s">
        <v>8</v>
      </c>
      <c r="D83" s="1">
        <v>771567</v>
      </c>
      <c r="E83" s="1">
        <v>428180</v>
      </c>
      <c r="F83" s="1" t="s">
        <v>87</v>
      </c>
      <c r="G83" s="1" t="s">
        <v>18</v>
      </c>
      <c r="H83" s="1">
        <v>2</v>
      </c>
      <c r="I83" s="3">
        <v>71.8</v>
      </c>
    </row>
    <row r="84" spans="2:9" x14ac:dyDescent="0.25">
      <c r="B84" s="2">
        <v>42656</v>
      </c>
      <c r="C84" s="1" t="s">
        <v>8</v>
      </c>
      <c r="D84" s="1">
        <v>798288</v>
      </c>
      <c r="E84" s="1">
        <v>51558</v>
      </c>
      <c r="F84" s="1" t="s">
        <v>88</v>
      </c>
      <c r="G84" s="1" t="s">
        <v>18</v>
      </c>
      <c r="H84" s="1">
        <v>1</v>
      </c>
      <c r="I84" s="3">
        <v>35.9</v>
      </c>
    </row>
    <row r="85" spans="2:9" x14ac:dyDescent="0.25">
      <c r="B85" s="2">
        <v>42656</v>
      </c>
      <c r="C85" s="1" t="s">
        <v>8</v>
      </c>
      <c r="D85" s="1">
        <v>840328</v>
      </c>
      <c r="E85" s="1">
        <v>483344</v>
      </c>
      <c r="F85" s="1" t="s">
        <v>89</v>
      </c>
      <c r="G85" s="1" t="s">
        <v>10</v>
      </c>
      <c r="H85" s="1">
        <v>1</v>
      </c>
      <c r="I85" s="3">
        <v>33.799999999999997</v>
      </c>
    </row>
    <row r="86" spans="2:9" x14ac:dyDescent="0.25">
      <c r="B86" s="2">
        <v>42658</v>
      </c>
      <c r="C86" s="1" t="s">
        <v>8</v>
      </c>
      <c r="D86" s="1">
        <v>786865</v>
      </c>
      <c r="E86" s="1">
        <v>272240</v>
      </c>
      <c r="F86" s="1" t="s">
        <v>90</v>
      </c>
      <c r="G86" s="1" t="s">
        <v>18</v>
      </c>
      <c r="H86" s="1">
        <v>1</v>
      </c>
      <c r="I86" s="3">
        <v>67.8</v>
      </c>
    </row>
    <row r="87" spans="2:9" x14ac:dyDescent="0.25">
      <c r="B87" s="2">
        <v>42659</v>
      </c>
      <c r="C87" s="1" t="s">
        <v>8</v>
      </c>
      <c r="D87" s="1">
        <v>915953</v>
      </c>
      <c r="E87" s="1">
        <v>236929</v>
      </c>
      <c r="F87" s="1" t="s">
        <v>91</v>
      </c>
      <c r="G87" s="1" t="s">
        <v>10</v>
      </c>
      <c r="H87" s="1">
        <v>1</v>
      </c>
      <c r="I87" s="3">
        <v>51.7</v>
      </c>
    </row>
    <row r="88" spans="2:9" x14ac:dyDescent="0.25">
      <c r="B88" s="2">
        <v>42660</v>
      </c>
      <c r="C88" s="1" t="s">
        <v>8</v>
      </c>
      <c r="D88" s="1">
        <v>863562</v>
      </c>
      <c r="E88" s="1">
        <v>365618</v>
      </c>
      <c r="F88" s="1" t="s">
        <v>92</v>
      </c>
      <c r="G88" s="1" t="s">
        <v>10</v>
      </c>
      <c r="H88" s="1">
        <v>1</v>
      </c>
      <c r="I88" s="3">
        <v>34.1</v>
      </c>
    </row>
    <row r="89" spans="2:9" x14ac:dyDescent="0.25">
      <c r="B89" s="2">
        <v>42660</v>
      </c>
      <c r="C89" s="1" t="s">
        <v>8</v>
      </c>
      <c r="D89" s="1">
        <v>905356</v>
      </c>
      <c r="E89" s="1">
        <v>428999</v>
      </c>
      <c r="F89" s="1" t="s">
        <v>93</v>
      </c>
      <c r="G89" s="1" t="s">
        <v>10</v>
      </c>
      <c r="H89" s="1">
        <v>2</v>
      </c>
      <c r="I89" s="3">
        <v>68.2</v>
      </c>
    </row>
    <row r="90" spans="2:9" x14ac:dyDescent="0.25">
      <c r="B90" s="2">
        <v>42662</v>
      </c>
      <c r="C90" s="1" t="s">
        <v>8</v>
      </c>
      <c r="D90" s="1">
        <v>786865</v>
      </c>
      <c r="E90" s="1">
        <v>272240</v>
      </c>
      <c r="F90" s="1" t="s">
        <v>94</v>
      </c>
      <c r="G90" s="1" t="s">
        <v>18</v>
      </c>
      <c r="H90" s="1">
        <v>2</v>
      </c>
      <c r="I90" s="3">
        <v>135.6</v>
      </c>
    </row>
    <row r="91" spans="2:9" x14ac:dyDescent="0.25">
      <c r="B91" s="2">
        <v>42664</v>
      </c>
      <c r="C91" s="1" t="s">
        <v>8</v>
      </c>
      <c r="D91" s="1">
        <v>905356</v>
      </c>
      <c r="E91" s="1">
        <v>466652</v>
      </c>
      <c r="F91" s="1" t="s">
        <v>95</v>
      </c>
      <c r="G91" s="1" t="s">
        <v>10</v>
      </c>
      <c r="H91" s="1">
        <v>1</v>
      </c>
      <c r="I91" s="3">
        <v>34.1</v>
      </c>
    </row>
    <row r="92" spans="2:9" x14ac:dyDescent="0.25">
      <c r="B92" s="2">
        <v>42665</v>
      </c>
      <c r="C92" s="1" t="s">
        <v>8</v>
      </c>
      <c r="D92" s="1">
        <v>786865</v>
      </c>
      <c r="E92" s="1">
        <v>272240</v>
      </c>
      <c r="F92" s="1" t="s">
        <v>96</v>
      </c>
      <c r="G92" s="1" t="s">
        <v>10</v>
      </c>
      <c r="H92" s="1">
        <v>1</v>
      </c>
      <c r="I92" s="3">
        <v>51.7</v>
      </c>
    </row>
    <row r="93" spans="2:9" x14ac:dyDescent="0.25">
      <c r="B93" s="2">
        <v>42665</v>
      </c>
      <c r="C93" s="1" t="s">
        <v>8</v>
      </c>
      <c r="D93" s="1">
        <v>348047</v>
      </c>
      <c r="E93" s="1">
        <v>377222</v>
      </c>
      <c r="F93" s="1" t="s">
        <v>97</v>
      </c>
      <c r="G93" s="1" t="s">
        <v>10</v>
      </c>
      <c r="H93" s="1">
        <v>1</v>
      </c>
      <c r="I93" s="3">
        <v>37.200000000000003</v>
      </c>
    </row>
    <row r="94" spans="2:9" x14ac:dyDescent="0.25">
      <c r="B94" s="2">
        <v>42666</v>
      </c>
      <c r="C94" s="1" t="s">
        <v>8</v>
      </c>
      <c r="D94" s="1">
        <v>905356</v>
      </c>
      <c r="E94" s="1">
        <v>42755</v>
      </c>
      <c r="F94" s="1" t="s">
        <v>98</v>
      </c>
      <c r="G94" s="1" t="s">
        <v>18</v>
      </c>
      <c r="H94" s="1">
        <v>1</v>
      </c>
      <c r="I94" s="3">
        <v>27.9</v>
      </c>
    </row>
    <row r="95" spans="2:9" x14ac:dyDescent="0.25">
      <c r="B95" s="2">
        <v>42666</v>
      </c>
      <c r="C95" s="1" t="s">
        <v>8</v>
      </c>
      <c r="D95" s="1">
        <v>915953</v>
      </c>
      <c r="E95" s="1">
        <v>436689</v>
      </c>
      <c r="F95" s="1" t="s">
        <v>99</v>
      </c>
      <c r="G95" s="1" t="s">
        <v>10</v>
      </c>
      <c r="H95" s="1">
        <v>1</v>
      </c>
      <c r="I95" s="3">
        <v>51.7</v>
      </c>
    </row>
    <row r="96" spans="2:9" x14ac:dyDescent="0.25">
      <c r="B96" s="2">
        <v>42666</v>
      </c>
      <c r="C96" s="1" t="s">
        <v>8</v>
      </c>
      <c r="D96" s="1">
        <v>863562</v>
      </c>
      <c r="E96" s="1">
        <v>453881</v>
      </c>
      <c r="F96" s="1" t="s">
        <v>100</v>
      </c>
      <c r="G96" s="1" t="s">
        <v>18</v>
      </c>
      <c r="H96" s="1">
        <v>1</v>
      </c>
      <c r="I96" s="3">
        <v>27.9</v>
      </c>
    </row>
    <row r="97" spans="2:9" x14ac:dyDescent="0.25">
      <c r="B97" s="2">
        <v>42667</v>
      </c>
      <c r="C97" s="1" t="s">
        <v>8</v>
      </c>
      <c r="D97" s="1">
        <v>588995</v>
      </c>
      <c r="E97" s="1">
        <v>265324</v>
      </c>
      <c r="F97" s="1" t="s">
        <v>101</v>
      </c>
      <c r="G97" s="1" t="s">
        <v>10</v>
      </c>
      <c r="H97" s="1">
        <v>1</v>
      </c>
      <c r="I97" s="3">
        <v>34.1</v>
      </c>
    </row>
    <row r="98" spans="2:9" x14ac:dyDescent="0.25">
      <c r="B98" s="2">
        <v>42668</v>
      </c>
      <c r="C98" s="1" t="s">
        <v>8</v>
      </c>
      <c r="D98" s="1">
        <v>645430</v>
      </c>
      <c r="E98" s="1">
        <v>8416</v>
      </c>
      <c r="F98" s="1" t="s">
        <v>102</v>
      </c>
      <c r="G98" s="1" t="s">
        <v>18</v>
      </c>
      <c r="H98" s="1">
        <v>1</v>
      </c>
      <c r="I98" s="3">
        <v>64.2</v>
      </c>
    </row>
    <row r="99" spans="2:9" x14ac:dyDescent="0.25">
      <c r="B99" s="2">
        <v>42668</v>
      </c>
      <c r="C99" s="1" t="s">
        <v>8</v>
      </c>
      <c r="D99" s="1">
        <v>762610</v>
      </c>
      <c r="E99" s="1">
        <v>428180</v>
      </c>
      <c r="F99" s="1" t="s">
        <v>103</v>
      </c>
      <c r="G99" s="1" t="s">
        <v>18</v>
      </c>
      <c r="H99" s="1">
        <v>1</v>
      </c>
      <c r="I99" s="3">
        <v>57</v>
      </c>
    </row>
    <row r="100" spans="2:9" x14ac:dyDescent="0.25">
      <c r="B100" s="2">
        <v>42668</v>
      </c>
      <c r="C100" s="1" t="s">
        <v>8</v>
      </c>
      <c r="D100" s="1">
        <v>899488</v>
      </c>
      <c r="E100" s="1">
        <v>489669</v>
      </c>
      <c r="F100" s="1" t="s">
        <v>104</v>
      </c>
      <c r="G100" s="1" t="s">
        <v>10</v>
      </c>
      <c r="H100" s="1">
        <v>1</v>
      </c>
      <c r="I100" s="3">
        <v>37.200000000000003</v>
      </c>
    </row>
    <row r="101" spans="2:9" x14ac:dyDescent="0.25">
      <c r="B101" s="2">
        <v>42670</v>
      </c>
      <c r="C101" s="1" t="s">
        <v>8</v>
      </c>
      <c r="D101" s="1">
        <v>786865</v>
      </c>
      <c r="E101" s="1">
        <v>487208</v>
      </c>
      <c r="F101" s="1" t="s">
        <v>105</v>
      </c>
      <c r="G101" s="1" t="s">
        <v>10</v>
      </c>
      <c r="H101" s="1">
        <v>1</v>
      </c>
      <c r="I101" s="3">
        <v>57</v>
      </c>
    </row>
    <row r="102" spans="2:9" x14ac:dyDescent="0.25">
      <c r="B102" s="2">
        <v>42672</v>
      </c>
      <c r="C102" s="1" t="s">
        <v>8</v>
      </c>
      <c r="D102" s="1">
        <v>899488</v>
      </c>
      <c r="E102" s="1">
        <v>205412</v>
      </c>
      <c r="F102" s="1" t="s">
        <v>106</v>
      </c>
      <c r="G102" s="1" t="s">
        <v>10</v>
      </c>
      <c r="H102" s="1">
        <v>1</v>
      </c>
      <c r="I102" s="3">
        <v>37.200000000000003</v>
      </c>
    </row>
    <row r="103" spans="2:9" x14ac:dyDescent="0.25">
      <c r="B103" s="2">
        <v>42675</v>
      </c>
      <c r="C103" s="1" t="s">
        <v>8</v>
      </c>
      <c r="D103" s="1">
        <v>506459</v>
      </c>
      <c r="E103" s="1">
        <v>39111</v>
      </c>
      <c r="F103" s="1" t="s">
        <v>107</v>
      </c>
      <c r="G103" s="1" t="s">
        <v>18</v>
      </c>
      <c r="H103" s="1">
        <v>1</v>
      </c>
      <c r="I103" s="3">
        <v>43.2</v>
      </c>
    </row>
    <row r="104" spans="2:9" x14ac:dyDescent="0.25">
      <c r="B104" s="2">
        <v>42675</v>
      </c>
      <c r="C104" s="1" t="s">
        <v>8</v>
      </c>
      <c r="D104" s="1">
        <v>863562</v>
      </c>
      <c r="E104" s="1">
        <v>489559</v>
      </c>
      <c r="F104" s="1" t="s">
        <v>108</v>
      </c>
      <c r="G104" s="1" t="s">
        <v>10</v>
      </c>
      <c r="H104" s="1">
        <v>1</v>
      </c>
      <c r="I104" s="3">
        <v>34.1</v>
      </c>
    </row>
    <row r="105" spans="2:9" x14ac:dyDescent="0.25">
      <c r="B105" s="2">
        <v>42675</v>
      </c>
      <c r="C105" s="1" t="s">
        <v>8</v>
      </c>
      <c r="D105" s="1">
        <v>962890</v>
      </c>
      <c r="E105" s="1">
        <v>489634</v>
      </c>
      <c r="F105" s="1" t="s">
        <v>109</v>
      </c>
      <c r="G105" s="1" t="s">
        <v>10</v>
      </c>
      <c r="H105" s="1">
        <v>1</v>
      </c>
      <c r="I105" s="3">
        <v>80.8</v>
      </c>
    </row>
    <row r="106" spans="2:9" x14ac:dyDescent="0.25">
      <c r="B106" s="2">
        <v>42676</v>
      </c>
      <c r="C106" s="1" t="s">
        <v>8</v>
      </c>
      <c r="D106" s="1">
        <v>669118</v>
      </c>
      <c r="E106" s="1">
        <v>52079</v>
      </c>
      <c r="F106" s="1" t="s">
        <v>110</v>
      </c>
      <c r="G106" s="1" t="s">
        <v>12</v>
      </c>
      <c r="H106" s="1">
        <v>1</v>
      </c>
      <c r="I106" s="3">
        <v>52.2</v>
      </c>
    </row>
    <row r="107" spans="2:9" x14ac:dyDescent="0.25">
      <c r="B107" s="2">
        <v>42677</v>
      </c>
      <c r="C107" s="1" t="s">
        <v>8</v>
      </c>
      <c r="D107" s="1">
        <v>863562</v>
      </c>
      <c r="E107" s="1">
        <v>192014</v>
      </c>
      <c r="F107" s="1" t="s">
        <v>111</v>
      </c>
      <c r="G107" s="1" t="s">
        <v>21</v>
      </c>
      <c r="H107" s="1">
        <v>1</v>
      </c>
      <c r="I107" s="3">
        <v>30</v>
      </c>
    </row>
    <row r="108" spans="2:9" x14ac:dyDescent="0.25">
      <c r="B108" s="2">
        <v>42677</v>
      </c>
      <c r="C108" s="1" t="s">
        <v>8</v>
      </c>
      <c r="D108" s="1">
        <v>786865</v>
      </c>
      <c r="E108" s="1">
        <v>487208</v>
      </c>
      <c r="F108" s="1" t="s">
        <v>112</v>
      </c>
      <c r="G108" s="1" t="s">
        <v>10</v>
      </c>
      <c r="H108" s="1">
        <v>2</v>
      </c>
      <c r="I108" s="3">
        <v>114</v>
      </c>
    </row>
    <row r="109" spans="2:9" x14ac:dyDescent="0.25">
      <c r="B109" s="2">
        <v>42678</v>
      </c>
      <c r="C109" s="1" t="s">
        <v>8</v>
      </c>
      <c r="D109" s="1">
        <v>915953</v>
      </c>
      <c r="E109" s="1">
        <v>5787</v>
      </c>
      <c r="F109" s="1" t="s">
        <v>113</v>
      </c>
      <c r="G109" s="1" t="s">
        <v>10</v>
      </c>
      <c r="H109" s="1">
        <v>1</v>
      </c>
      <c r="I109" s="3">
        <v>51.7</v>
      </c>
    </row>
    <row r="110" spans="2:9" x14ac:dyDescent="0.25">
      <c r="B110" s="2">
        <v>42678</v>
      </c>
      <c r="C110" s="1" t="s">
        <v>8</v>
      </c>
      <c r="D110" s="1">
        <v>300035</v>
      </c>
      <c r="E110" s="1">
        <v>133064</v>
      </c>
      <c r="F110" s="1" t="s">
        <v>114</v>
      </c>
      <c r="G110" s="1" t="s">
        <v>18</v>
      </c>
      <c r="H110" s="1">
        <v>1</v>
      </c>
      <c r="I110" s="3">
        <v>42</v>
      </c>
    </row>
    <row r="111" spans="2:9" x14ac:dyDescent="0.25">
      <c r="B111" s="2">
        <v>42678</v>
      </c>
      <c r="C111" s="1" t="s">
        <v>8</v>
      </c>
      <c r="D111" s="1">
        <v>227633</v>
      </c>
      <c r="E111" s="1">
        <v>435383</v>
      </c>
      <c r="F111" s="1" t="s">
        <v>115</v>
      </c>
      <c r="G111" s="1" t="s">
        <v>18</v>
      </c>
      <c r="H111" s="1">
        <v>1</v>
      </c>
      <c r="I111" s="3">
        <v>57</v>
      </c>
    </row>
    <row r="112" spans="2:9" x14ac:dyDescent="0.25">
      <c r="B112" s="2">
        <v>42680</v>
      </c>
      <c r="C112" s="1" t="s">
        <v>8</v>
      </c>
      <c r="D112" s="1">
        <v>597365</v>
      </c>
      <c r="E112" s="1">
        <v>11463</v>
      </c>
      <c r="F112" s="1" t="s">
        <v>116</v>
      </c>
      <c r="G112" s="1" t="s">
        <v>18</v>
      </c>
      <c r="H112" s="1">
        <v>1</v>
      </c>
      <c r="I112" s="3">
        <v>57</v>
      </c>
    </row>
    <row r="113" spans="2:9" x14ac:dyDescent="0.25">
      <c r="B113" s="2">
        <v>42680</v>
      </c>
      <c r="C113" s="1" t="s">
        <v>8</v>
      </c>
      <c r="D113" s="1">
        <v>330691</v>
      </c>
      <c r="E113" s="1">
        <v>139168</v>
      </c>
      <c r="F113" s="1" t="s">
        <v>117</v>
      </c>
      <c r="G113" s="1" t="s">
        <v>10</v>
      </c>
      <c r="H113" s="1">
        <v>1</v>
      </c>
      <c r="I113" s="3">
        <v>37.200000000000003</v>
      </c>
    </row>
    <row r="114" spans="2:9" x14ac:dyDescent="0.25">
      <c r="B114" s="2">
        <v>42681</v>
      </c>
      <c r="C114" s="1" t="s">
        <v>8</v>
      </c>
      <c r="D114" s="1">
        <v>905356</v>
      </c>
      <c r="E114" s="1">
        <v>150818</v>
      </c>
      <c r="F114" s="1" t="s">
        <v>118</v>
      </c>
      <c r="G114" s="1" t="s">
        <v>21</v>
      </c>
      <c r="H114" s="1">
        <v>1</v>
      </c>
      <c r="I114" s="3">
        <v>30</v>
      </c>
    </row>
    <row r="115" spans="2:9" x14ac:dyDescent="0.25">
      <c r="B115" s="2">
        <v>42681</v>
      </c>
      <c r="C115" s="1" t="s">
        <v>8</v>
      </c>
      <c r="D115" s="1">
        <v>905356</v>
      </c>
      <c r="E115" s="1">
        <v>430455</v>
      </c>
      <c r="F115" s="1" t="s">
        <v>119</v>
      </c>
      <c r="G115" s="1" t="s">
        <v>10</v>
      </c>
      <c r="H115" s="1">
        <v>1</v>
      </c>
      <c r="I115" s="3">
        <v>35.799999999999997</v>
      </c>
    </row>
    <row r="116" spans="2:9" x14ac:dyDescent="0.25">
      <c r="B116" s="2">
        <v>42681</v>
      </c>
      <c r="C116" s="1" t="s">
        <v>8</v>
      </c>
      <c r="D116" s="1">
        <v>926954</v>
      </c>
      <c r="E116" s="1">
        <v>484994</v>
      </c>
      <c r="F116" s="1" t="s">
        <v>120</v>
      </c>
      <c r="G116" s="1" t="s">
        <v>10</v>
      </c>
      <c r="H116" s="1">
        <v>1</v>
      </c>
      <c r="I116" s="3">
        <v>34.1</v>
      </c>
    </row>
    <row r="117" spans="2:9" x14ac:dyDescent="0.25">
      <c r="B117" s="2">
        <v>42682</v>
      </c>
      <c r="C117" s="1" t="s">
        <v>8</v>
      </c>
      <c r="D117" s="1">
        <v>506459</v>
      </c>
      <c r="E117" s="1">
        <v>39111</v>
      </c>
      <c r="F117" s="1" t="s">
        <v>121</v>
      </c>
      <c r="G117" s="1" t="s">
        <v>18</v>
      </c>
      <c r="H117" s="1">
        <v>2</v>
      </c>
      <c r="I117" s="3">
        <v>86.4</v>
      </c>
    </row>
    <row r="118" spans="2:9" x14ac:dyDescent="0.25">
      <c r="B118" s="2">
        <v>42682</v>
      </c>
      <c r="C118" s="1" t="s">
        <v>8</v>
      </c>
      <c r="D118" s="1">
        <v>863562</v>
      </c>
      <c r="E118" s="1">
        <v>428999</v>
      </c>
      <c r="F118" s="1" t="s">
        <v>122</v>
      </c>
      <c r="G118" s="1" t="s">
        <v>10</v>
      </c>
      <c r="H118" s="1">
        <v>2</v>
      </c>
      <c r="I118" s="3">
        <v>69.400000000000006</v>
      </c>
    </row>
    <row r="119" spans="2:9" x14ac:dyDescent="0.25">
      <c r="B119" s="2">
        <v>42683</v>
      </c>
      <c r="C119" s="1" t="s">
        <v>8</v>
      </c>
      <c r="D119" s="1">
        <v>863562</v>
      </c>
      <c r="E119" s="1">
        <v>466365</v>
      </c>
      <c r="F119" s="1" t="s">
        <v>123</v>
      </c>
      <c r="G119" s="1" t="s">
        <v>12</v>
      </c>
      <c r="H119" s="1">
        <v>1</v>
      </c>
      <c r="I119" s="3">
        <v>43.9</v>
      </c>
    </row>
    <row r="120" spans="2:9" x14ac:dyDescent="0.25">
      <c r="B120" s="2">
        <v>42683</v>
      </c>
      <c r="C120" s="1" t="s">
        <v>8</v>
      </c>
      <c r="D120" s="1">
        <v>437022</v>
      </c>
      <c r="E120" s="1">
        <v>493291</v>
      </c>
      <c r="F120" s="1" t="s">
        <v>124</v>
      </c>
      <c r="G120" s="1" t="s">
        <v>12</v>
      </c>
      <c r="H120" s="1">
        <v>2</v>
      </c>
      <c r="I120" s="3">
        <v>55</v>
      </c>
    </row>
    <row r="121" spans="2:9" x14ac:dyDescent="0.25">
      <c r="B121" s="2">
        <v>42684</v>
      </c>
      <c r="C121" s="1" t="s">
        <v>8</v>
      </c>
      <c r="D121" s="1">
        <v>227633</v>
      </c>
      <c r="E121" s="1">
        <v>268038</v>
      </c>
      <c r="F121" s="1" t="s">
        <v>125</v>
      </c>
      <c r="G121" s="1" t="s">
        <v>10</v>
      </c>
      <c r="H121" s="1">
        <v>1</v>
      </c>
      <c r="I121" s="3">
        <v>55</v>
      </c>
    </row>
    <row r="122" spans="2:9" x14ac:dyDescent="0.25">
      <c r="B122" s="2">
        <v>42684</v>
      </c>
      <c r="C122" s="1" t="s">
        <v>8</v>
      </c>
      <c r="D122" s="1">
        <v>915953</v>
      </c>
      <c r="E122" s="1">
        <v>470669</v>
      </c>
      <c r="F122" s="1" t="s">
        <v>126</v>
      </c>
      <c r="G122" s="1" t="s">
        <v>10</v>
      </c>
      <c r="H122" s="1">
        <v>1</v>
      </c>
      <c r="I122" s="3">
        <v>51.7</v>
      </c>
    </row>
    <row r="123" spans="2:9" x14ac:dyDescent="0.25">
      <c r="B123" s="2">
        <v>42685</v>
      </c>
      <c r="C123" s="1" t="s">
        <v>8</v>
      </c>
      <c r="D123" s="1">
        <v>300035</v>
      </c>
      <c r="E123" s="1">
        <v>428180</v>
      </c>
      <c r="F123" s="1" t="s">
        <v>127</v>
      </c>
      <c r="G123" s="1" t="s">
        <v>18</v>
      </c>
      <c r="H123" s="1">
        <v>2</v>
      </c>
      <c r="I123" s="3">
        <v>93.4</v>
      </c>
    </row>
    <row r="124" spans="2:9" x14ac:dyDescent="0.25">
      <c r="B124" s="2">
        <v>42686</v>
      </c>
      <c r="C124" s="1" t="s">
        <v>8</v>
      </c>
      <c r="D124" s="1">
        <v>905356</v>
      </c>
      <c r="E124" s="1">
        <v>12044</v>
      </c>
      <c r="F124" s="1" t="s">
        <v>128</v>
      </c>
      <c r="G124" s="1" t="s">
        <v>18</v>
      </c>
      <c r="H124" s="1">
        <v>2</v>
      </c>
      <c r="I124" s="3">
        <v>67.8</v>
      </c>
    </row>
    <row r="125" spans="2:9" x14ac:dyDescent="0.25">
      <c r="B125" s="2">
        <v>42686</v>
      </c>
      <c r="C125" s="1" t="s">
        <v>8</v>
      </c>
      <c r="D125" s="1">
        <v>786865</v>
      </c>
      <c r="E125" s="1">
        <v>272240</v>
      </c>
      <c r="F125" s="1" t="s">
        <v>129</v>
      </c>
      <c r="G125" s="1" t="s">
        <v>18</v>
      </c>
      <c r="H125" s="1">
        <v>3</v>
      </c>
      <c r="I125" s="3">
        <v>93.4</v>
      </c>
    </row>
    <row r="126" spans="2:9" x14ac:dyDescent="0.25">
      <c r="B126" s="2">
        <v>42686</v>
      </c>
      <c r="C126" s="1" t="s">
        <v>8</v>
      </c>
      <c r="D126" s="1">
        <v>863562</v>
      </c>
      <c r="E126" s="1">
        <v>493715</v>
      </c>
      <c r="F126" s="1" t="s">
        <v>130</v>
      </c>
      <c r="G126" s="1" t="s">
        <v>18</v>
      </c>
      <c r="H126" s="1">
        <v>1</v>
      </c>
      <c r="I126" s="3">
        <v>33.9</v>
      </c>
    </row>
    <row r="127" spans="2:9" x14ac:dyDescent="0.25">
      <c r="B127" s="2">
        <v>42687</v>
      </c>
      <c r="C127" s="1" t="s">
        <v>8</v>
      </c>
      <c r="D127" s="1">
        <v>227633</v>
      </c>
      <c r="E127" s="1">
        <v>2461</v>
      </c>
      <c r="F127" s="1" t="s">
        <v>131</v>
      </c>
      <c r="G127" s="1" t="s">
        <v>12</v>
      </c>
      <c r="H127" s="1">
        <v>1</v>
      </c>
      <c r="I127" s="3">
        <v>55</v>
      </c>
    </row>
    <row r="128" spans="2:9" x14ac:dyDescent="0.25">
      <c r="B128" s="2">
        <v>42688</v>
      </c>
      <c r="C128" s="1" t="s">
        <v>8</v>
      </c>
      <c r="D128" s="1">
        <v>899488</v>
      </c>
      <c r="E128" s="1">
        <v>205412</v>
      </c>
      <c r="F128" s="1" t="s">
        <v>132</v>
      </c>
      <c r="G128" s="1" t="s">
        <v>10</v>
      </c>
      <c r="H128" s="1">
        <v>1</v>
      </c>
      <c r="I128" s="3">
        <v>37.200000000000003</v>
      </c>
    </row>
    <row r="129" spans="2:9" x14ac:dyDescent="0.25">
      <c r="B129" s="2">
        <v>42688</v>
      </c>
      <c r="C129" s="1" t="s">
        <v>8</v>
      </c>
      <c r="D129" s="1">
        <v>863562</v>
      </c>
      <c r="E129" s="1">
        <v>489670</v>
      </c>
      <c r="F129" s="1" t="s">
        <v>133</v>
      </c>
      <c r="G129" s="1" t="s">
        <v>12</v>
      </c>
      <c r="H129" s="1">
        <v>1</v>
      </c>
      <c r="I129" s="3">
        <v>43.9</v>
      </c>
    </row>
    <row r="130" spans="2:9" x14ac:dyDescent="0.25">
      <c r="B130" s="2">
        <v>42689</v>
      </c>
      <c r="C130" s="1" t="s">
        <v>8</v>
      </c>
      <c r="D130" s="1">
        <v>588995</v>
      </c>
      <c r="E130" s="1">
        <v>12434</v>
      </c>
      <c r="F130" s="1" t="s">
        <v>134</v>
      </c>
      <c r="G130" s="1" t="s">
        <v>18</v>
      </c>
      <c r="H130" s="1">
        <v>1</v>
      </c>
      <c r="I130" s="3">
        <v>33.9</v>
      </c>
    </row>
    <row r="131" spans="2:9" x14ac:dyDescent="0.25">
      <c r="B131" s="2">
        <v>42690</v>
      </c>
      <c r="C131" s="1" t="s">
        <v>8</v>
      </c>
      <c r="D131" s="1">
        <v>348047</v>
      </c>
      <c r="E131" s="1">
        <v>103</v>
      </c>
      <c r="F131" s="1" t="s">
        <v>135</v>
      </c>
      <c r="G131" s="1" t="s">
        <v>10</v>
      </c>
      <c r="H131" s="1">
        <v>1</v>
      </c>
      <c r="I131" s="3">
        <v>37.200000000000003</v>
      </c>
    </row>
    <row r="132" spans="2:9" x14ac:dyDescent="0.25">
      <c r="B132" s="2">
        <v>42690</v>
      </c>
      <c r="C132" s="1" t="s">
        <v>8</v>
      </c>
      <c r="D132" s="1">
        <v>645430</v>
      </c>
      <c r="E132" s="1">
        <v>110138</v>
      </c>
      <c r="F132" s="1" t="s">
        <v>136</v>
      </c>
      <c r="G132" s="1" t="s">
        <v>18</v>
      </c>
      <c r="H132" s="1">
        <v>1</v>
      </c>
      <c r="I132" s="3">
        <v>46.7</v>
      </c>
    </row>
    <row r="133" spans="2:9" x14ac:dyDescent="0.25">
      <c r="B133" s="2">
        <v>42690</v>
      </c>
      <c r="C133" s="1" t="s">
        <v>8</v>
      </c>
      <c r="D133" s="1">
        <v>786865</v>
      </c>
      <c r="E133" s="1">
        <v>192332</v>
      </c>
      <c r="F133" s="1" t="s">
        <v>137</v>
      </c>
      <c r="G133" s="1" t="s">
        <v>18</v>
      </c>
      <c r="H133" s="1">
        <v>1</v>
      </c>
      <c r="I133" s="3">
        <v>46.7</v>
      </c>
    </row>
    <row r="134" spans="2:9" x14ac:dyDescent="0.25">
      <c r="B134" s="2">
        <v>42691</v>
      </c>
      <c r="C134" s="1" t="s">
        <v>8</v>
      </c>
      <c r="D134" s="1">
        <v>926954</v>
      </c>
      <c r="E134" s="1">
        <v>492110</v>
      </c>
      <c r="F134" s="1" t="s">
        <v>138</v>
      </c>
      <c r="G134" s="1" t="s">
        <v>10</v>
      </c>
      <c r="H134" s="1">
        <v>1</v>
      </c>
      <c r="I134" s="3">
        <v>35.799999999999997</v>
      </c>
    </row>
    <row r="135" spans="2:9" x14ac:dyDescent="0.25">
      <c r="B135" s="2">
        <v>42694</v>
      </c>
      <c r="C135" s="1" t="s">
        <v>8</v>
      </c>
      <c r="D135" s="1">
        <v>330691</v>
      </c>
      <c r="E135" s="1">
        <v>102121</v>
      </c>
      <c r="F135" s="1" t="s">
        <v>139</v>
      </c>
      <c r="G135" s="1" t="s">
        <v>10</v>
      </c>
      <c r="H135" s="1">
        <v>1</v>
      </c>
      <c r="I135" s="3">
        <v>37.200000000000003</v>
      </c>
    </row>
    <row r="136" spans="2:9" x14ac:dyDescent="0.25">
      <c r="B136" s="2">
        <v>42694</v>
      </c>
      <c r="C136" s="1" t="s">
        <v>8</v>
      </c>
      <c r="D136" s="1">
        <v>786865</v>
      </c>
      <c r="E136" s="1">
        <v>175781</v>
      </c>
      <c r="F136" s="1" t="s">
        <v>140</v>
      </c>
      <c r="G136" s="1" t="s">
        <v>18</v>
      </c>
      <c r="H136" s="1">
        <v>2</v>
      </c>
      <c r="I136" s="3">
        <v>93.4</v>
      </c>
    </row>
    <row r="137" spans="2:9" x14ac:dyDescent="0.25">
      <c r="B137" s="2">
        <v>42694</v>
      </c>
      <c r="C137" s="1" t="s">
        <v>8</v>
      </c>
      <c r="D137" s="1">
        <v>786865</v>
      </c>
      <c r="E137" s="1">
        <v>463872</v>
      </c>
      <c r="F137" s="1" t="s">
        <v>141</v>
      </c>
      <c r="G137" s="1" t="s">
        <v>18</v>
      </c>
      <c r="H137" s="1">
        <v>1</v>
      </c>
      <c r="I137" s="3">
        <v>46.7</v>
      </c>
    </row>
    <row r="138" spans="2:9" x14ac:dyDescent="0.25">
      <c r="B138" s="2">
        <v>42694</v>
      </c>
      <c r="C138" s="1" t="s">
        <v>8</v>
      </c>
      <c r="D138" s="1">
        <v>762610</v>
      </c>
      <c r="E138" s="1">
        <v>463872</v>
      </c>
      <c r="F138" s="1" t="s">
        <v>141</v>
      </c>
      <c r="G138" s="1" t="s">
        <v>18</v>
      </c>
      <c r="H138" s="1">
        <v>1</v>
      </c>
      <c r="I138" s="3">
        <v>41.9</v>
      </c>
    </row>
    <row r="139" spans="2:9" x14ac:dyDescent="0.25">
      <c r="B139" s="2">
        <v>42694</v>
      </c>
      <c r="C139" s="1" t="s">
        <v>8</v>
      </c>
      <c r="D139" s="1">
        <v>348047</v>
      </c>
      <c r="E139" s="1">
        <v>492975</v>
      </c>
      <c r="F139" s="1" t="s">
        <v>142</v>
      </c>
      <c r="G139" s="1" t="s">
        <v>10</v>
      </c>
      <c r="H139" s="1">
        <v>1</v>
      </c>
      <c r="I139" s="3">
        <v>37.200000000000003</v>
      </c>
    </row>
    <row r="140" spans="2:9" x14ac:dyDescent="0.25">
      <c r="B140" s="2">
        <v>42695</v>
      </c>
      <c r="C140" s="1" t="s">
        <v>8</v>
      </c>
      <c r="D140" s="1">
        <v>330691</v>
      </c>
      <c r="E140" s="1">
        <v>52079</v>
      </c>
      <c r="F140" s="1" t="s">
        <v>143</v>
      </c>
      <c r="G140" s="1" t="s">
        <v>49</v>
      </c>
      <c r="H140" s="1">
        <v>1</v>
      </c>
      <c r="I140" s="3">
        <v>30.9</v>
      </c>
    </row>
    <row r="141" spans="2:9" x14ac:dyDescent="0.25">
      <c r="B141" s="2">
        <v>42695</v>
      </c>
      <c r="C141" s="1" t="s">
        <v>8</v>
      </c>
      <c r="D141" s="1">
        <v>123796</v>
      </c>
      <c r="E141" s="1">
        <v>234082</v>
      </c>
      <c r="F141" s="1" t="s">
        <v>144</v>
      </c>
      <c r="G141" s="1" t="s">
        <v>18</v>
      </c>
      <c r="H141" s="1">
        <v>1</v>
      </c>
      <c r="I141" s="3">
        <v>31.3</v>
      </c>
    </row>
    <row r="142" spans="2:9" x14ac:dyDescent="0.25">
      <c r="B142" s="2">
        <v>42695</v>
      </c>
      <c r="C142" s="1" t="s">
        <v>8</v>
      </c>
      <c r="D142" s="1">
        <v>300035</v>
      </c>
      <c r="E142" s="1">
        <v>234082</v>
      </c>
      <c r="F142" s="1" t="s">
        <v>144</v>
      </c>
      <c r="G142" s="1" t="s">
        <v>18</v>
      </c>
      <c r="H142" s="1">
        <v>1</v>
      </c>
      <c r="I142" s="3">
        <v>46.7</v>
      </c>
    </row>
    <row r="143" spans="2:9" x14ac:dyDescent="0.25">
      <c r="B143" s="2">
        <v>42695</v>
      </c>
      <c r="C143" s="1" t="s">
        <v>8</v>
      </c>
      <c r="D143" s="1">
        <v>300035</v>
      </c>
      <c r="E143" s="1">
        <v>430455</v>
      </c>
      <c r="F143" s="1" t="s">
        <v>145</v>
      </c>
      <c r="G143" s="1" t="s">
        <v>10</v>
      </c>
      <c r="H143" s="1">
        <v>1</v>
      </c>
      <c r="I143" s="3">
        <v>52.3</v>
      </c>
    </row>
    <row r="144" spans="2:9" x14ac:dyDescent="0.25">
      <c r="B144" s="2">
        <v>42695</v>
      </c>
      <c r="C144" s="1" t="s">
        <v>8</v>
      </c>
      <c r="D144" s="1">
        <v>840328</v>
      </c>
      <c r="E144" s="1">
        <v>468093</v>
      </c>
      <c r="F144" s="1" t="s">
        <v>146</v>
      </c>
      <c r="G144" s="1" t="s">
        <v>49</v>
      </c>
      <c r="H144" s="1">
        <v>1</v>
      </c>
      <c r="I144" s="3">
        <v>29.5</v>
      </c>
    </row>
    <row r="145" spans="2:9" x14ac:dyDescent="0.25">
      <c r="B145" s="2">
        <v>42696</v>
      </c>
      <c r="C145" s="1" t="s">
        <v>8</v>
      </c>
      <c r="D145" s="1">
        <v>786865</v>
      </c>
      <c r="E145" s="1">
        <v>192332</v>
      </c>
      <c r="F145" s="1" t="s">
        <v>147</v>
      </c>
      <c r="G145" s="1" t="s">
        <v>18</v>
      </c>
      <c r="H145" s="1">
        <v>1</v>
      </c>
      <c r="I145" s="3">
        <v>46.7</v>
      </c>
    </row>
    <row r="146" spans="2:9" x14ac:dyDescent="0.25">
      <c r="B146" s="2">
        <v>42696</v>
      </c>
      <c r="C146" s="1" t="s">
        <v>8</v>
      </c>
      <c r="D146" s="1">
        <v>863562</v>
      </c>
      <c r="E146" s="1">
        <v>428999</v>
      </c>
      <c r="F146" s="1" t="s">
        <v>148</v>
      </c>
      <c r="G146" s="1" t="s">
        <v>10</v>
      </c>
      <c r="H146" s="1">
        <v>1</v>
      </c>
      <c r="I146" s="3">
        <v>34.700000000000003</v>
      </c>
    </row>
    <row r="147" spans="2:9" x14ac:dyDescent="0.25">
      <c r="B147" s="2">
        <v>42696</v>
      </c>
      <c r="C147" s="1" t="s">
        <v>8</v>
      </c>
      <c r="D147" s="1">
        <v>330691</v>
      </c>
      <c r="E147" s="1">
        <v>428999</v>
      </c>
      <c r="F147" s="1" t="s">
        <v>148</v>
      </c>
      <c r="G147" s="1" t="s">
        <v>10</v>
      </c>
      <c r="H147" s="1">
        <v>1</v>
      </c>
      <c r="I147" s="3">
        <v>35.700000000000003</v>
      </c>
    </row>
    <row r="148" spans="2:9" x14ac:dyDescent="0.25">
      <c r="B148" s="2">
        <v>42698</v>
      </c>
      <c r="C148" s="1" t="s">
        <v>8</v>
      </c>
      <c r="D148" s="1">
        <v>915953</v>
      </c>
      <c r="E148" s="1">
        <v>133064</v>
      </c>
      <c r="F148" s="1" t="s">
        <v>149</v>
      </c>
      <c r="G148" s="1" t="s">
        <v>18</v>
      </c>
      <c r="H148" s="1">
        <v>1</v>
      </c>
      <c r="I148" s="3">
        <v>46.7</v>
      </c>
    </row>
    <row r="149" spans="2:9" x14ac:dyDescent="0.25">
      <c r="B149" s="2">
        <v>42698</v>
      </c>
      <c r="C149" s="1" t="s">
        <v>8</v>
      </c>
      <c r="D149" s="1">
        <v>300035</v>
      </c>
      <c r="E149" s="1">
        <v>133064</v>
      </c>
      <c r="F149" s="1" t="s">
        <v>149</v>
      </c>
      <c r="G149" s="1" t="s">
        <v>18</v>
      </c>
      <c r="H149" s="1">
        <v>1</v>
      </c>
      <c r="I149" s="3">
        <v>46.7</v>
      </c>
    </row>
    <row r="150" spans="2:9" x14ac:dyDescent="0.25">
      <c r="B150" s="2">
        <v>42698</v>
      </c>
      <c r="C150" s="1" t="s">
        <v>8</v>
      </c>
      <c r="D150" s="1">
        <v>798288</v>
      </c>
      <c r="E150" s="1">
        <v>281673</v>
      </c>
      <c r="F150" s="1" t="s">
        <v>150</v>
      </c>
      <c r="G150" s="1" t="s">
        <v>18</v>
      </c>
      <c r="H150" s="1">
        <v>1</v>
      </c>
      <c r="I150" s="3">
        <v>37.9</v>
      </c>
    </row>
    <row r="151" spans="2:9" x14ac:dyDescent="0.25">
      <c r="B151" s="2">
        <v>42699</v>
      </c>
      <c r="C151" s="1" t="s">
        <v>8</v>
      </c>
      <c r="D151" s="1">
        <v>301348</v>
      </c>
      <c r="E151" s="1">
        <v>271944</v>
      </c>
      <c r="F151" s="1" t="s">
        <v>151</v>
      </c>
      <c r="G151" s="1" t="s">
        <v>10</v>
      </c>
      <c r="H151" s="1">
        <v>1</v>
      </c>
      <c r="I151" s="3">
        <v>34</v>
      </c>
    </row>
    <row r="152" spans="2:9" x14ac:dyDescent="0.25">
      <c r="B152" s="2">
        <v>42700</v>
      </c>
      <c r="C152" s="1" t="s">
        <v>8</v>
      </c>
      <c r="D152" s="1">
        <v>899488</v>
      </c>
      <c r="E152" s="1">
        <v>39111</v>
      </c>
      <c r="F152" s="1" t="s">
        <v>152</v>
      </c>
      <c r="G152" s="1" t="s">
        <v>10</v>
      </c>
      <c r="H152" s="1">
        <v>1</v>
      </c>
      <c r="I152" s="3">
        <v>37.200000000000003</v>
      </c>
    </row>
    <row r="153" spans="2:9" x14ac:dyDescent="0.25">
      <c r="B153" s="2">
        <v>42700</v>
      </c>
      <c r="C153" s="1" t="s">
        <v>8</v>
      </c>
      <c r="D153" s="1">
        <v>336928</v>
      </c>
      <c r="E153" s="1">
        <v>496272</v>
      </c>
      <c r="F153" s="1" t="s">
        <v>153</v>
      </c>
      <c r="G153" s="1" t="s">
        <v>10</v>
      </c>
      <c r="H153" s="1">
        <v>2</v>
      </c>
      <c r="I153" s="3">
        <v>78.599999999999994</v>
      </c>
    </row>
    <row r="154" spans="2:9" x14ac:dyDescent="0.25">
      <c r="B154" s="2">
        <v>42700</v>
      </c>
      <c r="C154" s="1" t="s">
        <v>8</v>
      </c>
      <c r="D154" s="1">
        <v>905356</v>
      </c>
      <c r="E154" s="1">
        <v>496272</v>
      </c>
      <c r="F154" s="1" t="s">
        <v>153</v>
      </c>
      <c r="G154" s="1" t="s">
        <v>10</v>
      </c>
      <c r="H154" s="1">
        <v>2</v>
      </c>
      <c r="I154" s="3">
        <v>68.2</v>
      </c>
    </row>
    <row r="155" spans="2:9" x14ac:dyDescent="0.25">
      <c r="B155" s="2">
        <v>42701</v>
      </c>
      <c r="C155" s="1" t="s">
        <v>8</v>
      </c>
      <c r="D155" s="1">
        <v>798288</v>
      </c>
      <c r="E155" s="1">
        <v>124027</v>
      </c>
      <c r="F155" s="1" t="s">
        <v>154</v>
      </c>
      <c r="G155" s="1" t="s">
        <v>18</v>
      </c>
      <c r="H155" s="1">
        <v>1</v>
      </c>
      <c r="I155" s="3">
        <v>37.9</v>
      </c>
    </row>
    <row r="156" spans="2:9" x14ac:dyDescent="0.25">
      <c r="B156" s="2">
        <v>42701</v>
      </c>
      <c r="C156" s="1" t="s">
        <v>8</v>
      </c>
      <c r="D156" s="1">
        <v>786865</v>
      </c>
      <c r="E156" s="1">
        <v>192332</v>
      </c>
      <c r="F156" s="1" t="s">
        <v>155</v>
      </c>
      <c r="G156" s="1" t="s">
        <v>18</v>
      </c>
      <c r="H156" s="1">
        <v>2</v>
      </c>
      <c r="I156" s="3">
        <v>93.4</v>
      </c>
    </row>
    <row r="157" spans="2:9" x14ac:dyDescent="0.25">
      <c r="B157" s="2">
        <v>42702</v>
      </c>
      <c r="C157" s="1" t="s">
        <v>8</v>
      </c>
      <c r="D157" s="1">
        <v>588995</v>
      </c>
      <c r="E157" s="1">
        <v>265324</v>
      </c>
      <c r="F157" s="1" t="s">
        <v>156</v>
      </c>
      <c r="G157" s="1" t="s">
        <v>10</v>
      </c>
      <c r="H157" s="1">
        <v>1</v>
      </c>
      <c r="I157" s="3">
        <v>34.1</v>
      </c>
    </row>
    <row r="158" spans="2:9" x14ac:dyDescent="0.25">
      <c r="B158" s="2">
        <v>42703</v>
      </c>
      <c r="C158" s="1" t="s">
        <v>8</v>
      </c>
      <c r="D158" s="1">
        <v>915953</v>
      </c>
      <c r="E158" s="1">
        <v>11463</v>
      </c>
      <c r="F158" s="1" t="s">
        <v>157</v>
      </c>
      <c r="G158" s="1" t="s">
        <v>10</v>
      </c>
      <c r="H158" s="1">
        <v>1</v>
      </c>
      <c r="I158" s="3">
        <v>51.7</v>
      </c>
    </row>
    <row r="159" spans="2:9" x14ac:dyDescent="0.25">
      <c r="B159" s="2">
        <v>42703</v>
      </c>
      <c r="C159" s="1" t="s">
        <v>8</v>
      </c>
      <c r="D159" s="1">
        <v>915953</v>
      </c>
      <c r="E159" s="1">
        <v>484014</v>
      </c>
      <c r="F159" s="1" t="s">
        <v>158</v>
      </c>
      <c r="G159" s="1" t="s">
        <v>18</v>
      </c>
      <c r="H159" s="1">
        <v>2</v>
      </c>
      <c r="I159" s="3">
        <v>93.4</v>
      </c>
    </row>
    <row r="160" spans="2:9" x14ac:dyDescent="0.25">
      <c r="B160" s="2">
        <v>42704</v>
      </c>
      <c r="C160" s="1" t="s">
        <v>8</v>
      </c>
      <c r="D160" s="1">
        <v>926954</v>
      </c>
      <c r="E160" s="1">
        <v>48576</v>
      </c>
      <c r="F160" s="1" t="s">
        <v>159</v>
      </c>
      <c r="G160" s="1" t="s">
        <v>18</v>
      </c>
      <c r="H160" s="1">
        <v>1</v>
      </c>
      <c r="I160" s="3">
        <v>33.9</v>
      </c>
    </row>
    <row r="161" spans="2:9" x14ac:dyDescent="0.25">
      <c r="B161" s="2">
        <v>42704</v>
      </c>
      <c r="C161" s="1" t="s">
        <v>8</v>
      </c>
      <c r="D161" s="1">
        <v>588995</v>
      </c>
      <c r="E161" s="1">
        <v>163380</v>
      </c>
      <c r="F161" s="1" t="s">
        <v>160</v>
      </c>
      <c r="G161" s="1" t="s">
        <v>10</v>
      </c>
      <c r="H161" s="1">
        <v>1</v>
      </c>
      <c r="I161" s="3">
        <v>35.799999999999997</v>
      </c>
    </row>
    <row r="162" spans="2:9" x14ac:dyDescent="0.25">
      <c r="B162" s="2">
        <v>42704</v>
      </c>
      <c r="C162" s="1" t="s">
        <v>8</v>
      </c>
      <c r="D162" s="1">
        <v>786865</v>
      </c>
      <c r="E162" s="1">
        <v>487208</v>
      </c>
      <c r="F162" s="1" t="s">
        <v>161</v>
      </c>
      <c r="G162" s="1" t="s">
        <v>10</v>
      </c>
      <c r="H162" s="1">
        <v>1</v>
      </c>
      <c r="I162" s="3">
        <v>51.7</v>
      </c>
    </row>
    <row r="163" spans="2:9" x14ac:dyDescent="0.25">
      <c r="B163" s="2">
        <v>42705</v>
      </c>
      <c r="C163" s="1" t="s">
        <v>8</v>
      </c>
      <c r="D163" s="1">
        <v>300035</v>
      </c>
      <c r="E163" s="1">
        <v>428180</v>
      </c>
      <c r="F163" s="1" t="s">
        <v>162</v>
      </c>
      <c r="G163" s="1" t="s">
        <v>18</v>
      </c>
      <c r="H163" s="1">
        <v>2</v>
      </c>
      <c r="I163" s="3">
        <v>93.4</v>
      </c>
    </row>
    <row r="164" spans="2:9" x14ac:dyDescent="0.25">
      <c r="B164" s="2">
        <v>42706</v>
      </c>
      <c r="C164" s="1" t="s">
        <v>8</v>
      </c>
      <c r="D164" s="1">
        <v>669118</v>
      </c>
      <c r="E164" s="1">
        <v>86693</v>
      </c>
      <c r="F164" s="1" t="s">
        <v>163</v>
      </c>
      <c r="G164" s="1" t="s">
        <v>10</v>
      </c>
      <c r="H164" s="1">
        <v>1</v>
      </c>
      <c r="I164" s="3">
        <v>39.299999999999997</v>
      </c>
    </row>
    <row r="165" spans="2:9" x14ac:dyDescent="0.25">
      <c r="B165" s="2">
        <v>42706</v>
      </c>
      <c r="C165" s="1" t="s">
        <v>8</v>
      </c>
      <c r="D165" s="1">
        <v>123796</v>
      </c>
      <c r="E165" s="1">
        <v>234082</v>
      </c>
      <c r="F165" s="1" t="s">
        <v>164</v>
      </c>
      <c r="G165" s="1" t="s">
        <v>18</v>
      </c>
      <c r="H165" s="1">
        <v>1</v>
      </c>
      <c r="I165" s="3">
        <v>31.3</v>
      </c>
    </row>
    <row r="166" spans="2:9" x14ac:dyDescent="0.25">
      <c r="B166" s="2">
        <v>42706</v>
      </c>
      <c r="C166" s="1" t="s">
        <v>8</v>
      </c>
      <c r="D166" s="1">
        <v>300035</v>
      </c>
      <c r="E166" s="1">
        <v>234082</v>
      </c>
      <c r="F166" s="1" t="s">
        <v>164</v>
      </c>
      <c r="G166" s="1" t="s">
        <v>18</v>
      </c>
      <c r="H166" s="1">
        <v>1</v>
      </c>
      <c r="I166" s="3">
        <v>46.7</v>
      </c>
    </row>
    <row r="167" spans="2:9" x14ac:dyDescent="0.25">
      <c r="B167" s="2">
        <v>42706</v>
      </c>
      <c r="C167" s="1" t="s">
        <v>8</v>
      </c>
      <c r="D167" s="1">
        <v>771567</v>
      </c>
      <c r="E167" s="1">
        <v>495024</v>
      </c>
      <c r="F167" s="1" t="s">
        <v>165</v>
      </c>
      <c r="G167" s="1" t="s">
        <v>18</v>
      </c>
      <c r="H167" s="1">
        <v>2</v>
      </c>
      <c r="I167" s="3">
        <v>69.8</v>
      </c>
    </row>
    <row r="168" spans="2:9" x14ac:dyDescent="0.25">
      <c r="B168" s="2">
        <v>42708</v>
      </c>
      <c r="C168" s="1" t="s">
        <v>8</v>
      </c>
      <c r="D168" s="1">
        <v>905356</v>
      </c>
      <c r="E168" s="1">
        <v>462074</v>
      </c>
      <c r="F168" s="1" t="s">
        <v>166</v>
      </c>
      <c r="G168" s="1" t="s">
        <v>12</v>
      </c>
      <c r="H168" s="1">
        <v>1</v>
      </c>
      <c r="I168" s="3">
        <v>43.9</v>
      </c>
    </row>
    <row r="169" spans="2:9" x14ac:dyDescent="0.25">
      <c r="B169" s="2">
        <v>42708</v>
      </c>
      <c r="C169" s="1" t="s">
        <v>8</v>
      </c>
      <c r="D169" s="1">
        <v>597365</v>
      </c>
      <c r="E169" s="1">
        <v>462074</v>
      </c>
      <c r="F169" s="1" t="s">
        <v>166</v>
      </c>
      <c r="G169" s="1" t="s">
        <v>12</v>
      </c>
      <c r="H169" s="1">
        <v>1</v>
      </c>
      <c r="I169" s="3">
        <v>55</v>
      </c>
    </row>
    <row r="170" spans="2:9" x14ac:dyDescent="0.25">
      <c r="B170" s="2">
        <v>42710</v>
      </c>
      <c r="C170" s="1" t="s">
        <v>8</v>
      </c>
      <c r="D170" s="1">
        <v>227633</v>
      </c>
      <c r="E170" s="1">
        <v>487208</v>
      </c>
      <c r="F170" s="1" t="s">
        <v>167</v>
      </c>
      <c r="G170" s="1" t="s">
        <v>12</v>
      </c>
      <c r="H170" s="1">
        <v>1</v>
      </c>
      <c r="I170" s="3">
        <v>55</v>
      </c>
    </row>
    <row r="171" spans="2:9" x14ac:dyDescent="0.25">
      <c r="B171" s="2">
        <v>42711</v>
      </c>
      <c r="C171" s="1" t="s">
        <v>8</v>
      </c>
      <c r="D171" s="1">
        <v>762610</v>
      </c>
      <c r="E171" s="1">
        <v>11463</v>
      </c>
      <c r="F171" s="1" t="s">
        <v>168</v>
      </c>
      <c r="G171" s="1" t="s">
        <v>18</v>
      </c>
      <c r="H171" s="1">
        <v>1</v>
      </c>
      <c r="I171" s="3">
        <v>57</v>
      </c>
    </row>
    <row r="172" spans="2:9" x14ac:dyDescent="0.25">
      <c r="B172" s="2">
        <v>42711</v>
      </c>
      <c r="C172" s="1" t="s">
        <v>8</v>
      </c>
      <c r="D172" s="1">
        <v>301348</v>
      </c>
      <c r="E172" s="1">
        <v>271944</v>
      </c>
      <c r="F172" s="1" t="s">
        <v>169</v>
      </c>
      <c r="G172" s="1" t="s">
        <v>10</v>
      </c>
      <c r="H172" s="1">
        <v>1</v>
      </c>
      <c r="I172" s="3">
        <v>34</v>
      </c>
    </row>
    <row r="173" spans="2:9" x14ac:dyDescent="0.25">
      <c r="B173" s="2">
        <v>42711</v>
      </c>
      <c r="C173" s="1" t="s">
        <v>8</v>
      </c>
      <c r="D173" s="1">
        <v>348047</v>
      </c>
      <c r="E173" s="1">
        <v>424033</v>
      </c>
      <c r="F173" s="1" t="s">
        <v>170</v>
      </c>
      <c r="G173" s="1" t="s">
        <v>10</v>
      </c>
      <c r="H173" s="1">
        <v>1</v>
      </c>
      <c r="I173" s="3">
        <v>37.200000000000003</v>
      </c>
    </row>
    <row r="174" spans="2:9" x14ac:dyDescent="0.25">
      <c r="B174" s="2">
        <v>42712</v>
      </c>
      <c r="C174" s="1" t="s">
        <v>8</v>
      </c>
      <c r="D174" s="1">
        <v>786865</v>
      </c>
      <c r="E174" s="1">
        <v>463872</v>
      </c>
      <c r="F174" s="1" t="s">
        <v>171</v>
      </c>
      <c r="G174" s="1" t="s">
        <v>18</v>
      </c>
      <c r="H174" s="1">
        <v>1</v>
      </c>
      <c r="I174" s="3">
        <v>46.7</v>
      </c>
    </row>
    <row r="175" spans="2:9" x14ac:dyDescent="0.25">
      <c r="B175" s="2">
        <v>42712</v>
      </c>
      <c r="C175" s="1" t="s">
        <v>8</v>
      </c>
      <c r="D175" s="1">
        <v>762610</v>
      </c>
      <c r="E175" s="1">
        <v>463872</v>
      </c>
      <c r="F175" s="1" t="s">
        <v>171</v>
      </c>
      <c r="G175" s="1" t="s">
        <v>18</v>
      </c>
      <c r="H175" s="1">
        <v>1</v>
      </c>
      <c r="I175" s="3">
        <v>57</v>
      </c>
    </row>
    <row r="176" spans="2:9" x14ac:dyDescent="0.25">
      <c r="B176" s="2">
        <v>42712</v>
      </c>
      <c r="C176" s="1" t="s">
        <v>8</v>
      </c>
      <c r="D176" s="1">
        <v>597365</v>
      </c>
      <c r="E176" s="1">
        <v>492981</v>
      </c>
      <c r="F176" s="1" t="s">
        <v>172</v>
      </c>
      <c r="G176" s="1" t="s">
        <v>12</v>
      </c>
      <c r="H176" s="1">
        <v>1</v>
      </c>
      <c r="I176" s="3">
        <v>55</v>
      </c>
    </row>
    <row r="177" spans="2:9" x14ac:dyDescent="0.25">
      <c r="B177" s="2">
        <v>42712</v>
      </c>
      <c r="C177" s="1" t="s">
        <v>8</v>
      </c>
      <c r="D177" s="1">
        <v>227633</v>
      </c>
      <c r="E177" s="1">
        <v>495069</v>
      </c>
      <c r="F177" s="1" t="s">
        <v>173</v>
      </c>
      <c r="G177" s="1" t="s">
        <v>12</v>
      </c>
      <c r="H177" s="1">
        <v>1</v>
      </c>
      <c r="I177" s="3">
        <v>55</v>
      </c>
    </row>
    <row r="178" spans="2:9" x14ac:dyDescent="0.25">
      <c r="B178" s="2">
        <v>42713</v>
      </c>
      <c r="C178" s="1" t="s">
        <v>8</v>
      </c>
      <c r="D178" s="1">
        <v>798288</v>
      </c>
      <c r="E178" s="1">
        <v>261297</v>
      </c>
      <c r="F178" s="1" t="s">
        <v>174</v>
      </c>
      <c r="G178" s="1" t="s">
        <v>18</v>
      </c>
      <c r="H178" s="1">
        <v>1</v>
      </c>
      <c r="I178" s="3">
        <v>34.9</v>
      </c>
    </row>
    <row r="179" spans="2:9" x14ac:dyDescent="0.25">
      <c r="B179" s="2">
        <v>42715</v>
      </c>
      <c r="C179" s="1" t="s">
        <v>8</v>
      </c>
      <c r="D179" s="1">
        <v>771567</v>
      </c>
      <c r="E179" s="1">
        <v>428999</v>
      </c>
      <c r="F179" s="1" t="s">
        <v>175</v>
      </c>
      <c r="G179" s="1" t="s">
        <v>18</v>
      </c>
      <c r="H179" s="1">
        <v>1</v>
      </c>
      <c r="I179" s="3">
        <v>34.9</v>
      </c>
    </row>
    <row r="180" spans="2:9" x14ac:dyDescent="0.25">
      <c r="B180" s="2">
        <v>42716</v>
      </c>
      <c r="C180" s="1" t="s">
        <v>8</v>
      </c>
      <c r="D180" s="1">
        <v>863562</v>
      </c>
      <c r="E180" s="1">
        <v>52079</v>
      </c>
      <c r="F180" s="1" t="s">
        <v>176</v>
      </c>
      <c r="G180" s="1" t="s">
        <v>12</v>
      </c>
      <c r="H180" s="1">
        <v>2</v>
      </c>
      <c r="I180" s="3">
        <v>43.9</v>
      </c>
    </row>
    <row r="181" spans="2:9" x14ac:dyDescent="0.25">
      <c r="B181" s="2">
        <v>42716</v>
      </c>
      <c r="C181" s="1" t="s">
        <v>8</v>
      </c>
      <c r="D181" s="1">
        <v>915953</v>
      </c>
      <c r="E181" s="1">
        <v>484014</v>
      </c>
      <c r="F181" s="1" t="s">
        <v>177</v>
      </c>
      <c r="G181" s="1" t="s">
        <v>18</v>
      </c>
      <c r="H181" s="1">
        <v>1</v>
      </c>
      <c r="I181" s="3">
        <v>46.7</v>
      </c>
    </row>
    <row r="182" spans="2:9" x14ac:dyDescent="0.25">
      <c r="B182" s="2">
        <v>42716</v>
      </c>
      <c r="C182" s="1" t="s">
        <v>8</v>
      </c>
      <c r="D182" s="1">
        <v>771567</v>
      </c>
      <c r="E182" s="1">
        <v>498939</v>
      </c>
      <c r="F182" s="1" t="s">
        <v>178</v>
      </c>
      <c r="G182" s="1" t="s">
        <v>18</v>
      </c>
      <c r="H182" s="1">
        <v>1</v>
      </c>
      <c r="I182" s="3">
        <v>34.9</v>
      </c>
    </row>
    <row r="183" spans="2:9" x14ac:dyDescent="0.25">
      <c r="B183" s="2">
        <v>42718</v>
      </c>
      <c r="C183" s="1" t="s">
        <v>8</v>
      </c>
      <c r="D183" s="1">
        <v>915953</v>
      </c>
      <c r="E183" s="1">
        <v>133064</v>
      </c>
      <c r="F183" s="1" t="s">
        <v>179</v>
      </c>
      <c r="G183" s="1" t="s">
        <v>18</v>
      </c>
      <c r="H183" s="1">
        <v>1</v>
      </c>
      <c r="I183" s="3">
        <v>46.7</v>
      </c>
    </row>
    <row r="184" spans="2:9" x14ac:dyDescent="0.25">
      <c r="B184" s="2">
        <v>42719</v>
      </c>
      <c r="C184" s="1" t="s">
        <v>8</v>
      </c>
      <c r="D184" s="1">
        <v>300035</v>
      </c>
      <c r="E184" s="1">
        <v>7203</v>
      </c>
      <c r="F184" s="1" t="s">
        <v>180</v>
      </c>
      <c r="G184" s="1" t="s">
        <v>10</v>
      </c>
      <c r="H184" s="1">
        <v>1</v>
      </c>
      <c r="I184" s="3">
        <v>52.3</v>
      </c>
    </row>
    <row r="185" spans="2:9" x14ac:dyDescent="0.25">
      <c r="B185" s="2">
        <v>42719</v>
      </c>
      <c r="C185" s="1" t="s">
        <v>8</v>
      </c>
      <c r="D185" s="1">
        <v>301348</v>
      </c>
      <c r="E185" s="1">
        <v>271944</v>
      </c>
      <c r="F185" s="1" t="s">
        <v>181</v>
      </c>
      <c r="G185" s="1" t="s">
        <v>10</v>
      </c>
      <c r="H185" s="1">
        <v>1</v>
      </c>
      <c r="I185" s="3">
        <v>34</v>
      </c>
    </row>
    <row r="186" spans="2:9" x14ac:dyDescent="0.25">
      <c r="B186" s="2">
        <v>42721</v>
      </c>
      <c r="C186" s="1" t="s">
        <v>8</v>
      </c>
      <c r="D186" s="1">
        <v>597365</v>
      </c>
      <c r="E186" s="1">
        <v>469617</v>
      </c>
      <c r="F186" s="1" t="s">
        <v>182</v>
      </c>
      <c r="G186" s="1" t="s">
        <v>18</v>
      </c>
      <c r="H186" s="1">
        <v>1</v>
      </c>
      <c r="I186" s="3">
        <v>57</v>
      </c>
    </row>
    <row r="187" spans="2:9" x14ac:dyDescent="0.25">
      <c r="B187" s="2">
        <v>42723</v>
      </c>
      <c r="C187" s="1" t="s">
        <v>8</v>
      </c>
      <c r="D187" s="1">
        <v>915953</v>
      </c>
      <c r="E187" s="1">
        <v>11463</v>
      </c>
      <c r="F187" s="1" t="s">
        <v>183</v>
      </c>
      <c r="G187" s="1" t="s">
        <v>10</v>
      </c>
      <c r="H187" s="1">
        <v>1</v>
      </c>
      <c r="I187" s="3">
        <v>51.7</v>
      </c>
    </row>
    <row r="188" spans="2:9" x14ac:dyDescent="0.25">
      <c r="B188" s="2">
        <v>42723</v>
      </c>
      <c r="C188" s="1" t="s">
        <v>8</v>
      </c>
      <c r="D188" s="1">
        <v>798288</v>
      </c>
      <c r="E188" s="1">
        <v>499945</v>
      </c>
      <c r="F188" s="1" t="s">
        <v>184</v>
      </c>
      <c r="G188" s="1" t="s">
        <v>18</v>
      </c>
      <c r="H188" s="1">
        <v>1</v>
      </c>
      <c r="I188" s="3">
        <v>37.9</v>
      </c>
    </row>
    <row r="189" spans="2:9" x14ac:dyDescent="0.25">
      <c r="B189" s="2">
        <v>42724</v>
      </c>
      <c r="C189" s="1" t="s">
        <v>8</v>
      </c>
      <c r="D189" s="1">
        <v>645430</v>
      </c>
      <c r="E189" s="1">
        <v>77561</v>
      </c>
      <c r="F189" s="1" t="s">
        <v>185</v>
      </c>
      <c r="G189" s="1" t="s">
        <v>18</v>
      </c>
      <c r="H189" s="1">
        <v>1</v>
      </c>
      <c r="I189" s="3">
        <v>46.7</v>
      </c>
    </row>
    <row r="190" spans="2:9" x14ac:dyDescent="0.25">
      <c r="B190" s="2">
        <v>42725</v>
      </c>
      <c r="C190" s="1" t="s">
        <v>8</v>
      </c>
      <c r="D190" s="1">
        <v>926954</v>
      </c>
      <c r="E190" s="1">
        <v>48576</v>
      </c>
      <c r="F190" s="1" t="s">
        <v>186</v>
      </c>
      <c r="G190" s="1" t="s">
        <v>18</v>
      </c>
      <c r="H190" s="1">
        <v>1</v>
      </c>
      <c r="I190" s="3">
        <v>33.9</v>
      </c>
    </row>
    <row r="191" spans="2:9" x14ac:dyDescent="0.25">
      <c r="B191" s="2">
        <v>42725</v>
      </c>
      <c r="C191" s="1" t="s">
        <v>8</v>
      </c>
      <c r="D191" s="1">
        <v>905356</v>
      </c>
      <c r="E191" s="1">
        <v>108088</v>
      </c>
      <c r="F191" s="1" t="s">
        <v>187</v>
      </c>
      <c r="G191" s="1" t="s">
        <v>18</v>
      </c>
      <c r="H191" s="1">
        <v>1</v>
      </c>
      <c r="I191" s="3">
        <v>33.9</v>
      </c>
    </row>
    <row r="192" spans="2:9" x14ac:dyDescent="0.25">
      <c r="B192" s="2">
        <v>42726</v>
      </c>
      <c r="C192" s="1" t="s">
        <v>8</v>
      </c>
      <c r="D192" s="1">
        <v>915953</v>
      </c>
      <c r="E192" s="1">
        <v>436689</v>
      </c>
      <c r="F192" s="1" t="s">
        <v>188</v>
      </c>
      <c r="G192" s="1" t="s">
        <v>10</v>
      </c>
      <c r="H192" s="1">
        <v>1</v>
      </c>
      <c r="I192" s="3">
        <v>51.7</v>
      </c>
    </row>
    <row r="193" spans="2:9" x14ac:dyDescent="0.25">
      <c r="B193" s="2">
        <v>42727</v>
      </c>
      <c r="C193" s="1" t="s">
        <v>8</v>
      </c>
      <c r="D193" s="1">
        <v>298313</v>
      </c>
      <c r="E193" s="1">
        <v>52079</v>
      </c>
      <c r="F193" s="1" t="s">
        <v>189</v>
      </c>
      <c r="G193" s="1" t="s">
        <v>12</v>
      </c>
      <c r="H193" s="1">
        <v>1</v>
      </c>
      <c r="I193" s="3">
        <v>46.9</v>
      </c>
    </row>
    <row r="194" spans="2:9" x14ac:dyDescent="0.25">
      <c r="B194" s="2">
        <v>42727</v>
      </c>
      <c r="C194" s="1" t="s">
        <v>8</v>
      </c>
      <c r="D194" s="1">
        <v>915953</v>
      </c>
      <c r="E194" s="1">
        <v>133064</v>
      </c>
      <c r="F194" s="1" t="s">
        <v>190</v>
      </c>
      <c r="G194" s="1" t="s">
        <v>18</v>
      </c>
      <c r="H194" s="1">
        <v>1</v>
      </c>
      <c r="I194" s="3">
        <v>46.7</v>
      </c>
    </row>
    <row r="195" spans="2:9" x14ac:dyDescent="0.25">
      <c r="B195" s="2">
        <v>42727</v>
      </c>
      <c r="C195" s="1" t="s">
        <v>8</v>
      </c>
      <c r="D195" s="1">
        <v>300035</v>
      </c>
      <c r="E195" s="1">
        <v>133064</v>
      </c>
      <c r="F195" s="1" t="s">
        <v>190</v>
      </c>
      <c r="G195" s="1" t="s">
        <v>18</v>
      </c>
      <c r="H195" s="1">
        <v>1</v>
      </c>
      <c r="I195" s="3">
        <v>46.7</v>
      </c>
    </row>
    <row r="196" spans="2:9" x14ac:dyDescent="0.25">
      <c r="B196" s="2">
        <v>42727</v>
      </c>
      <c r="C196" s="1" t="s">
        <v>8</v>
      </c>
      <c r="D196" s="1">
        <v>863562</v>
      </c>
      <c r="E196" s="1">
        <v>500575</v>
      </c>
      <c r="F196" s="1" t="s">
        <v>191</v>
      </c>
      <c r="G196" s="1" t="s">
        <v>18</v>
      </c>
      <c r="H196" s="1">
        <v>1</v>
      </c>
      <c r="I196" s="3">
        <v>33.9</v>
      </c>
    </row>
    <row r="197" spans="2:9" x14ac:dyDescent="0.25">
      <c r="B197" s="2">
        <v>42727</v>
      </c>
      <c r="C197" s="1" t="s">
        <v>8</v>
      </c>
      <c r="D197" s="1">
        <v>915953</v>
      </c>
      <c r="E197" s="1">
        <v>500575</v>
      </c>
      <c r="F197" s="1" t="s">
        <v>191</v>
      </c>
      <c r="G197" s="1" t="s">
        <v>18</v>
      </c>
      <c r="H197" s="1">
        <v>5</v>
      </c>
      <c r="I197" s="3">
        <v>93.4</v>
      </c>
    </row>
    <row r="198" spans="2:9" x14ac:dyDescent="0.25">
      <c r="B198" s="2">
        <v>42728</v>
      </c>
      <c r="C198" s="1" t="s">
        <v>8</v>
      </c>
      <c r="D198" s="1">
        <v>771567</v>
      </c>
      <c r="E198" s="1">
        <v>428999</v>
      </c>
      <c r="F198" s="1" t="s">
        <v>192</v>
      </c>
      <c r="G198" s="1" t="s">
        <v>18</v>
      </c>
      <c r="H198" s="1">
        <v>2</v>
      </c>
      <c r="I198" s="3">
        <v>75.8</v>
      </c>
    </row>
    <row r="199" spans="2:9" x14ac:dyDescent="0.25">
      <c r="B199" s="2">
        <v>42729</v>
      </c>
      <c r="C199" s="1" t="s">
        <v>8</v>
      </c>
      <c r="D199" s="1">
        <v>840328</v>
      </c>
      <c r="E199" s="1">
        <v>5668</v>
      </c>
      <c r="F199" s="1" t="s">
        <v>193</v>
      </c>
      <c r="G199" s="1" t="s">
        <v>10</v>
      </c>
      <c r="H199" s="1">
        <v>1</v>
      </c>
      <c r="I199" s="3">
        <v>33.4</v>
      </c>
    </row>
    <row r="200" spans="2:9" x14ac:dyDescent="0.25">
      <c r="B200" s="2">
        <v>42729</v>
      </c>
      <c r="C200" s="1" t="s">
        <v>8</v>
      </c>
      <c r="D200" s="1">
        <v>905356</v>
      </c>
      <c r="E200" s="1">
        <v>280012</v>
      </c>
      <c r="F200" s="1" t="s">
        <v>194</v>
      </c>
      <c r="G200" s="1" t="s">
        <v>18</v>
      </c>
      <c r="H200" s="1">
        <v>1</v>
      </c>
      <c r="I200" s="3">
        <v>33.9</v>
      </c>
    </row>
    <row r="201" spans="2:9" x14ac:dyDescent="0.25">
      <c r="B201" s="2">
        <v>42730</v>
      </c>
      <c r="C201" s="1" t="s">
        <v>8</v>
      </c>
      <c r="D201" s="1">
        <v>227633</v>
      </c>
      <c r="E201" s="1">
        <v>495069</v>
      </c>
      <c r="F201" s="1" t="s">
        <v>195</v>
      </c>
      <c r="G201" s="1" t="s">
        <v>12</v>
      </c>
      <c r="H201" s="1">
        <v>1</v>
      </c>
      <c r="I201" s="3">
        <v>55</v>
      </c>
    </row>
    <row r="202" spans="2:9" x14ac:dyDescent="0.25">
      <c r="B202" s="2">
        <v>42732</v>
      </c>
      <c r="C202" s="1" t="s">
        <v>8</v>
      </c>
      <c r="D202" s="1">
        <v>798288</v>
      </c>
      <c r="E202" s="1">
        <v>77583</v>
      </c>
      <c r="F202" s="1" t="s">
        <v>196</v>
      </c>
      <c r="G202" s="1" t="s">
        <v>18</v>
      </c>
      <c r="H202" s="1">
        <v>1</v>
      </c>
      <c r="I202" s="3">
        <v>37.9</v>
      </c>
    </row>
    <row r="203" spans="2:9" x14ac:dyDescent="0.25">
      <c r="B203" s="2">
        <v>42732</v>
      </c>
      <c r="C203" s="1" t="s">
        <v>8</v>
      </c>
      <c r="D203" s="1">
        <v>771567</v>
      </c>
      <c r="E203" s="1">
        <v>128005</v>
      </c>
      <c r="F203" s="1" t="s">
        <v>197</v>
      </c>
      <c r="G203" s="1" t="s">
        <v>18</v>
      </c>
      <c r="H203" s="1">
        <v>1</v>
      </c>
      <c r="I203" s="3">
        <v>37.9</v>
      </c>
    </row>
    <row r="204" spans="2:9" x14ac:dyDescent="0.25">
      <c r="B204" s="2">
        <v>42734</v>
      </c>
      <c r="C204" s="1" t="s">
        <v>8</v>
      </c>
      <c r="D204" s="1">
        <v>915953</v>
      </c>
      <c r="E204" s="1">
        <v>133064</v>
      </c>
      <c r="F204" s="1" t="s">
        <v>198</v>
      </c>
      <c r="G204" s="1" t="s">
        <v>18</v>
      </c>
      <c r="H204" s="1">
        <v>1</v>
      </c>
      <c r="I204" s="3">
        <v>46.7</v>
      </c>
    </row>
    <row r="205" spans="2:9" x14ac:dyDescent="0.25">
      <c r="B205" s="2">
        <v>42734</v>
      </c>
      <c r="C205" s="1" t="s">
        <v>8</v>
      </c>
      <c r="D205" s="1">
        <v>300035</v>
      </c>
      <c r="E205" s="1">
        <v>133064</v>
      </c>
      <c r="F205" s="1" t="s">
        <v>198</v>
      </c>
      <c r="G205" s="1" t="s">
        <v>18</v>
      </c>
      <c r="H205" s="1">
        <v>1</v>
      </c>
      <c r="I205" s="3">
        <v>46.7</v>
      </c>
    </row>
    <row r="206" spans="2:9" x14ac:dyDescent="0.25">
      <c r="B206" s="2">
        <v>42737</v>
      </c>
      <c r="C206" s="1" t="s">
        <v>8</v>
      </c>
      <c r="D206" s="1">
        <v>300035</v>
      </c>
      <c r="E206" s="1">
        <v>140833</v>
      </c>
      <c r="F206" s="1" t="s">
        <v>199</v>
      </c>
      <c r="G206" s="1" t="s">
        <v>18</v>
      </c>
      <c r="H206" s="1">
        <v>1</v>
      </c>
      <c r="I206" s="3">
        <v>46.7</v>
      </c>
    </row>
    <row r="207" spans="2:9" x14ac:dyDescent="0.25">
      <c r="B207" s="2">
        <v>42738</v>
      </c>
      <c r="C207" s="1" t="s">
        <v>8</v>
      </c>
      <c r="D207" s="1">
        <v>905356</v>
      </c>
      <c r="E207" s="1">
        <v>11463</v>
      </c>
      <c r="F207" s="1" t="s">
        <v>200</v>
      </c>
      <c r="G207" s="1" t="s">
        <v>10</v>
      </c>
      <c r="H207" s="1">
        <v>1</v>
      </c>
      <c r="I207" s="3">
        <v>32.9</v>
      </c>
    </row>
    <row r="208" spans="2:9" x14ac:dyDescent="0.25">
      <c r="B208" s="2">
        <v>42739</v>
      </c>
      <c r="C208" s="1" t="s">
        <v>8</v>
      </c>
      <c r="D208" s="1">
        <v>905356</v>
      </c>
      <c r="E208" s="1">
        <v>441080</v>
      </c>
      <c r="F208" s="1" t="s">
        <v>201</v>
      </c>
      <c r="G208" s="1" t="s">
        <v>18</v>
      </c>
      <c r="H208" s="1">
        <v>1</v>
      </c>
      <c r="I208" s="3">
        <v>33.9</v>
      </c>
    </row>
    <row r="209" spans="2:9" x14ac:dyDescent="0.25">
      <c r="B209" s="2">
        <v>42740</v>
      </c>
      <c r="C209" s="1" t="s">
        <v>8</v>
      </c>
      <c r="D209" s="1">
        <v>863562</v>
      </c>
      <c r="E209" s="1">
        <v>128246</v>
      </c>
      <c r="F209" s="1" t="s">
        <v>202</v>
      </c>
      <c r="G209" s="1" t="s">
        <v>18</v>
      </c>
      <c r="H209" s="1">
        <v>1</v>
      </c>
      <c r="I209" s="3">
        <v>39.9</v>
      </c>
    </row>
    <row r="210" spans="2:9" x14ac:dyDescent="0.25">
      <c r="B210" s="2">
        <v>42740</v>
      </c>
      <c r="C210" s="1" t="s">
        <v>8</v>
      </c>
      <c r="D210" s="1">
        <v>597365</v>
      </c>
      <c r="E210" s="1">
        <v>462074</v>
      </c>
      <c r="F210" s="1" t="s">
        <v>203</v>
      </c>
      <c r="G210" s="1" t="s">
        <v>10</v>
      </c>
      <c r="H210" s="1">
        <v>1</v>
      </c>
      <c r="I210" s="3">
        <v>55</v>
      </c>
    </row>
    <row r="211" spans="2:9" x14ac:dyDescent="0.25">
      <c r="B211" s="2">
        <v>42740</v>
      </c>
      <c r="C211" s="1" t="s">
        <v>8</v>
      </c>
      <c r="D211" s="1">
        <v>330691</v>
      </c>
      <c r="E211" s="1">
        <v>499658</v>
      </c>
      <c r="F211" s="1" t="s">
        <v>204</v>
      </c>
      <c r="G211" s="1" t="s">
        <v>10</v>
      </c>
      <c r="H211" s="1">
        <v>1</v>
      </c>
      <c r="I211" s="3">
        <v>37.200000000000003</v>
      </c>
    </row>
    <row r="212" spans="2:9" x14ac:dyDescent="0.25">
      <c r="B212" s="2">
        <v>42741</v>
      </c>
      <c r="C212" s="1" t="s">
        <v>8</v>
      </c>
      <c r="D212" s="1">
        <v>786865</v>
      </c>
      <c r="E212" s="1">
        <v>8416</v>
      </c>
      <c r="F212" s="1" t="s">
        <v>205</v>
      </c>
      <c r="G212" s="1" t="s">
        <v>10</v>
      </c>
      <c r="H212" s="1">
        <v>1</v>
      </c>
      <c r="I212" s="3">
        <v>51.7</v>
      </c>
    </row>
    <row r="213" spans="2:9" x14ac:dyDescent="0.25">
      <c r="B213" s="2">
        <v>42741</v>
      </c>
      <c r="C213" s="1" t="s">
        <v>8</v>
      </c>
      <c r="D213" s="1">
        <v>597365</v>
      </c>
      <c r="E213" s="1">
        <v>460465</v>
      </c>
      <c r="F213" s="1" t="s">
        <v>206</v>
      </c>
      <c r="G213" s="1" t="s">
        <v>10</v>
      </c>
      <c r="H213" s="1">
        <v>1</v>
      </c>
      <c r="I213" s="3">
        <v>55</v>
      </c>
    </row>
    <row r="214" spans="2:9" x14ac:dyDescent="0.25">
      <c r="B214" s="2">
        <v>42742</v>
      </c>
      <c r="C214" s="1" t="s">
        <v>8</v>
      </c>
      <c r="D214" s="1">
        <v>645430</v>
      </c>
      <c r="E214" s="1">
        <v>477201</v>
      </c>
      <c r="F214" s="1" t="s">
        <v>207</v>
      </c>
      <c r="G214" s="1" t="s">
        <v>18</v>
      </c>
      <c r="H214" s="1">
        <v>1</v>
      </c>
      <c r="I214" s="3">
        <v>64.2</v>
      </c>
    </row>
    <row r="215" spans="2:9" x14ac:dyDescent="0.25">
      <c r="B215" s="2">
        <v>42743</v>
      </c>
      <c r="C215" s="1" t="s">
        <v>8</v>
      </c>
      <c r="D215" s="1">
        <v>863562</v>
      </c>
      <c r="E215" s="1">
        <v>428999</v>
      </c>
      <c r="F215" s="1" t="s">
        <v>208</v>
      </c>
      <c r="G215" s="1" t="s">
        <v>18</v>
      </c>
      <c r="H215" s="1">
        <v>2</v>
      </c>
      <c r="I215" s="3">
        <v>67.8</v>
      </c>
    </row>
    <row r="216" spans="2:9" x14ac:dyDescent="0.25">
      <c r="B216" s="2">
        <v>42744</v>
      </c>
      <c r="C216" s="1" t="s">
        <v>8</v>
      </c>
      <c r="D216" s="1">
        <v>915953</v>
      </c>
      <c r="E216" s="1">
        <v>487208</v>
      </c>
      <c r="F216" s="1" t="s">
        <v>209</v>
      </c>
      <c r="G216" s="1" t="s">
        <v>10</v>
      </c>
      <c r="H216" s="1">
        <v>1</v>
      </c>
      <c r="I216" s="3">
        <v>51.7</v>
      </c>
    </row>
    <row r="217" spans="2:9" x14ac:dyDescent="0.25">
      <c r="B217" s="2">
        <v>42744</v>
      </c>
      <c r="C217" s="1" t="s">
        <v>8</v>
      </c>
      <c r="D217" s="1">
        <v>227633</v>
      </c>
      <c r="E217" s="1">
        <v>495069</v>
      </c>
      <c r="F217" s="1" t="s">
        <v>210</v>
      </c>
      <c r="G217" s="1" t="s">
        <v>12</v>
      </c>
      <c r="H217" s="1">
        <v>1</v>
      </c>
      <c r="I217" s="3">
        <v>55</v>
      </c>
    </row>
    <row r="218" spans="2:9" x14ac:dyDescent="0.25">
      <c r="B218" s="2">
        <v>42745</v>
      </c>
      <c r="C218" s="1" t="s">
        <v>8</v>
      </c>
      <c r="D218" s="1">
        <v>915953</v>
      </c>
      <c r="E218" s="1">
        <v>436689</v>
      </c>
      <c r="F218" s="1" t="s">
        <v>211</v>
      </c>
      <c r="G218" s="1" t="s">
        <v>10</v>
      </c>
      <c r="H218" s="1">
        <v>1</v>
      </c>
      <c r="I218" s="3">
        <v>51.7</v>
      </c>
    </row>
    <row r="219" spans="2:9" x14ac:dyDescent="0.25">
      <c r="B219" s="2">
        <v>42745</v>
      </c>
      <c r="C219" s="1" t="s">
        <v>8</v>
      </c>
      <c r="D219" s="1">
        <v>905356</v>
      </c>
      <c r="E219" s="1">
        <v>466652</v>
      </c>
      <c r="F219" s="1" t="s">
        <v>212</v>
      </c>
      <c r="G219" s="1" t="s">
        <v>10</v>
      </c>
      <c r="H219" s="1">
        <v>1</v>
      </c>
      <c r="I219" s="3">
        <v>34.1</v>
      </c>
    </row>
    <row r="220" spans="2:9" x14ac:dyDescent="0.25">
      <c r="B220" s="2">
        <v>42746</v>
      </c>
      <c r="C220" s="1" t="s">
        <v>8</v>
      </c>
      <c r="D220" s="1">
        <v>669118</v>
      </c>
      <c r="E220" s="1">
        <v>261307</v>
      </c>
      <c r="F220" s="1" t="s">
        <v>213</v>
      </c>
      <c r="G220" s="1" t="s">
        <v>18</v>
      </c>
      <c r="H220" s="1">
        <v>2</v>
      </c>
      <c r="I220" s="3">
        <v>105.4</v>
      </c>
    </row>
    <row r="221" spans="2:9" x14ac:dyDescent="0.25">
      <c r="B221" s="2">
        <v>42750</v>
      </c>
      <c r="C221" s="1" t="s">
        <v>8</v>
      </c>
      <c r="D221" s="1">
        <v>301348</v>
      </c>
      <c r="E221" s="1">
        <v>477201</v>
      </c>
      <c r="F221" s="1" t="s">
        <v>214</v>
      </c>
      <c r="G221" s="1" t="s">
        <v>12</v>
      </c>
      <c r="H221" s="1">
        <v>1</v>
      </c>
      <c r="I221" s="3">
        <v>42</v>
      </c>
    </row>
    <row r="222" spans="2:9" x14ac:dyDescent="0.25">
      <c r="B222" s="2">
        <v>42751</v>
      </c>
      <c r="C222" s="1" t="s">
        <v>8</v>
      </c>
      <c r="D222" s="1">
        <v>798288</v>
      </c>
      <c r="E222" s="1">
        <v>42755</v>
      </c>
      <c r="F222" s="1" t="s">
        <v>215</v>
      </c>
      <c r="G222" s="1" t="s">
        <v>18</v>
      </c>
      <c r="H222" s="1">
        <v>1</v>
      </c>
      <c r="I222" s="3">
        <v>37.9</v>
      </c>
    </row>
    <row r="223" spans="2:9" x14ac:dyDescent="0.25">
      <c r="B223" s="2">
        <v>42751</v>
      </c>
      <c r="C223" s="1" t="s">
        <v>8</v>
      </c>
      <c r="D223" s="1">
        <v>762610</v>
      </c>
      <c r="E223" s="1">
        <v>265820</v>
      </c>
      <c r="F223" s="1" t="s">
        <v>216</v>
      </c>
      <c r="G223" s="1" t="s">
        <v>18</v>
      </c>
      <c r="H223" s="1">
        <v>1</v>
      </c>
      <c r="I223" s="3">
        <v>43.6</v>
      </c>
    </row>
    <row r="224" spans="2:9" x14ac:dyDescent="0.25">
      <c r="B224" s="2">
        <v>42753</v>
      </c>
      <c r="C224" s="1" t="s">
        <v>8</v>
      </c>
      <c r="D224" s="1">
        <v>915953</v>
      </c>
      <c r="E224" s="1">
        <v>272240</v>
      </c>
      <c r="F224" s="1" t="s">
        <v>217</v>
      </c>
      <c r="G224" s="1" t="s">
        <v>18</v>
      </c>
      <c r="H224" s="1">
        <v>3</v>
      </c>
      <c r="I224" s="3">
        <v>203.4</v>
      </c>
    </row>
    <row r="225" spans="2:9" x14ac:dyDescent="0.25">
      <c r="B225" s="2">
        <v>42755</v>
      </c>
      <c r="C225" s="1" t="s">
        <v>8</v>
      </c>
      <c r="D225" s="1">
        <v>298313</v>
      </c>
      <c r="E225" s="1">
        <v>206158</v>
      </c>
      <c r="F225" s="1" t="s">
        <v>218</v>
      </c>
      <c r="G225" s="1" t="s">
        <v>18</v>
      </c>
      <c r="H225" s="1">
        <v>1</v>
      </c>
      <c r="I225" s="3">
        <v>37.9</v>
      </c>
    </row>
    <row r="226" spans="2:9" x14ac:dyDescent="0.25">
      <c r="B226" s="2">
        <v>42755</v>
      </c>
      <c r="C226" s="1" t="s">
        <v>8</v>
      </c>
      <c r="D226" s="1">
        <v>506459</v>
      </c>
      <c r="E226" s="1">
        <v>416668</v>
      </c>
      <c r="F226" s="1" t="s">
        <v>219</v>
      </c>
      <c r="G226" s="1" t="s">
        <v>12</v>
      </c>
      <c r="H226" s="1">
        <v>1</v>
      </c>
      <c r="I226" s="3">
        <v>42</v>
      </c>
    </row>
    <row r="227" spans="2:9" x14ac:dyDescent="0.25">
      <c r="B227" s="2">
        <v>42755</v>
      </c>
      <c r="C227" s="1" t="s">
        <v>8</v>
      </c>
      <c r="D227" s="1">
        <v>863562</v>
      </c>
      <c r="E227" s="1">
        <v>428999</v>
      </c>
      <c r="F227" s="1" t="s">
        <v>220</v>
      </c>
      <c r="G227" s="1" t="s">
        <v>18</v>
      </c>
      <c r="H227" s="1">
        <v>2</v>
      </c>
      <c r="I227" s="3">
        <v>33.9</v>
      </c>
    </row>
    <row r="228" spans="2:9" x14ac:dyDescent="0.25">
      <c r="B228" s="2">
        <v>42755</v>
      </c>
      <c r="C228" s="1" t="s">
        <v>8</v>
      </c>
      <c r="D228" s="1">
        <v>915953</v>
      </c>
      <c r="E228" s="1">
        <v>487208</v>
      </c>
      <c r="F228" s="1" t="s">
        <v>221</v>
      </c>
      <c r="G228" s="1" t="s">
        <v>10</v>
      </c>
      <c r="H228" s="1">
        <v>2</v>
      </c>
      <c r="I228" s="3">
        <v>103.4</v>
      </c>
    </row>
    <row r="229" spans="2:9" x14ac:dyDescent="0.25">
      <c r="B229" s="2">
        <v>42756</v>
      </c>
      <c r="C229" s="1" t="s">
        <v>8</v>
      </c>
      <c r="D229" s="1">
        <v>771567</v>
      </c>
      <c r="E229" s="1">
        <v>501105</v>
      </c>
      <c r="F229" s="1" t="s">
        <v>222</v>
      </c>
      <c r="G229" s="1" t="s">
        <v>18</v>
      </c>
      <c r="H229" s="1">
        <v>1</v>
      </c>
      <c r="I229" s="3">
        <v>37.9</v>
      </c>
    </row>
    <row r="230" spans="2:9" x14ac:dyDescent="0.25">
      <c r="B230" s="2">
        <v>42756</v>
      </c>
      <c r="C230" s="1" t="s">
        <v>8</v>
      </c>
      <c r="D230" s="1">
        <v>905356</v>
      </c>
      <c r="E230" s="1">
        <v>505127</v>
      </c>
      <c r="F230" s="1" t="s">
        <v>223</v>
      </c>
      <c r="G230" s="1" t="s">
        <v>18</v>
      </c>
      <c r="H230" s="1">
        <v>2</v>
      </c>
      <c r="I230" s="3">
        <v>67.8</v>
      </c>
    </row>
    <row r="231" spans="2:9" x14ac:dyDescent="0.25">
      <c r="B231" s="2">
        <v>42757</v>
      </c>
      <c r="C231" s="1" t="s">
        <v>8</v>
      </c>
      <c r="D231" s="1">
        <v>905356</v>
      </c>
      <c r="E231" s="1">
        <v>93487</v>
      </c>
      <c r="F231" s="1" t="s">
        <v>224</v>
      </c>
      <c r="G231" s="1" t="s">
        <v>18</v>
      </c>
      <c r="H231" s="1">
        <v>1</v>
      </c>
      <c r="I231" s="3">
        <v>33.9</v>
      </c>
    </row>
    <row r="232" spans="2:9" x14ac:dyDescent="0.25">
      <c r="B232" s="2">
        <v>42758</v>
      </c>
      <c r="C232" s="1" t="s">
        <v>8</v>
      </c>
      <c r="D232" s="1">
        <v>348047</v>
      </c>
      <c r="E232" s="1">
        <v>377222</v>
      </c>
      <c r="F232" s="1" t="s">
        <v>225</v>
      </c>
      <c r="G232" s="1" t="s">
        <v>10</v>
      </c>
      <c r="H232" s="1">
        <v>1</v>
      </c>
      <c r="I232" s="3">
        <v>37.200000000000003</v>
      </c>
    </row>
    <row r="233" spans="2:9" x14ac:dyDescent="0.25">
      <c r="B233" s="2">
        <v>42759</v>
      </c>
      <c r="C233" s="1" t="s">
        <v>8</v>
      </c>
      <c r="D233" s="1">
        <v>915953</v>
      </c>
      <c r="E233" s="1">
        <v>436689</v>
      </c>
      <c r="F233" s="1" t="s">
        <v>226</v>
      </c>
      <c r="G233" s="1" t="s">
        <v>10</v>
      </c>
      <c r="H233" s="1">
        <v>1</v>
      </c>
      <c r="I233" s="3">
        <v>51.7</v>
      </c>
    </row>
    <row r="234" spans="2:9" x14ac:dyDescent="0.25">
      <c r="B234" s="2">
        <v>42759</v>
      </c>
      <c r="C234" s="1" t="s">
        <v>8</v>
      </c>
      <c r="D234" s="1">
        <v>677851</v>
      </c>
      <c r="E234" s="1">
        <v>504864</v>
      </c>
      <c r="F234" s="1" t="s">
        <v>227</v>
      </c>
      <c r="G234" s="1" t="s">
        <v>15</v>
      </c>
      <c r="H234" s="1">
        <v>2</v>
      </c>
      <c r="I234" s="3">
        <v>71.8</v>
      </c>
    </row>
    <row r="235" spans="2:9" x14ac:dyDescent="0.25">
      <c r="B235" s="2">
        <v>42759</v>
      </c>
      <c r="C235" s="1" t="s">
        <v>8</v>
      </c>
      <c r="D235" s="1">
        <v>897047</v>
      </c>
      <c r="E235" s="1">
        <v>504864</v>
      </c>
      <c r="F235" s="1" t="s">
        <v>227</v>
      </c>
      <c r="G235" s="1" t="s">
        <v>15</v>
      </c>
      <c r="H235" s="1">
        <v>1</v>
      </c>
      <c r="I235" s="3">
        <v>33</v>
      </c>
    </row>
    <row r="236" spans="2:9" x14ac:dyDescent="0.25">
      <c r="B236" s="2">
        <v>42760</v>
      </c>
      <c r="C236" s="1" t="s">
        <v>8</v>
      </c>
      <c r="D236" s="1">
        <v>905356</v>
      </c>
      <c r="E236" s="1">
        <v>93724</v>
      </c>
      <c r="F236" s="1" t="s">
        <v>228</v>
      </c>
      <c r="G236" s="1" t="s">
        <v>10</v>
      </c>
      <c r="H236" s="1">
        <v>1</v>
      </c>
      <c r="I236" s="3">
        <v>34.1</v>
      </c>
    </row>
    <row r="237" spans="2:9" x14ac:dyDescent="0.25">
      <c r="B237" s="2">
        <v>42760</v>
      </c>
      <c r="C237" s="1" t="s">
        <v>8</v>
      </c>
      <c r="D237" s="1">
        <v>762610</v>
      </c>
      <c r="E237" s="1">
        <v>93724</v>
      </c>
      <c r="F237" s="1" t="s">
        <v>228</v>
      </c>
      <c r="G237" s="1" t="s">
        <v>10</v>
      </c>
      <c r="H237" s="1">
        <v>1</v>
      </c>
      <c r="I237" s="3">
        <v>55</v>
      </c>
    </row>
    <row r="238" spans="2:9" x14ac:dyDescent="0.25">
      <c r="B238" s="2">
        <v>42762</v>
      </c>
      <c r="C238" s="1" t="s">
        <v>8</v>
      </c>
      <c r="D238" s="1">
        <v>798288</v>
      </c>
      <c r="E238" s="1">
        <v>168550</v>
      </c>
      <c r="F238" s="1" t="s">
        <v>229</v>
      </c>
      <c r="G238" s="1" t="s">
        <v>18</v>
      </c>
      <c r="H238" s="1">
        <v>1</v>
      </c>
      <c r="I238" s="3">
        <v>37</v>
      </c>
    </row>
    <row r="239" spans="2:9" x14ac:dyDescent="0.25">
      <c r="B239" s="2">
        <v>42762</v>
      </c>
      <c r="C239" s="1" t="s">
        <v>8</v>
      </c>
      <c r="D239" s="1">
        <v>597365</v>
      </c>
      <c r="E239" s="1">
        <v>168550</v>
      </c>
      <c r="F239" s="1" t="s">
        <v>229</v>
      </c>
      <c r="G239" s="1" t="s">
        <v>18</v>
      </c>
      <c r="H239" s="1">
        <v>1</v>
      </c>
      <c r="I239" s="3">
        <v>43.6</v>
      </c>
    </row>
    <row r="240" spans="2:9" x14ac:dyDescent="0.25">
      <c r="B240" s="2">
        <v>42762</v>
      </c>
      <c r="C240" s="1" t="s">
        <v>8</v>
      </c>
      <c r="D240" s="1">
        <v>348047</v>
      </c>
      <c r="E240" s="1">
        <v>377222</v>
      </c>
      <c r="F240" s="1" t="s">
        <v>230</v>
      </c>
      <c r="G240" s="1" t="s">
        <v>10</v>
      </c>
      <c r="H240" s="1">
        <v>1</v>
      </c>
      <c r="I240" s="3">
        <v>37.200000000000003</v>
      </c>
    </row>
    <row r="241" spans="2:9" x14ac:dyDescent="0.25">
      <c r="B241" s="2">
        <v>42764</v>
      </c>
      <c r="C241" s="1" t="s">
        <v>8</v>
      </c>
      <c r="D241" s="1">
        <v>897047</v>
      </c>
      <c r="E241" s="1">
        <v>205412</v>
      </c>
      <c r="F241" s="1" t="s">
        <v>231</v>
      </c>
      <c r="G241" s="1" t="s">
        <v>12</v>
      </c>
      <c r="H241" s="1">
        <v>1</v>
      </c>
      <c r="I241" s="3">
        <v>52.2</v>
      </c>
    </row>
    <row r="242" spans="2:9" x14ac:dyDescent="0.25">
      <c r="B242" s="2">
        <v>42765</v>
      </c>
      <c r="C242" s="1" t="s">
        <v>8</v>
      </c>
      <c r="D242" s="1">
        <v>905356</v>
      </c>
      <c r="E242" s="1">
        <v>441080</v>
      </c>
      <c r="F242" s="1" t="s">
        <v>232</v>
      </c>
      <c r="G242" s="1" t="s">
        <v>18</v>
      </c>
      <c r="H242" s="1">
        <v>1</v>
      </c>
      <c r="I242" s="3">
        <v>39.9</v>
      </c>
    </row>
    <row r="243" spans="2:9" x14ac:dyDescent="0.25">
      <c r="B243" s="2">
        <v>42766</v>
      </c>
      <c r="C243" s="1" t="s">
        <v>8</v>
      </c>
      <c r="D243" s="1">
        <v>915953</v>
      </c>
      <c r="E243" s="1">
        <v>133064</v>
      </c>
      <c r="F243" s="1" t="s">
        <v>233</v>
      </c>
      <c r="G243" s="1" t="s">
        <v>18</v>
      </c>
      <c r="H243" s="1">
        <v>2</v>
      </c>
      <c r="I243" s="3">
        <v>78</v>
      </c>
    </row>
    <row r="244" spans="2:9" x14ac:dyDescent="0.25">
      <c r="B244" s="2">
        <v>42766</v>
      </c>
      <c r="C244" s="1" t="s">
        <v>8</v>
      </c>
      <c r="D244" s="1">
        <v>300035</v>
      </c>
      <c r="E244" s="1">
        <v>133064</v>
      </c>
      <c r="F244" s="1" t="s">
        <v>233</v>
      </c>
      <c r="G244" s="1" t="s">
        <v>18</v>
      </c>
      <c r="H244" s="1">
        <v>1</v>
      </c>
      <c r="I244" s="3">
        <v>39</v>
      </c>
    </row>
    <row r="245" spans="2:9" x14ac:dyDescent="0.25">
      <c r="B245" s="2">
        <v>42766</v>
      </c>
      <c r="C245" s="1" t="s">
        <v>8</v>
      </c>
      <c r="D245" s="1">
        <v>863562</v>
      </c>
      <c r="E245" s="1">
        <v>428999</v>
      </c>
      <c r="F245" s="1" t="s">
        <v>234</v>
      </c>
      <c r="G245" s="1" t="s">
        <v>18</v>
      </c>
      <c r="H245" s="1">
        <v>1</v>
      </c>
      <c r="I245" s="3">
        <v>33.9</v>
      </c>
    </row>
    <row r="246" spans="2:9" x14ac:dyDescent="0.25">
      <c r="B246" s="2">
        <v>42767</v>
      </c>
      <c r="C246" s="1" t="s">
        <v>8</v>
      </c>
      <c r="D246" s="1">
        <v>926954</v>
      </c>
      <c r="E246" s="1">
        <v>48576</v>
      </c>
      <c r="F246" s="1" t="s">
        <v>235</v>
      </c>
      <c r="G246" s="1" t="s">
        <v>18</v>
      </c>
      <c r="H246" s="1">
        <v>2</v>
      </c>
      <c r="I246" s="3">
        <v>79.8</v>
      </c>
    </row>
    <row r="247" spans="2:9" x14ac:dyDescent="0.25">
      <c r="B247" s="2">
        <v>42767</v>
      </c>
      <c r="C247" s="1" t="s">
        <v>8</v>
      </c>
      <c r="D247" s="1">
        <v>786865</v>
      </c>
      <c r="E247" s="1">
        <v>506003</v>
      </c>
      <c r="F247" s="1" t="s">
        <v>236</v>
      </c>
      <c r="G247" s="1" t="s">
        <v>18</v>
      </c>
      <c r="H247" s="1">
        <v>1</v>
      </c>
      <c r="I247" s="3">
        <v>39</v>
      </c>
    </row>
    <row r="248" spans="2:9" x14ac:dyDescent="0.25">
      <c r="B248" s="2">
        <v>42768</v>
      </c>
      <c r="C248" s="1" t="s">
        <v>8</v>
      </c>
      <c r="D248" s="1">
        <v>762610</v>
      </c>
      <c r="E248" s="1">
        <v>5160</v>
      </c>
      <c r="F248" s="1" t="s">
        <v>237</v>
      </c>
      <c r="G248" s="1" t="s">
        <v>18</v>
      </c>
      <c r="H248" s="1">
        <v>1</v>
      </c>
      <c r="I248" s="3">
        <v>43.6</v>
      </c>
    </row>
    <row r="249" spans="2:9" x14ac:dyDescent="0.25">
      <c r="B249" s="2">
        <v>42768</v>
      </c>
      <c r="C249" s="1" t="s">
        <v>8</v>
      </c>
      <c r="D249" s="1">
        <v>196390</v>
      </c>
      <c r="E249" s="1">
        <v>469656</v>
      </c>
      <c r="F249" s="1" t="s">
        <v>238</v>
      </c>
      <c r="G249" s="1" t="s">
        <v>18</v>
      </c>
      <c r="H249" s="1">
        <v>2</v>
      </c>
      <c r="I249" s="3">
        <v>105.4</v>
      </c>
    </row>
    <row r="250" spans="2:9" x14ac:dyDescent="0.25">
      <c r="B250" s="2">
        <v>42769</v>
      </c>
      <c r="C250" s="1" t="s">
        <v>8</v>
      </c>
      <c r="D250" s="1">
        <v>863562</v>
      </c>
      <c r="E250" s="1">
        <v>11851</v>
      </c>
      <c r="F250" s="1" t="s">
        <v>239</v>
      </c>
      <c r="G250" s="1" t="s">
        <v>15</v>
      </c>
      <c r="H250" s="1">
        <v>2</v>
      </c>
      <c r="I250" s="3">
        <v>63.8</v>
      </c>
    </row>
    <row r="251" spans="2:9" x14ac:dyDescent="0.25">
      <c r="B251" s="2">
        <v>42769</v>
      </c>
      <c r="C251" s="1" t="s">
        <v>8</v>
      </c>
      <c r="D251" s="1">
        <v>915953</v>
      </c>
      <c r="E251" s="1">
        <v>124027</v>
      </c>
      <c r="F251" s="1" t="s">
        <v>240</v>
      </c>
      <c r="G251" s="1" t="s">
        <v>18</v>
      </c>
      <c r="H251" s="1">
        <v>2</v>
      </c>
      <c r="I251" s="3">
        <v>78</v>
      </c>
    </row>
    <row r="252" spans="2:9" x14ac:dyDescent="0.25">
      <c r="B252" s="2">
        <v>42769</v>
      </c>
      <c r="C252" s="1" t="s">
        <v>8</v>
      </c>
      <c r="D252" s="1">
        <v>915953</v>
      </c>
      <c r="E252" s="1">
        <v>428593</v>
      </c>
      <c r="F252" s="1" t="s">
        <v>241</v>
      </c>
      <c r="G252" s="1" t="s">
        <v>18</v>
      </c>
      <c r="H252" s="1">
        <v>1</v>
      </c>
      <c r="I252" s="3">
        <v>39</v>
      </c>
    </row>
    <row r="253" spans="2:9" x14ac:dyDescent="0.25">
      <c r="B253" s="2">
        <v>42771</v>
      </c>
      <c r="C253" s="1" t="s">
        <v>8</v>
      </c>
      <c r="D253" s="1">
        <v>905356</v>
      </c>
      <c r="E253" s="1">
        <v>507808</v>
      </c>
      <c r="F253" s="1" t="s">
        <v>242</v>
      </c>
      <c r="G253" s="1" t="s">
        <v>21</v>
      </c>
      <c r="H253" s="1">
        <v>1</v>
      </c>
      <c r="I253" s="3">
        <v>30</v>
      </c>
    </row>
    <row r="254" spans="2:9" x14ac:dyDescent="0.25">
      <c r="B254" s="2">
        <v>42772</v>
      </c>
      <c r="C254" s="1" t="s">
        <v>8</v>
      </c>
      <c r="D254" s="1">
        <v>786865</v>
      </c>
      <c r="E254" s="1">
        <v>416668</v>
      </c>
      <c r="F254" s="1" t="s">
        <v>243</v>
      </c>
      <c r="G254" s="1" t="s">
        <v>18</v>
      </c>
      <c r="H254" s="1">
        <v>2</v>
      </c>
      <c r="I254" s="3">
        <v>78</v>
      </c>
    </row>
    <row r="255" spans="2:9" x14ac:dyDescent="0.25">
      <c r="B255" s="2">
        <v>42773</v>
      </c>
      <c r="C255" s="1" t="s">
        <v>8</v>
      </c>
      <c r="D255" s="1">
        <v>915953</v>
      </c>
      <c r="E255" s="1">
        <v>272240</v>
      </c>
      <c r="F255" s="1" t="s">
        <v>244</v>
      </c>
      <c r="G255" s="1" t="s">
        <v>18</v>
      </c>
      <c r="H255" s="1">
        <v>4</v>
      </c>
      <c r="I255" s="3">
        <v>156</v>
      </c>
    </row>
    <row r="256" spans="2:9" x14ac:dyDescent="0.25">
      <c r="B256" s="2">
        <v>42774</v>
      </c>
      <c r="C256" s="1" t="s">
        <v>8</v>
      </c>
      <c r="D256" s="1">
        <v>762610</v>
      </c>
      <c r="E256" s="1">
        <v>5160</v>
      </c>
      <c r="F256" s="1" t="s">
        <v>245</v>
      </c>
      <c r="G256" s="1" t="s">
        <v>18</v>
      </c>
      <c r="H256" s="1">
        <v>1</v>
      </c>
      <c r="I256" s="3">
        <v>43.6</v>
      </c>
    </row>
    <row r="257" spans="2:9" x14ac:dyDescent="0.25">
      <c r="B257" s="2">
        <v>42774</v>
      </c>
      <c r="C257" s="1" t="s">
        <v>8</v>
      </c>
      <c r="D257" s="1">
        <v>926954</v>
      </c>
      <c r="E257" s="1">
        <v>52079</v>
      </c>
      <c r="F257" s="1" t="s">
        <v>246</v>
      </c>
      <c r="G257" s="1" t="s">
        <v>12</v>
      </c>
      <c r="H257" s="1">
        <v>3</v>
      </c>
      <c r="I257" s="3">
        <v>131.69999999999999</v>
      </c>
    </row>
    <row r="258" spans="2:9" x14ac:dyDescent="0.25">
      <c r="B258" s="2">
        <v>42774</v>
      </c>
      <c r="C258" s="1" t="s">
        <v>8</v>
      </c>
      <c r="D258" s="1">
        <v>298313</v>
      </c>
      <c r="E258" s="1">
        <v>52079</v>
      </c>
      <c r="F258" s="1" t="s">
        <v>246</v>
      </c>
      <c r="G258" s="1" t="s">
        <v>12</v>
      </c>
      <c r="H258" s="1">
        <v>1</v>
      </c>
      <c r="I258" s="3">
        <v>46.9</v>
      </c>
    </row>
    <row r="259" spans="2:9" x14ac:dyDescent="0.25">
      <c r="B259" s="2">
        <v>42774</v>
      </c>
      <c r="C259" s="1" t="s">
        <v>8</v>
      </c>
      <c r="D259" s="1">
        <v>301348</v>
      </c>
      <c r="E259" s="1">
        <v>465442</v>
      </c>
      <c r="F259" s="1" t="s">
        <v>247</v>
      </c>
      <c r="G259" s="1" t="s">
        <v>18</v>
      </c>
      <c r="H259" s="1">
        <v>1</v>
      </c>
      <c r="I259" s="3">
        <v>29</v>
      </c>
    </row>
    <row r="260" spans="2:9" x14ac:dyDescent="0.25">
      <c r="B260" s="2">
        <v>42774</v>
      </c>
      <c r="C260" s="1" t="s">
        <v>8</v>
      </c>
      <c r="D260" s="1">
        <v>301348</v>
      </c>
      <c r="E260" s="1">
        <v>469656</v>
      </c>
      <c r="F260" s="1" t="s">
        <v>248</v>
      </c>
      <c r="G260" s="1" t="s">
        <v>18</v>
      </c>
      <c r="H260" s="1">
        <v>2</v>
      </c>
      <c r="I260" s="3">
        <v>58</v>
      </c>
    </row>
    <row r="261" spans="2:9" x14ac:dyDescent="0.25">
      <c r="B261" s="2">
        <v>42775</v>
      </c>
      <c r="C261" s="1" t="s">
        <v>8</v>
      </c>
      <c r="D261" s="1">
        <v>597365</v>
      </c>
      <c r="E261" s="1">
        <v>460465</v>
      </c>
      <c r="F261" s="1" t="s">
        <v>249</v>
      </c>
      <c r="G261" s="1" t="s">
        <v>18</v>
      </c>
      <c r="H261" s="1">
        <v>1</v>
      </c>
      <c r="I261" s="3">
        <v>43.6</v>
      </c>
    </row>
    <row r="262" spans="2:9" x14ac:dyDescent="0.25">
      <c r="B262" s="2">
        <v>42776</v>
      </c>
      <c r="C262" s="1" t="s">
        <v>8</v>
      </c>
      <c r="D262" s="1">
        <v>899488</v>
      </c>
      <c r="E262" s="1">
        <v>455859</v>
      </c>
      <c r="F262" s="1" t="s">
        <v>250</v>
      </c>
      <c r="G262" s="1" t="s">
        <v>10</v>
      </c>
      <c r="H262" s="1">
        <v>1</v>
      </c>
      <c r="I262" s="3">
        <v>37.200000000000003</v>
      </c>
    </row>
    <row r="263" spans="2:9" x14ac:dyDescent="0.25">
      <c r="B263" s="2">
        <v>42778</v>
      </c>
      <c r="C263" s="1" t="s">
        <v>8</v>
      </c>
      <c r="D263" s="1">
        <v>863562</v>
      </c>
      <c r="E263" s="1">
        <v>14971</v>
      </c>
      <c r="F263" s="1" t="s">
        <v>251</v>
      </c>
      <c r="G263" s="1" t="s">
        <v>18</v>
      </c>
      <c r="H263" s="1">
        <v>1</v>
      </c>
      <c r="I263" s="3">
        <v>33.9</v>
      </c>
    </row>
    <row r="264" spans="2:9" x14ac:dyDescent="0.25">
      <c r="B264" s="2">
        <v>42778</v>
      </c>
      <c r="C264" s="1" t="s">
        <v>8</v>
      </c>
      <c r="D264" s="1">
        <v>597365</v>
      </c>
      <c r="E264" s="1">
        <v>93487</v>
      </c>
      <c r="F264" s="1" t="s">
        <v>252</v>
      </c>
      <c r="G264" s="1" t="s">
        <v>18</v>
      </c>
      <c r="H264" s="1">
        <v>1</v>
      </c>
      <c r="I264" s="3">
        <v>43.6</v>
      </c>
    </row>
    <row r="265" spans="2:9" x14ac:dyDescent="0.25">
      <c r="B265" s="2">
        <v>42778</v>
      </c>
      <c r="C265" s="1" t="s">
        <v>8</v>
      </c>
      <c r="D265" s="1">
        <v>926954</v>
      </c>
      <c r="E265" s="1">
        <v>428180</v>
      </c>
      <c r="F265" s="1" t="s">
        <v>253</v>
      </c>
      <c r="G265" s="1" t="s">
        <v>18</v>
      </c>
      <c r="H265" s="1">
        <v>1</v>
      </c>
      <c r="I265" s="3">
        <v>39.9</v>
      </c>
    </row>
    <row r="266" spans="2:9" x14ac:dyDescent="0.25">
      <c r="B266" s="2">
        <v>42778</v>
      </c>
      <c r="C266" s="1" t="s">
        <v>8</v>
      </c>
      <c r="D266" s="1">
        <v>348047</v>
      </c>
      <c r="E266" s="1">
        <v>457781</v>
      </c>
      <c r="F266" s="1" t="s">
        <v>254</v>
      </c>
      <c r="G266" s="1" t="s">
        <v>10</v>
      </c>
      <c r="H266" s="1">
        <v>1</v>
      </c>
      <c r="I266" s="3">
        <v>37.200000000000003</v>
      </c>
    </row>
    <row r="267" spans="2:9" x14ac:dyDescent="0.25">
      <c r="B267" s="2">
        <v>42778</v>
      </c>
      <c r="C267" s="1" t="s">
        <v>8</v>
      </c>
      <c r="D267" s="1">
        <v>863562</v>
      </c>
      <c r="E267" s="1">
        <v>504888</v>
      </c>
      <c r="F267" s="1" t="s">
        <v>255</v>
      </c>
      <c r="G267" s="1" t="s">
        <v>18</v>
      </c>
      <c r="H267" s="1">
        <v>1</v>
      </c>
      <c r="I267" s="3">
        <v>33.9</v>
      </c>
    </row>
    <row r="268" spans="2:9" x14ac:dyDescent="0.25">
      <c r="B268" s="2">
        <v>42780</v>
      </c>
      <c r="C268" s="1" t="s">
        <v>8</v>
      </c>
      <c r="D268" s="1">
        <v>123796</v>
      </c>
      <c r="E268" s="1">
        <v>262871</v>
      </c>
      <c r="F268" s="1" t="s">
        <v>256</v>
      </c>
      <c r="G268" s="1" t="s">
        <v>18</v>
      </c>
      <c r="H268" s="1">
        <v>1</v>
      </c>
      <c r="I268" s="3">
        <v>31.3</v>
      </c>
    </row>
    <row r="269" spans="2:9" x14ac:dyDescent="0.25">
      <c r="B269" s="2">
        <v>42780</v>
      </c>
      <c r="C269" s="1" t="s">
        <v>8</v>
      </c>
      <c r="D269" s="1">
        <v>915953</v>
      </c>
      <c r="E269" s="1">
        <v>272240</v>
      </c>
      <c r="F269" s="1" t="s">
        <v>257</v>
      </c>
      <c r="G269" s="1" t="s">
        <v>18</v>
      </c>
      <c r="H269" s="1">
        <v>2</v>
      </c>
      <c r="I269" s="3">
        <v>93.4</v>
      </c>
    </row>
    <row r="270" spans="2:9" x14ac:dyDescent="0.25">
      <c r="B270" s="2">
        <v>42780</v>
      </c>
      <c r="C270" s="1" t="s">
        <v>8</v>
      </c>
      <c r="D270" s="1">
        <v>348047</v>
      </c>
      <c r="E270" s="1">
        <v>503012</v>
      </c>
      <c r="F270" s="1" t="s">
        <v>258</v>
      </c>
      <c r="G270" s="1" t="s">
        <v>49</v>
      </c>
      <c r="H270" s="1">
        <v>1</v>
      </c>
      <c r="I270" s="3">
        <v>30.9</v>
      </c>
    </row>
    <row r="271" spans="2:9" x14ac:dyDescent="0.25">
      <c r="B271" s="2">
        <v>42781</v>
      </c>
      <c r="C271" s="1" t="s">
        <v>8</v>
      </c>
      <c r="D271" s="1">
        <v>300035</v>
      </c>
      <c r="E271" s="1">
        <v>133064</v>
      </c>
      <c r="F271" s="1" t="s">
        <v>259</v>
      </c>
      <c r="G271" s="1" t="s">
        <v>18</v>
      </c>
      <c r="H271" s="1">
        <v>1</v>
      </c>
      <c r="I271" s="3">
        <v>46.7</v>
      </c>
    </row>
    <row r="272" spans="2:9" x14ac:dyDescent="0.25">
      <c r="B272" s="2">
        <v>42781</v>
      </c>
      <c r="C272" s="1" t="s">
        <v>8</v>
      </c>
      <c r="D272" s="1">
        <v>905356</v>
      </c>
      <c r="E272" s="1">
        <v>462074</v>
      </c>
      <c r="F272" s="1" t="s">
        <v>260</v>
      </c>
      <c r="G272" s="1" t="s">
        <v>18</v>
      </c>
      <c r="H272" s="1">
        <v>1</v>
      </c>
      <c r="I272" s="3">
        <v>39.9</v>
      </c>
    </row>
    <row r="273" spans="2:9" x14ac:dyDescent="0.25">
      <c r="B273" s="2">
        <v>42781</v>
      </c>
      <c r="C273" s="1" t="s">
        <v>8</v>
      </c>
      <c r="D273" s="1">
        <v>597365</v>
      </c>
      <c r="E273" s="1">
        <v>462074</v>
      </c>
      <c r="F273" s="1" t="s">
        <v>260</v>
      </c>
      <c r="G273" s="1" t="s">
        <v>18</v>
      </c>
      <c r="H273" s="1">
        <v>1</v>
      </c>
      <c r="I273" s="3">
        <v>43.6</v>
      </c>
    </row>
    <row r="274" spans="2:9" x14ac:dyDescent="0.25">
      <c r="B274" s="2">
        <v>42782</v>
      </c>
      <c r="C274" s="1" t="s">
        <v>8</v>
      </c>
      <c r="D274" s="1">
        <v>300035</v>
      </c>
      <c r="E274" s="1">
        <v>104934</v>
      </c>
      <c r="F274" s="1" t="s">
        <v>261</v>
      </c>
      <c r="G274" s="1" t="s">
        <v>18</v>
      </c>
      <c r="H274" s="1">
        <v>1</v>
      </c>
      <c r="I274" s="3">
        <v>46.7</v>
      </c>
    </row>
    <row r="275" spans="2:9" x14ac:dyDescent="0.25">
      <c r="B275" s="2">
        <v>42782</v>
      </c>
      <c r="C275" s="1" t="s">
        <v>8</v>
      </c>
      <c r="D275" s="1">
        <v>645430</v>
      </c>
      <c r="E275" s="1">
        <v>150073</v>
      </c>
      <c r="F275" s="1" t="s">
        <v>262</v>
      </c>
      <c r="G275" s="1" t="s">
        <v>18</v>
      </c>
      <c r="H275" s="1">
        <v>1</v>
      </c>
      <c r="I275" s="3">
        <v>46.7</v>
      </c>
    </row>
    <row r="276" spans="2:9" x14ac:dyDescent="0.25">
      <c r="B276" s="2">
        <v>42782</v>
      </c>
      <c r="C276" s="1" t="s">
        <v>8</v>
      </c>
      <c r="D276" s="1">
        <v>786865</v>
      </c>
      <c r="E276" s="1">
        <v>271944</v>
      </c>
      <c r="F276" s="1" t="s">
        <v>263</v>
      </c>
      <c r="G276" s="1" t="s">
        <v>10</v>
      </c>
      <c r="H276" s="1">
        <v>1</v>
      </c>
      <c r="I276" s="3">
        <v>51.7</v>
      </c>
    </row>
    <row r="277" spans="2:9" x14ac:dyDescent="0.25">
      <c r="B277" s="2">
        <v>42783</v>
      </c>
      <c r="C277" s="1" t="s">
        <v>8</v>
      </c>
      <c r="D277" s="1">
        <v>301348</v>
      </c>
      <c r="E277" s="1">
        <v>469656</v>
      </c>
      <c r="F277" s="1" t="s">
        <v>264</v>
      </c>
      <c r="G277" s="1" t="s">
        <v>18</v>
      </c>
      <c r="H277" s="1">
        <v>1</v>
      </c>
      <c r="I277" s="3">
        <v>43.2</v>
      </c>
    </row>
    <row r="278" spans="2:9" x14ac:dyDescent="0.25">
      <c r="B278" s="2">
        <v>42784</v>
      </c>
      <c r="C278" s="1" t="s">
        <v>8</v>
      </c>
      <c r="D278" s="1">
        <v>300035</v>
      </c>
      <c r="E278" s="1">
        <v>443844</v>
      </c>
      <c r="F278" s="1" t="s">
        <v>265</v>
      </c>
      <c r="G278" s="1" t="s">
        <v>18</v>
      </c>
      <c r="H278" s="1">
        <v>2</v>
      </c>
      <c r="I278" s="3">
        <v>93.4</v>
      </c>
    </row>
    <row r="279" spans="2:9" x14ac:dyDescent="0.25">
      <c r="B279" s="2">
        <v>42784</v>
      </c>
      <c r="C279" s="1" t="s">
        <v>8</v>
      </c>
      <c r="D279" s="1">
        <v>905356</v>
      </c>
      <c r="E279" s="1">
        <v>449543</v>
      </c>
      <c r="F279" s="1" t="s">
        <v>266</v>
      </c>
      <c r="G279" s="1" t="s">
        <v>18</v>
      </c>
      <c r="H279" s="1">
        <v>1</v>
      </c>
      <c r="I279" s="3">
        <v>39.9</v>
      </c>
    </row>
    <row r="280" spans="2:9" x14ac:dyDescent="0.25">
      <c r="B280" s="2">
        <v>42784</v>
      </c>
      <c r="C280" s="1" t="s">
        <v>8</v>
      </c>
      <c r="D280" s="1">
        <v>227633</v>
      </c>
      <c r="E280" s="1">
        <v>495069</v>
      </c>
      <c r="F280" s="1" t="s">
        <v>267</v>
      </c>
      <c r="G280" s="1" t="s">
        <v>12</v>
      </c>
      <c r="H280" s="1">
        <v>1</v>
      </c>
      <c r="I280" s="3">
        <v>55</v>
      </c>
    </row>
    <row r="281" spans="2:9" x14ac:dyDescent="0.25">
      <c r="B281" s="2">
        <v>42785</v>
      </c>
      <c r="C281" s="1" t="s">
        <v>8</v>
      </c>
      <c r="D281" s="1">
        <v>104255</v>
      </c>
      <c r="E281" s="1">
        <v>504889</v>
      </c>
      <c r="F281" s="1" t="s">
        <v>268</v>
      </c>
      <c r="G281" s="1" t="s">
        <v>18</v>
      </c>
      <c r="H281" s="1">
        <v>1</v>
      </c>
      <c r="I281" s="3">
        <v>38.9</v>
      </c>
    </row>
    <row r="282" spans="2:9" x14ac:dyDescent="0.25">
      <c r="B282" s="2">
        <v>42785</v>
      </c>
      <c r="C282" s="1" t="s">
        <v>8</v>
      </c>
      <c r="D282" s="1">
        <v>786865</v>
      </c>
      <c r="E282" s="1">
        <v>507677</v>
      </c>
      <c r="F282" s="1" t="s">
        <v>269</v>
      </c>
      <c r="G282" s="1" t="s">
        <v>10</v>
      </c>
      <c r="H282" s="1">
        <v>1</v>
      </c>
      <c r="I282" s="3">
        <v>51.7</v>
      </c>
    </row>
    <row r="283" spans="2:9" x14ac:dyDescent="0.25">
      <c r="B283" s="2">
        <v>42785</v>
      </c>
      <c r="C283" s="1" t="s">
        <v>8</v>
      </c>
      <c r="D283" s="1">
        <v>300035</v>
      </c>
      <c r="E283" s="1">
        <v>507677</v>
      </c>
      <c r="F283" s="1" t="s">
        <v>269</v>
      </c>
      <c r="G283" s="1" t="s">
        <v>10</v>
      </c>
      <c r="H283" s="1">
        <v>1</v>
      </c>
      <c r="I283" s="3">
        <v>52.3</v>
      </c>
    </row>
    <row r="284" spans="2:9" x14ac:dyDescent="0.25">
      <c r="B284" s="2">
        <v>42786</v>
      </c>
      <c r="C284" s="1" t="s">
        <v>8</v>
      </c>
      <c r="D284" s="1">
        <v>300035</v>
      </c>
      <c r="E284" s="1">
        <v>192014</v>
      </c>
      <c r="F284" s="1" t="s">
        <v>270</v>
      </c>
      <c r="G284" s="1" t="s">
        <v>21</v>
      </c>
      <c r="H284" s="1">
        <v>1</v>
      </c>
      <c r="I284" s="3">
        <v>50</v>
      </c>
    </row>
    <row r="285" spans="2:9" x14ac:dyDescent="0.25">
      <c r="B285" s="2">
        <v>42786</v>
      </c>
      <c r="C285" s="1" t="s">
        <v>8</v>
      </c>
      <c r="D285" s="1">
        <v>915953</v>
      </c>
      <c r="E285" s="1">
        <v>424033</v>
      </c>
      <c r="F285" s="1" t="s">
        <v>271</v>
      </c>
      <c r="G285" s="1" t="s">
        <v>18</v>
      </c>
      <c r="H285" s="1">
        <v>1</v>
      </c>
      <c r="I285" s="3">
        <v>46.7</v>
      </c>
    </row>
    <row r="286" spans="2:9" x14ac:dyDescent="0.25">
      <c r="B286" s="2">
        <v>42787</v>
      </c>
      <c r="C286" s="1" t="s">
        <v>8</v>
      </c>
      <c r="D286" s="1">
        <v>298313</v>
      </c>
      <c r="E286" s="1">
        <v>234082</v>
      </c>
      <c r="F286" s="1" t="s">
        <v>272</v>
      </c>
      <c r="G286" s="1" t="s">
        <v>18</v>
      </c>
      <c r="H286" s="1">
        <v>1</v>
      </c>
      <c r="I286" s="3">
        <v>37.9</v>
      </c>
    </row>
    <row r="287" spans="2:9" x14ac:dyDescent="0.25">
      <c r="B287" s="2">
        <v>42787</v>
      </c>
      <c r="C287" s="1" t="s">
        <v>8</v>
      </c>
      <c r="D287" s="1">
        <v>915953</v>
      </c>
      <c r="E287" s="1">
        <v>259845</v>
      </c>
      <c r="F287" s="1" t="s">
        <v>273</v>
      </c>
      <c r="G287" s="1" t="s">
        <v>10</v>
      </c>
      <c r="H287" s="1">
        <v>1</v>
      </c>
      <c r="I287" s="3">
        <v>51.7</v>
      </c>
    </row>
    <row r="288" spans="2:9" x14ac:dyDescent="0.25">
      <c r="B288" s="2">
        <v>42787</v>
      </c>
      <c r="C288" s="1" t="s">
        <v>8</v>
      </c>
      <c r="D288" s="1">
        <v>301348</v>
      </c>
      <c r="E288" s="1">
        <v>291825</v>
      </c>
      <c r="F288" s="1" t="s">
        <v>274</v>
      </c>
      <c r="G288" s="1" t="s">
        <v>18</v>
      </c>
      <c r="H288" s="1">
        <v>1</v>
      </c>
      <c r="I288" s="3">
        <v>43.2</v>
      </c>
    </row>
    <row r="289" spans="2:9" x14ac:dyDescent="0.25">
      <c r="B289" s="2">
        <v>42788</v>
      </c>
      <c r="C289" s="1" t="s">
        <v>8</v>
      </c>
      <c r="D289" s="1">
        <v>897047</v>
      </c>
      <c r="E289" s="1">
        <v>205412</v>
      </c>
      <c r="F289" s="1" t="s">
        <v>275</v>
      </c>
      <c r="G289" s="1" t="s">
        <v>12</v>
      </c>
      <c r="H289" s="1">
        <v>1</v>
      </c>
      <c r="I289" s="3">
        <v>52.2</v>
      </c>
    </row>
    <row r="290" spans="2:9" x14ac:dyDescent="0.25">
      <c r="B290" s="2">
        <v>42790</v>
      </c>
      <c r="C290" s="1" t="s">
        <v>8</v>
      </c>
      <c r="D290" s="1">
        <v>762610</v>
      </c>
      <c r="E290" s="1">
        <v>5160</v>
      </c>
      <c r="F290" s="1" t="s">
        <v>276</v>
      </c>
      <c r="G290" s="1" t="s">
        <v>18</v>
      </c>
      <c r="H290" s="1">
        <v>1</v>
      </c>
      <c r="I290" s="3">
        <v>43.6</v>
      </c>
    </row>
    <row r="291" spans="2:9" x14ac:dyDescent="0.25">
      <c r="B291" s="2">
        <v>42790</v>
      </c>
      <c r="C291" s="1" t="s">
        <v>8</v>
      </c>
      <c r="D291" s="1">
        <v>915953</v>
      </c>
      <c r="E291" s="1">
        <v>133064</v>
      </c>
      <c r="F291" s="1" t="s">
        <v>277</v>
      </c>
      <c r="G291" s="1" t="s">
        <v>18</v>
      </c>
      <c r="H291" s="1">
        <v>1</v>
      </c>
      <c r="I291" s="3">
        <v>60</v>
      </c>
    </row>
    <row r="292" spans="2:9" x14ac:dyDescent="0.25">
      <c r="B292" s="2">
        <v>42790</v>
      </c>
      <c r="C292" s="1" t="s">
        <v>8</v>
      </c>
      <c r="D292" s="1">
        <v>348047</v>
      </c>
      <c r="E292" s="1">
        <v>505195</v>
      </c>
      <c r="F292" s="1" t="s">
        <v>278</v>
      </c>
      <c r="G292" s="1" t="s">
        <v>10</v>
      </c>
      <c r="H292" s="1">
        <v>1</v>
      </c>
      <c r="I292" s="3">
        <v>37.200000000000003</v>
      </c>
    </row>
    <row r="293" spans="2:9" x14ac:dyDescent="0.25">
      <c r="B293" s="2">
        <v>42791</v>
      </c>
      <c r="C293" s="1" t="s">
        <v>8</v>
      </c>
      <c r="D293" s="1">
        <v>905356</v>
      </c>
      <c r="E293" s="1">
        <v>93487</v>
      </c>
      <c r="F293" s="1" t="s">
        <v>279</v>
      </c>
      <c r="G293" s="1" t="s">
        <v>12</v>
      </c>
      <c r="H293" s="1">
        <v>1</v>
      </c>
      <c r="I293" s="3">
        <v>43.9</v>
      </c>
    </row>
    <row r="294" spans="2:9" x14ac:dyDescent="0.25">
      <c r="B294" s="2">
        <v>42791</v>
      </c>
      <c r="C294" s="1" t="s">
        <v>8</v>
      </c>
      <c r="D294" s="1">
        <v>300035</v>
      </c>
      <c r="E294" s="1">
        <v>140833</v>
      </c>
      <c r="F294" s="1" t="s">
        <v>280</v>
      </c>
      <c r="G294" s="1" t="s">
        <v>18</v>
      </c>
      <c r="H294" s="1">
        <v>2</v>
      </c>
      <c r="I294" s="3">
        <v>120</v>
      </c>
    </row>
    <row r="295" spans="2:9" x14ac:dyDescent="0.25">
      <c r="B295" s="2">
        <v>42791</v>
      </c>
      <c r="C295" s="1" t="s">
        <v>8</v>
      </c>
      <c r="D295" s="1">
        <v>905356</v>
      </c>
      <c r="E295" s="1">
        <v>233311</v>
      </c>
      <c r="F295" s="1" t="s">
        <v>281</v>
      </c>
      <c r="G295" s="1" t="s">
        <v>10</v>
      </c>
      <c r="H295" s="1">
        <v>1</v>
      </c>
      <c r="I295" s="3">
        <v>35.799999999999997</v>
      </c>
    </row>
    <row r="296" spans="2:9" x14ac:dyDescent="0.25">
      <c r="B296" s="2">
        <v>42791</v>
      </c>
      <c r="C296" s="1" t="s">
        <v>8</v>
      </c>
      <c r="D296" s="1">
        <v>926954</v>
      </c>
      <c r="E296" s="1">
        <v>487131</v>
      </c>
      <c r="F296" s="1" t="s">
        <v>282</v>
      </c>
      <c r="G296" s="1" t="s">
        <v>32</v>
      </c>
      <c r="H296" s="1">
        <v>1</v>
      </c>
      <c r="I296" s="3">
        <v>43.8</v>
      </c>
    </row>
    <row r="297" spans="2:9" x14ac:dyDescent="0.25">
      <c r="B297" s="2">
        <v>42792</v>
      </c>
      <c r="C297" s="1" t="s">
        <v>8</v>
      </c>
      <c r="D297" s="1">
        <v>300035</v>
      </c>
      <c r="E297" s="1">
        <v>11463</v>
      </c>
      <c r="F297" s="1" t="s">
        <v>283</v>
      </c>
      <c r="G297" s="1" t="s">
        <v>10</v>
      </c>
      <c r="H297" s="1">
        <v>1</v>
      </c>
      <c r="I297" s="3">
        <v>52.3</v>
      </c>
    </row>
    <row r="298" spans="2:9" x14ac:dyDescent="0.25">
      <c r="B298" s="2">
        <v>42792</v>
      </c>
      <c r="C298" s="1" t="s">
        <v>8</v>
      </c>
      <c r="D298" s="1">
        <v>209000</v>
      </c>
      <c r="E298" s="1">
        <v>198843</v>
      </c>
      <c r="F298" s="1" t="s">
        <v>284</v>
      </c>
      <c r="G298" s="1" t="s">
        <v>12</v>
      </c>
      <c r="H298" s="1">
        <v>1</v>
      </c>
      <c r="I298" s="3">
        <v>55</v>
      </c>
    </row>
    <row r="299" spans="2:9" x14ac:dyDescent="0.25">
      <c r="B299" s="2">
        <v>42792</v>
      </c>
      <c r="C299" s="1" t="s">
        <v>8</v>
      </c>
      <c r="D299" s="1">
        <v>227633</v>
      </c>
      <c r="E299" s="1">
        <v>224240</v>
      </c>
      <c r="F299" s="1" t="s">
        <v>285</v>
      </c>
      <c r="G299" s="1" t="s">
        <v>18</v>
      </c>
      <c r="H299" s="1">
        <v>5</v>
      </c>
      <c r="I299" s="3">
        <v>218</v>
      </c>
    </row>
    <row r="300" spans="2:9" x14ac:dyDescent="0.25">
      <c r="B300" s="2">
        <v>42792</v>
      </c>
      <c r="C300" s="1" t="s">
        <v>8</v>
      </c>
      <c r="D300" s="1">
        <v>227633</v>
      </c>
      <c r="E300" s="1">
        <v>367596</v>
      </c>
      <c r="F300" s="1" t="s">
        <v>286</v>
      </c>
      <c r="G300" s="1" t="s">
        <v>18</v>
      </c>
      <c r="H300" s="1">
        <v>1</v>
      </c>
      <c r="I300" s="3">
        <v>43.6</v>
      </c>
    </row>
    <row r="301" spans="2:9" x14ac:dyDescent="0.25">
      <c r="B301" s="2">
        <v>42792</v>
      </c>
      <c r="C301" s="1" t="s">
        <v>8</v>
      </c>
      <c r="D301" s="1">
        <v>227633</v>
      </c>
      <c r="E301" s="1">
        <v>503084</v>
      </c>
      <c r="F301" s="1" t="s">
        <v>287</v>
      </c>
      <c r="G301" s="1" t="s">
        <v>18</v>
      </c>
      <c r="H301" s="1">
        <v>4</v>
      </c>
      <c r="I301" s="3">
        <v>43.6</v>
      </c>
    </row>
    <row r="302" spans="2:9" x14ac:dyDescent="0.25">
      <c r="B302" s="2">
        <v>42792</v>
      </c>
      <c r="C302" s="1" t="s">
        <v>8</v>
      </c>
      <c r="D302" s="1">
        <v>905356</v>
      </c>
      <c r="E302" s="1">
        <v>505127</v>
      </c>
      <c r="F302" s="1" t="s">
        <v>288</v>
      </c>
      <c r="G302" s="1" t="s">
        <v>18</v>
      </c>
      <c r="H302" s="1">
        <v>2</v>
      </c>
      <c r="I302" s="3">
        <v>78</v>
      </c>
    </row>
    <row r="303" spans="2:9" x14ac:dyDescent="0.25">
      <c r="B303" s="2">
        <v>42793</v>
      </c>
      <c r="C303" s="1" t="s">
        <v>8</v>
      </c>
      <c r="D303" s="1">
        <v>915953</v>
      </c>
      <c r="E303" s="1">
        <v>205412</v>
      </c>
      <c r="F303" s="1" t="s">
        <v>289</v>
      </c>
      <c r="G303" s="1" t="s">
        <v>10</v>
      </c>
      <c r="H303" s="1">
        <v>1</v>
      </c>
      <c r="I303" s="3">
        <v>51.7</v>
      </c>
    </row>
    <row r="304" spans="2:9" x14ac:dyDescent="0.25">
      <c r="B304" s="2">
        <v>42793</v>
      </c>
      <c r="C304" s="1" t="s">
        <v>8</v>
      </c>
      <c r="D304" s="1">
        <v>762610</v>
      </c>
      <c r="E304" s="1">
        <v>233422</v>
      </c>
      <c r="F304" s="1" t="s">
        <v>290</v>
      </c>
      <c r="G304" s="1" t="s">
        <v>10</v>
      </c>
      <c r="H304" s="1">
        <v>2</v>
      </c>
      <c r="I304" s="3">
        <v>110</v>
      </c>
    </row>
    <row r="305" spans="2:9" x14ac:dyDescent="0.25">
      <c r="B305" s="2">
        <v>42794</v>
      </c>
      <c r="C305" s="1" t="s">
        <v>8</v>
      </c>
      <c r="D305" s="1">
        <v>300035</v>
      </c>
      <c r="E305" s="1">
        <v>482452</v>
      </c>
      <c r="F305" s="1" t="s">
        <v>291</v>
      </c>
      <c r="G305" s="1" t="s">
        <v>10</v>
      </c>
      <c r="H305" s="1">
        <v>2</v>
      </c>
      <c r="I305" s="3">
        <v>104.6</v>
      </c>
    </row>
    <row r="306" spans="2:9" x14ac:dyDescent="0.25">
      <c r="B306" s="4">
        <v>42794</v>
      </c>
      <c r="C306" s="5" t="s">
        <v>8</v>
      </c>
      <c r="D306" s="5">
        <v>863562</v>
      </c>
      <c r="E306" s="5">
        <v>511805</v>
      </c>
      <c r="F306" s="5" t="s">
        <v>292</v>
      </c>
      <c r="G306" s="5" t="s">
        <v>21</v>
      </c>
      <c r="H306" s="5">
        <v>1</v>
      </c>
      <c r="I306" s="6">
        <v>32.5</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B1:O477"/>
  <sheetViews>
    <sheetView showGridLines="0" zoomScaleNormal="100" workbookViewId="0">
      <selection activeCell="D21" sqref="D21"/>
    </sheetView>
  </sheetViews>
  <sheetFormatPr defaultRowHeight="15" x14ac:dyDescent="0.25"/>
  <cols>
    <col min="2" max="2" width="20.140625" customWidth="1"/>
    <col min="3" max="3" width="20.85546875" bestFit="1" customWidth="1"/>
    <col min="4" max="4" width="4.42578125" customWidth="1"/>
    <col min="5" max="5" width="19.85546875" customWidth="1"/>
    <col min="6" max="6" width="16.5703125" customWidth="1"/>
    <col min="7" max="7" width="18.28515625" customWidth="1"/>
    <col min="8" max="8" width="22.7109375" customWidth="1"/>
    <col min="9" max="9" width="23.7109375" customWidth="1"/>
    <col min="10" max="10" width="18.28515625" customWidth="1"/>
    <col min="11" max="11" width="23.7109375" customWidth="1"/>
    <col min="12" max="12" width="17.7109375" customWidth="1"/>
    <col min="13" max="13" width="6.7109375" customWidth="1"/>
    <col min="14" max="14" width="15.42578125" customWidth="1"/>
    <col min="15" max="16" width="17.28515625" customWidth="1"/>
    <col min="17" max="17" width="19" customWidth="1"/>
    <col min="18" max="30" width="6.7109375" customWidth="1"/>
    <col min="31" max="164" width="7.7109375" customWidth="1"/>
    <col min="165" max="165" width="11.42578125" bestFit="1" customWidth="1"/>
  </cols>
  <sheetData>
    <row r="1" spans="2:15" ht="30" customHeight="1" x14ac:dyDescent="0.25"/>
    <row r="2" spans="2:15" x14ac:dyDescent="0.25">
      <c r="B2" s="226"/>
      <c r="C2" s="226"/>
    </row>
    <row r="3" spans="2:15" x14ac:dyDescent="0.25">
      <c r="B3" s="226"/>
      <c r="C3" s="226"/>
    </row>
    <row r="4" spans="2:15" ht="21" x14ac:dyDescent="0.3">
      <c r="B4" s="226"/>
      <c r="C4" s="226"/>
      <c r="J4" s="43" t="s">
        <v>1033</v>
      </c>
      <c r="K4" s="43" t="s">
        <v>1034</v>
      </c>
      <c r="L4" s="57" t="s">
        <v>1035</v>
      </c>
    </row>
    <row r="5" spans="2:15" ht="21" x14ac:dyDescent="0.35">
      <c r="J5" s="45">
        <f>COUNTA(N10:N171)</f>
        <v>162</v>
      </c>
      <c r="K5" s="44">
        <v>304</v>
      </c>
      <c r="L5" s="58">
        <f>AVERAGE(O10:O171)</f>
        <v>1.8765432098765431</v>
      </c>
    </row>
    <row r="7" spans="2:15" x14ac:dyDescent="0.25">
      <c r="B7" s="39"/>
      <c r="C7" s="39"/>
    </row>
    <row r="8" spans="2:15" ht="20.25" thickBot="1" x14ac:dyDescent="0.35">
      <c r="B8" s="38" t="s">
        <v>1030</v>
      </c>
    </row>
    <row r="9" spans="2:15" x14ac:dyDescent="0.25">
      <c r="B9" s="13" t="s">
        <v>293</v>
      </c>
      <c r="C9" s="11" t="s">
        <v>303</v>
      </c>
      <c r="E9" s="13" t="s">
        <v>303</v>
      </c>
      <c r="F9" s="19" t="s">
        <v>305</v>
      </c>
      <c r="G9" s="10"/>
      <c r="H9" s="10"/>
      <c r="I9" s="10"/>
      <c r="J9" s="10"/>
      <c r="K9" s="10"/>
      <c r="L9" s="11"/>
      <c r="N9" s="53" t="s">
        <v>293</v>
      </c>
      <c r="O9" s="54" t="s">
        <v>1034</v>
      </c>
    </row>
    <row r="10" spans="2:15" x14ac:dyDescent="0.25">
      <c r="B10" s="14" t="s">
        <v>295</v>
      </c>
      <c r="C10" s="15"/>
      <c r="E10" s="20" t="s">
        <v>293</v>
      </c>
      <c r="F10" s="21" t="s">
        <v>32</v>
      </c>
      <c r="G10" s="21" t="s">
        <v>10</v>
      </c>
      <c r="H10" s="21" t="s">
        <v>21</v>
      </c>
      <c r="I10" s="21" t="s">
        <v>49</v>
      </c>
      <c r="J10" s="21" t="s">
        <v>12</v>
      </c>
      <c r="K10" s="21" t="s">
        <v>15</v>
      </c>
      <c r="L10" s="12" t="s">
        <v>18</v>
      </c>
      <c r="N10" s="55">
        <v>133064</v>
      </c>
      <c r="O10" s="41">
        <v>13</v>
      </c>
    </row>
    <row r="11" spans="2:15" x14ac:dyDescent="0.25">
      <c r="B11" s="16" t="s">
        <v>296</v>
      </c>
      <c r="C11" s="115">
        <v>2723.0000000000005</v>
      </c>
      <c r="E11" s="14" t="s">
        <v>295</v>
      </c>
      <c r="F11" s="22"/>
      <c r="G11" s="22"/>
      <c r="H11" s="22"/>
      <c r="I11" s="22"/>
      <c r="J11" s="22"/>
      <c r="K11" s="22"/>
      <c r="L11" s="15"/>
      <c r="N11" s="55">
        <v>11463</v>
      </c>
      <c r="O11" s="41">
        <v>10</v>
      </c>
    </row>
    <row r="12" spans="2:15" x14ac:dyDescent="0.25">
      <c r="B12" s="16" t="s">
        <v>297</v>
      </c>
      <c r="C12" s="115">
        <v>2650.6999999999989</v>
      </c>
      <c r="E12" s="16" t="s">
        <v>296</v>
      </c>
      <c r="F12" s="113">
        <v>144.9</v>
      </c>
      <c r="G12" s="113">
        <v>1427.9000000000005</v>
      </c>
      <c r="H12" s="113">
        <v>94.5</v>
      </c>
      <c r="I12" s="113">
        <v>32.299999999999997</v>
      </c>
      <c r="J12" s="113">
        <v>305.20000000000005</v>
      </c>
      <c r="K12" s="113">
        <v>116.7</v>
      </c>
      <c r="L12" s="115">
        <v>601.49999999999989</v>
      </c>
      <c r="N12" s="55">
        <v>428999</v>
      </c>
      <c r="O12" s="41">
        <v>9</v>
      </c>
    </row>
    <row r="13" spans="2:15" x14ac:dyDescent="0.25">
      <c r="B13" s="16" t="s">
        <v>298</v>
      </c>
      <c r="C13" s="115">
        <v>3030.7999999999997</v>
      </c>
      <c r="E13" s="16" t="s">
        <v>297</v>
      </c>
      <c r="F13" s="113"/>
      <c r="G13" s="113">
        <v>1155.2000000000003</v>
      </c>
      <c r="H13" s="113">
        <v>30</v>
      </c>
      <c r="I13" s="113"/>
      <c r="J13" s="113">
        <v>98.9</v>
      </c>
      <c r="K13" s="113">
        <v>32.9</v>
      </c>
      <c r="L13" s="115">
        <v>1333.7</v>
      </c>
      <c r="N13" s="55">
        <v>272240</v>
      </c>
      <c r="O13" s="41">
        <v>7</v>
      </c>
    </row>
    <row r="14" spans="2:15" x14ac:dyDescent="0.25">
      <c r="B14" s="16" t="s">
        <v>299</v>
      </c>
      <c r="C14" s="115">
        <v>2052.3000000000011</v>
      </c>
      <c r="E14" s="16" t="s">
        <v>298</v>
      </c>
      <c r="F14" s="113"/>
      <c r="G14" s="113">
        <v>1262.4000000000003</v>
      </c>
      <c r="H14" s="113">
        <v>60</v>
      </c>
      <c r="I14" s="113">
        <v>60.4</v>
      </c>
      <c r="J14" s="113">
        <v>250</v>
      </c>
      <c r="K14" s="113"/>
      <c r="L14" s="115">
        <v>1398.0000000000007</v>
      </c>
      <c r="N14" s="55">
        <v>487208</v>
      </c>
      <c r="O14" s="41">
        <v>7</v>
      </c>
    </row>
    <row r="15" spans="2:15" x14ac:dyDescent="0.25">
      <c r="B15" s="14" t="s">
        <v>300</v>
      </c>
      <c r="C15" s="115"/>
      <c r="E15" s="16" t="s">
        <v>299</v>
      </c>
      <c r="F15" s="113"/>
      <c r="G15" s="113">
        <v>333.59999999999997</v>
      </c>
      <c r="H15" s="113"/>
      <c r="I15" s="113"/>
      <c r="J15" s="113">
        <v>409.69999999999993</v>
      </c>
      <c r="K15" s="113"/>
      <c r="L15" s="115">
        <v>1309.0000000000005</v>
      </c>
      <c r="N15" s="55">
        <v>436689</v>
      </c>
      <c r="O15" s="41">
        <v>6</v>
      </c>
    </row>
    <row r="16" spans="2:15" x14ac:dyDescent="0.25">
      <c r="B16" s="16" t="s">
        <v>301</v>
      </c>
      <c r="C16" s="115">
        <v>2109.5000000000005</v>
      </c>
      <c r="E16" s="14" t="s">
        <v>300</v>
      </c>
      <c r="F16" s="113"/>
      <c r="G16" s="113"/>
      <c r="H16" s="113"/>
      <c r="I16" s="113"/>
      <c r="J16" s="113"/>
      <c r="K16" s="113"/>
      <c r="L16" s="115"/>
      <c r="N16" s="55">
        <v>52079</v>
      </c>
      <c r="O16" s="41">
        <v>6</v>
      </c>
    </row>
    <row r="17" spans="2:15" x14ac:dyDescent="0.25">
      <c r="B17" s="16" t="s">
        <v>302</v>
      </c>
      <c r="C17" s="115">
        <v>3551.7000000000003</v>
      </c>
      <c r="E17" s="16" t="s">
        <v>301</v>
      </c>
      <c r="F17" s="113"/>
      <c r="G17" s="113">
        <v>687.90000000000009</v>
      </c>
      <c r="H17" s="113"/>
      <c r="I17" s="113"/>
      <c r="J17" s="113">
        <v>191.2</v>
      </c>
      <c r="K17" s="113">
        <v>104.8</v>
      </c>
      <c r="L17" s="115">
        <v>1125.5999999999999</v>
      </c>
      <c r="N17" s="55">
        <v>205412</v>
      </c>
      <c r="O17" s="41">
        <v>5</v>
      </c>
    </row>
    <row r="18" spans="2:15" ht="15.75" thickBot="1" x14ac:dyDescent="0.3">
      <c r="B18" s="49" t="s">
        <v>294</v>
      </c>
      <c r="C18" s="155">
        <v>16118</v>
      </c>
      <c r="E18" s="16" t="s">
        <v>302</v>
      </c>
      <c r="F18" s="113">
        <v>43.8</v>
      </c>
      <c r="G18" s="113">
        <v>673.4</v>
      </c>
      <c r="H18" s="113">
        <v>112.5</v>
      </c>
      <c r="I18" s="113">
        <v>30.9</v>
      </c>
      <c r="J18" s="113">
        <v>384.7</v>
      </c>
      <c r="K18" s="113">
        <v>63.8</v>
      </c>
      <c r="L18" s="115">
        <v>2242.6000000000004</v>
      </c>
      <c r="N18" s="55">
        <v>5787</v>
      </c>
      <c r="O18" s="41">
        <v>5</v>
      </c>
    </row>
    <row r="19" spans="2:15" ht="15.75" thickBot="1" x14ac:dyDescent="0.3">
      <c r="E19" s="49" t="s">
        <v>294</v>
      </c>
      <c r="F19" s="156">
        <v>188.7</v>
      </c>
      <c r="G19" s="156">
        <v>5540.4000000000015</v>
      </c>
      <c r="H19" s="156">
        <v>297</v>
      </c>
      <c r="I19" s="156">
        <v>123.6</v>
      </c>
      <c r="J19" s="156">
        <v>1639.7</v>
      </c>
      <c r="K19" s="156">
        <v>318.2</v>
      </c>
      <c r="L19" s="155">
        <v>8010.4000000000015</v>
      </c>
      <c r="N19" s="55">
        <v>462074</v>
      </c>
      <c r="O19" s="41">
        <v>5</v>
      </c>
    </row>
    <row r="20" spans="2:15" x14ac:dyDescent="0.25">
      <c r="N20" s="55">
        <v>234082</v>
      </c>
      <c r="O20" s="41">
        <v>5</v>
      </c>
    </row>
    <row r="21" spans="2:15" ht="20.25" thickBot="1" x14ac:dyDescent="0.35">
      <c r="B21" s="38" t="s">
        <v>1031</v>
      </c>
      <c r="N21" s="55">
        <v>428180</v>
      </c>
      <c r="O21" s="41">
        <v>5</v>
      </c>
    </row>
    <row r="22" spans="2:15" x14ac:dyDescent="0.25">
      <c r="B22" s="13" t="s">
        <v>293</v>
      </c>
      <c r="C22" s="11" t="s">
        <v>304</v>
      </c>
      <c r="E22" s="13" t="s">
        <v>304</v>
      </c>
      <c r="F22" s="19" t="s">
        <v>305</v>
      </c>
      <c r="G22" s="10"/>
      <c r="H22" s="10"/>
      <c r="I22" s="10"/>
      <c r="J22" s="10"/>
      <c r="K22" s="10"/>
      <c r="L22" s="11"/>
      <c r="N22" s="55">
        <v>463872</v>
      </c>
      <c r="O22" s="41">
        <v>4</v>
      </c>
    </row>
    <row r="23" spans="2:15" x14ac:dyDescent="0.25">
      <c r="B23" s="14" t="s">
        <v>295</v>
      </c>
      <c r="C23" s="15"/>
      <c r="E23" s="20" t="s">
        <v>293</v>
      </c>
      <c r="F23" s="21" t="s">
        <v>32</v>
      </c>
      <c r="G23" s="21" t="s">
        <v>10</v>
      </c>
      <c r="H23" s="21" t="s">
        <v>21</v>
      </c>
      <c r="I23" s="21" t="s">
        <v>49</v>
      </c>
      <c r="J23" s="21" t="s">
        <v>12</v>
      </c>
      <c r="K23" s="21" t="s">
        <v>15</v>
      </c>
      <c r="L23" s="12" t="s">
        <v>18</v>
      </c>
      <c r="N23" s="55">
        <v>495069</v>
      </c>
      <c r="O23" s="41">
        <v>4</v>
      </c>
    </row>
    <row r="24" spans="2:15" x14ac:dyDescent="0.25">
      <c r="B24" s="16" t="s">
        <v>296</v>
      </c>
      <c r="C24" s="26">
        <v>62</v>
      </c>
      <c r="E24" s="14" t="s">
        <v>295</v>
      </c>
      <c r="F24" s="48"/>
      <c r="G24" s="48"/>
      <c r="H24" s="48"/>
      <c r="I24" s="48"/>
      <c r="J24" s="48"/>
      <c r="K24" s="48"/>
      <c r="L24" s="26"/>
      <c r="N24" s="55">
        <v>469656</v>
      </c>
      <c r="O24" s="41">
        <v>4</v>
      </c>
    </row>
    <row r="25" spans="2:15" x14ac:dyDescent="0.25">
      <c r="B25" s="16" t="s">
        <v>297</v>
      </c>
      <c r="C25" s="26">
        <v>57</v>
      </c>
      <c r="E25" s="16" t="s">
        <v>296</v>
      </c>
      <c r="F25" s="48">
        <v>3</v>
      </c>
      <c r="G25" s="48">
        <v>31</v>
      </c>
      <c r="H25" s="48">
        <v>3</v>
      </c>
      <c r="I25" s="48">
        <v>1</v>
      </c>
      <c r="J25" s="48">
        <v>6</v>
      </c>
      <c r="K25" s="48">
        <v>3</v>
      </c>
      <c r="L25" s="26">
        <v>15</v>
      </c>
      <c r="N25" s="55">
        <v>192014</v>
      </c>
      <c r="O25" s="41">
        <v>4</v>
      </c>
    </row>
    <row r="26" spans="2:15" x14ac:dyDescent="0.25">
      <c r="B26" s="16" t="s">
        <v>298</v>
      </c>
      <c r="C26" s="26">
        <v>73</v>
      </c>
      <c r="E26" s="16" t="s">
        <v>297</v>
      </c>
      <c r="F26" s="48"/>
      <c r="G26" s="48">
        <v>27</v>
      </c>
      <c r="H26" s="48">
        <v>1</v>
      </c>
      <c r="I26" s="48"/>
      <c r="J26" s="48">
        <v>2</v>
      </c>
      <c r="K26" s="48">
        <v>1</v>
      </c>
      <c r="L26" s="26">
        <v>26</v>
      </c>
      <c r="N26" s="55">
        <v>470669</v>
      </c>
      <c r="O26" s="41">
        <v>4</v>
      </c>
    </row>
    <row r="27" spans="2:15" x14ac:dyDescent="0.25">
      <c r="B27" s="16" t="s">
        <v>299</v>
      </c>
      <c r="C27" s="26">
        <v>51</v>
      </c>
      <c r="E27" s="16" t="s">
        <v>298</v>
      </c>
      <c r="F27" s="48"/>
      <c r="G27" s="48">
        <v>30</v>
      </c>
      <c r="H27" s="48">
        <v>2</v>
      </c>
      <c r="I27" s="48">
        <v>2</v>
      </c>
      <c r="J27" s="48">
        <v>6</v>
      </c>
      <c r="K27" s="48"/>
      <c r="L27" s="26">
        <v>33</v>
      </c>
      <c r="N27" s="55">
        <v>265324</v>
      </c>
      <c r="O27" s="41">
        <v>4</v>
      </c>
    </row>
    <row r="28" spans="2:15" x14ac:dyDescent="0.25">
      <c r="B28" s="14" t="s">
        <v>300</v>
      </c>
      <c r="C28" s="26"/>
      <c r="E28" s="16" t="s">
        <v>299</v>
      </c>
      <c r="F28" s="48"/>
      <c r="G28" s="48">
        <v>8</v>
      </c>
      <c r="H28" s="48"/>
      <c r="I28" s="48"/>
      <c r="J28" s="48">
        <v>9</v>
      </c>
      <c r="K28" s="48"/>
      <c r="L28" s="26">
        <v>34</v>
      </c>
      <c r="N28" s="55">
        <v>271944</v>
      </c>
      <c r="O28" s="41">
        <v>4</v>
      </c>
    </row>
    <row r="29" spans="2:15" x14ac:dyDescent="0.25">
      <c r="B29" s="16" t="s">
        <v>301</v>
      </c>
      <c r="C29" s="26">
        <v>49</v>
      </c>
      <c r="E29" s="14" t="s">
        <v>300</v>
      </c>
      <c r="F29" s="48"/>
      <c r="G29" s="48"/>
      <c r="H29" s="48"/>
      <c r="I29" s="48"/>
      <c r="J29" s="48"/>
      <c r="K29" s="48"/>
      <c r="L29" s="26"/>
      <c r="N29" s="55">
        <v>466652</v>
      </c>
      <c r="O29" s="41">
        <v>3</v>
      </c>
    </row>
    <row r="30" spans="2:15" x14ac:dyDescent="0.25">
      <c r="B30" s="16" t="s">
        <v>302</v>
      </c>
      <c r="C30" s="26">
        <v>85</v>
      </c>
      <c r="E30" s="16" t="s">
        <v>301</v>
      </c>
      <c r="F30" s="48"/>
      <c r="G30" s="48">
        <v>15</v>
      </c>
      <c r="H30" s="48"/>
      <c r="I30" s="48"/>
      <c r="J30" s="48">
        <v>4</v>
      </c>
      <c r="K30" s="48">
        <v>3</v>
      </c>
      <c r="L30" s="26">
        <v>27</v>
      </c>
      <c r="N30" s="55">
        <v>93487</v>
      </c>
      <c r="O30" s="41">
        <v>3</v>
      </c>
    </row>
    <row r="31" spans="2:15" ht="15.75" thickBot="1" x14ac:dyDescent="0.3">
      <c r="B31" s="49" t="s">
        <v>294</v>
      </c>
      <c r="C31" s="50">
        <v>377</v>
      </c>
      <c r="E31" s="16" t="s">
        <v>302</v>
      </c>
      <c r="F31" s="48">
        <v>1</v>
      </c>
      <c r="G31" s="48">
        <v>14</v>
      </c>
      <c r="H31" s="48">
        <v>3</v>
      </c>
      <c r="I31" s="48">
        <v>1</v>
      </c>
      <c r="J31" s="48">
        <v>8</v>
      </c>
      <c r="K31" s="48">
        <v>2</v>
      </c>
      <c r="L31" s="26">
        <v>56</v>
      </c>
      <c r="N31" s="55">
        <v>424128</v>
      </c>
      <c r="O31" s="41">
        <v>3</v>
      </c>
    </row>
    <row r="32" spans="2:15" ht="15.75" thickBot="1" x14ac:dyDescent="0.3">
      <c r="E32" s="49" t="s">
        <v>294</v>
      </c>
      <c r="F32" s="51">
        <v>4</v>
      </c>
      <c r="G32" s="51">
        <v>125</v>
      </c>
      <c r="H32" s="51">
        <v>9</v>
      </c>
      <c r="I32" s="51">
        <v>4</v>
      </c>
      <c r="J32" s="51">
        <v>35</v>
      </c>
      <c r="K32" s="51">
        <v>9</v>
      </c>
      <c r="L32" s="50">
        <v>191</v>
      </c>
      <c r="N32" s="55">
        <v>430455</v>
      </c>
      <c r="O32" s="41">
        <v>3</v>
      </c>
    </row>
    <row r="33" spans="2:15" x14ac:dyDescent="0.25">
      <c r="N33" s="55">
        <v>192332</v>
      </c>
      <c r="O33" s="41">
        <v>3</v>
      </c>
    </row>
    <row r="34" spans="2:15" ht="15.75" thickBot="1" x14ac:dyDescent="0.3">
      <c r="N34" s="55">
        <v>39111</v>
      </c>
      <c r="O34" s="41">
        <v>3</v>
      </c>
    </row>
    <row r="35" spans="2:15" x14ac:dyDescent="0.25">
      <c r="B35" s="21"/>
      <c r="C35" s="21"/>
      <c r="D35" s="21"/>
      <c r="E35" s="53" t="s">
        <v>293</v>
      </c>
      <c r="F35" s="62" t="s">
        <v>303</v>
      </c>
      <c r="G35" s="71" t="s">
        <v>304</v>
      </c>
      <c r="H35" s="63" t="s">
        <v>1036</v>
      </c>
      <c r="I35" s="63" t="s">
        <v>1037</v>
      </c>
      <c r="J35" s="64" t="s">
        <v>1038</v>
      </c>
      <c r="N35" s="55">
        <v>375276</v>
      </c>
      <c r="O35" s="41">
        <v>3</v>
      </c>
    </row>
    <row r="36" spans="2:15" x14ac:dyDescent="0.25">
      <c r="B36" s="21"/>
      <c r="C36" s="21"/>
      <c r="D36" s="21"/>
      <c r="E36" s="67" t="s">
        <v>8</v>
      </c>
      <c r="F36" s="158">
        <v>16117.999999999998</v>
      </c>
      <c r="G36" s="159">
        <v>377</v>
      </c>
      <c r="H36" s="68">
        <f>GETPIVOTDATA("Sum of Sales Value ($)",$E$35,"Product Brand","Colgate-Palmolive")/GETPIVOTDATA("Sum of Sales Value ($)",$E$35)</f>
        <v>0.26434087804206063</v>
      </c>
      <c r="I36" s="68">
        <f>GETPIVOTDATA("Sum of Sales Volume",$E$35,"Product Brand","Colgate-Palmolive")/GETPIVOTDATA("Sum of Sales Volume",$E$35)</f>
        <v>0.22807017543859648</v>
      </c>
      <c r="J36" s="69">
        <f>GETPIVOTDATA("Sum of Sales Volume",$E$35)/GETPIVOTDATA("Sum of Sales Volume",$E$35,"Product Brand","Colgate-Palmolive")</f>
        <v>4.384615384615385</v>
      </c>
      <c r="N36" s="55">
        <v>441080</v>
      </c>
      <c r="O36" s="41">
        <v>3</v>
      </c>
    </row>
    <row r="37" spans="2:15" x14ac:dyDescent="0.25">
      <c r="E37" s="55" t="s">
        <v>306</v>
      </c>
      <c r="F37" s="160">
        <v>13073.799999999974</v>
      </c>
      <c r="G37" s="161">
        <v>424</v>
      </c>
      <c r="H37" s="59">
        <f>GETPIVOTDATA("Sum of Sales Value ($)",$E$35,"Product Brand","Competitor A")/GETPIVOTDATA("Sum of Sales Value ($)",$E$35)</f>
        <v>0.21441492563260239</v>
      </c>
      <c r="I37" s="59">
        <f>GETPIVOTDATA("Sum of Sales Volume",$E$35,"Product Brand","Competitor A")/GETPIVOTDATA("Sum of Sales Volume",$E$35)</f>
        <v>0.25650332728372655</v>
      </c>
      <c r="J37" s="65">
        <f>GETPIVOTDATA("Sum of Sales Volume",$E$35)/GETPIVOTDATA("Sum of Sales Volume",$E$35,"Product Brand","Competitor A")</f>
        <v>3.8985849056603774</v>
      </c>
      <c r="N37" s="55">
        <v>5160</v>
      </c>
      <c r="O37" s="41">
        <v>3</v>
      </c>
    </row>
    <row r="38" spans="2:15" x14ac:dyDescent="0.25">
      <c r="E38" s="55" t="s">
        <v>308</v>
      </c>
      <c r="F38" s="160">
        <v>31782.49999999996</v>
      </c>
      <c r="G38" s="161">
        <v>852</v>
      </c>
      <c r="H38" s="59">
        <f>GETPIVOTDATA("Sum of Sales Value ($)",$E$35,"Product Brand","Competitor B")/GETPIVOTDATA("Sum of Sales Value ($)",$E$35)</f>
        <v>0.52124419632533703</v>
      </c>
      <c r="I38" s="59">
        <f>GETPIVOTDATA("Sum of Sales Volume",$E$35,"Product Brand","Competitor B")/GETPIVOTDATA("Sum of Sales Volume",$E$35)</f>
        <v>0.51542649727767698</v>
      </c>
      <c r="J38" s="65">
        <f>GETPIVOTDATA("Sum of Sales Volume",$E$35)/GETPIVOTDATA("Sum of Sales Volume",$E$35,"Product Brand","Competitor B")</f>
        <v>1.9401408450704225</v>
      </c>
      <c r="N38" s="55">
        <v>448188</v>
      </c>
      <c r="O38" s="41">
        <v>3</v>
      </c>
    </row>
    <row r="39" spans="2:15" ht="15.75" thickBot="1" x14ac:dyDescent="0.3">
      <c r="E39" s="56" t="s">
        <v>294</v>
      </c>
      <c r="F39" s="162">
        <v>60974.29999999993</v>
      </c>
      <c r="G39" s="163">
        <v>1653</v>
      </c>
      <c r="H39" s="60">
        <v>1</v>
      </c>
      <c r="I39" s="61">
        <v>1</v>
      </c>
      <c r="J39" s="66"/>
      <c r="N39" s="55">
        <v>48576</v>
      </c>
      <c r="O39" s="41">
        <v>3</v>
      </c>
    </row>
    <row r="40" spans="2:15" x14ac:dyDescent="0.25">
      <c r="N40" s="55">
        <v>377222</v>
      </c>
      <c r="O40" s="41">
        <v>3</v>
      </c>
    </row>
    <row r="41" spans="2:15" x14ac:dyDescent="0.25">
      <c r="N41" s="55">
        <v>484014</v>
      </c>
      <c r="O41" s="41">
        <v>2</v>
      </c>
    </row>
    <row r="42" spans="2:15" x14ac:dyDescent="0.25">
      <c r="N42" s="55">
        <v>469617</v>
      </c>
      <c r="O42" s="41">
        <v>2</v>
      </c>
    </row>
    <row r="43" spans="2:15" x14ac:dyDescent="0.25">
      <c r="N43" s="55">
        <v>487516</v>
      </c>
      <c r="O43" s="41">
        <v>2</v>
      </c>
    </row>
    <row r="44" spans="2:15" x14ac:dyDescent="0.25">
      <c r="N44" s="55">
        <v>435383</v>
      </c>
      <c r="O44" s="41">
        <v>2</v>
      </c>
    </row>
    <row r="45" spans="2:15" x14ac:dyDescent="0.25">
      <c r="N45" s="55">
        <v>93724</v>
      </c>
      <c r="O45" s="41">
        <v>2</v>
      </c>
    </row>
    <row r="46" spans="2:15" x14ac:dyDescent="0.25">
      <c r="N46" s="55">
        <v>168550</v>
      </c>
      <c r="O46" s="41">
        <v>2</v>
      </c>
    </row>
    <row r="47" spans="2:15" x14ac:dyDescent="0.25">
      <c r="N47" s="55">
        <v>485504</v>
      </c>
      <c r="O47" s="41">
        <v>2</v>
      </c>
    </row>
    <row r="48" spans="2:15" x14ac:dyDescent="0.25">
      <c r="N48" s="55">
        <v>175781</v>
      </c>
      <c r="O48" s="41">
        <v>2</v>
      </c>
    </row>
    <row r="49" spans="14:15" x14ac:dyDescent="0.25">
      <c r="N49" s="55">
        <v>140833</v>
      </c>
      <c r="O49" s="41">
        <v>2</v>
      </c>
    </row>
    <row r="50" spans="14:15" x14ac:dyDescent="0.25">
      <c r="N50" s="55">
        <v>304735</v>
      </c>
      <c r="O50" s="41">
        <v>2</v>
      </c>
    </row>
    <row r="51" spans="14:15" x14ac:dyDescent="0.25">
      <c r="N51" s="55">
        <v>505127</v>
      </c>
      <c r="O51" s="41">
        <v>2</v>
      </c>
    </row>
    <row r="52" spans="14:15" x14ac:dyDescent="0.25">
      <c r="N52" s="55">
        <v>457781</v>
      </c>
      <c r="O52" s="41">
        <v>2</v>
      </c>
    </row>
    <row r="53" spans="14:15" x14ac:dyDescent="0.25">
      <c r="N53" s="55">
        <v>477201</v>
      </c>
      <c r="O53" s="41">
        <v>2</v>
      </c>
    </row>
    <row r="54" spans="14:15" x14ac:dyDescent="0.25">
      <c r="N54" s="55">
        <v>460465</v>
      </c>
      <c r="O54" s="41">
        <v>2</v>
      </c>
    </row>
    <row r="55" spans="14:15" x14ac:dyDescent="0.25">
      <c r="N55" s="55">
        <v>484994</v>
      </c>
      <c r="O55" s="41">
        <v>2</v>
      </c>
    </row>
    <row r="56" spans="14:15" x14ac:dyDescent="0.25">
      <c r="N56" s="55">
        <v>8416</v>
      </c>
      <c r="O56" s="41">
        <v>2</v>
      </c>
    </row>
    <row r="57" spans="14:15" x14ac:dyDescent="0.25">
      <c r="N57" s="55">
        <v>124027</v>
      </c>
      <c r="O57" s="41">
        <v>2</v>
      </c>
    </row>
    <row r="58" spans="14:15" x14ac:dyDescent="0.25">
      <c r="N58" s="55">
        <v>496272</v>
      </c>
      <c r="O58" s="41">
        <v>2</v>
      </c>
    </row>
    <row r="59" spans="14:15" x14ac:dyDescent="0.25">
      <c r="N59" s="55">
        <v>42755</v>
      </c>
      <c r="O59" s="41">
        <v>2</v>
      </c>
    </row>
    <row r="60" spans="14:15" x14ac:dyDescent="0.25">
      <c r="N60" s="55">
        <v>500575</v>
      </c>
      <c r="O60" s="41">
        <v>2</v>
      </c>
    </row>
    <row r="61" spans="14:15" x14ac:dyDescent="0.25">
      <c r="N61" s="55">
        <v>468356</v>
      </c>
      <c r="O61" s="41">
        <v>2</v>
      </c>
    </row>
    <row r="62" spans="14:15" x14ac:dyDescent="0.25">
      <c r="N62" s="55">
        <v>504864</v>
      </c>
      <c r="O62" s="41">
        <v>2</v>
      </c>
    </row>
    <row r="63" spans="14:15" x14ac:dyDescent="0.25">
      <c r="N63" s="55">
        <v>416668</v>
      </c>
      <c r="O63" s="41">
        <v>2</v>
      </c>
    </row>
    <row r="64" spans="14:15" x14ac:dyDescent="0.25">
      <c r="N64" s="55">
        <v>507677</v>
      </c>
      <c r="O64" s="41">
        <v>2</v>
      </c>
    </row>
    <row r="65" spans="14:15" x14ac:dyDescent="0.25">
      <c r="N65" s="55">
        <v>424033</v>
      </c>
      <c r="O65" s="41">
        <v>2</v>
      </c>
    </row>
    <row r="66" spans="14:15" x14ac:dyDescent="0.25">
      <c r="N66" s="55">
        <v>371613</v>
      </c>
      <c r="O66" s="41">
        <v>2</v>
      </c>
    </row>
    <row r="67" spans="14:15" x14ac:dyDescent="0.25">
      <c r="N67" s="55">
        <v>480139</v>
      </c>
      <c r="O67" s="41">
        <v>1</v>
      </c>
    </row>
    <row r="68" spans="14:15" x14ac:dyDescent="0.25">
      <c r="N68" s="55">
        <v>503084</v>
      </c>
      <c r="O68" s="41">
        <v>1</v>
      </c>
    </row>
    <row r="69" spans="14:15" x14ac:dyDescent="0.25">
      <c r="N69" s="55">
        <v>489669</v>
      </c>
      <c r="O69" s="41">
        <v>1</v>
      </c>
    </row>
    <row r="70" spans="14:15" x14ac:dyDescent="0.25">
      <c r="N70" s="55">
        <v>259108</v>
      </c>
      <c r="O70" s="41">
        <v>1</v>
      </c>
    </row>
    <row r="71" spans="14:15" x14ac:dyDescent="0.25">
      <c r="N71" s="55">
        <v>468093</v>
      </c>
      <c r="O71" s="41">
        <v>1</v>
      </c>
    </row>
    <row r="72" spans="14:15" x14ac:dyDescent="0.25">
      <c r="N72" s="55">
        <v>259845</v>
      </c>
      <c r="O72" s="41">
        <v>1</v>
      </c>
    </row>
    <row r="73" spans="14:15" x14ac:dyDescent="0.25">
      <c r="N73" s="55">
        <v>198843</v>
      </c>
      <c r="O73" s="41">
        <v>1</v>
      </c>
    </row>
    <row r="74" spans="14:15" x14ac:dyDescent="0.25">
      <c r="N74" s="55">
        <v>261297</v>
      </c>
      <c r="O74" s="41">
        <v>1</v>
      </c>
    </row>
    <row r="75" spans="14:15" x14ac:dyDescent="0.25">
      <c r="N75" s="55">
        <v>224240</v>
      </c>
      <c r="O75" s="41">
        <v>1</v>
      </c>
    </row>
    <row r="76" spans="14:15" x14ac:dyDescent="0.25">
      <c r="N76" s="55">
        <v>261307</v>
      </c>
      <c r="O76" s="41">
        <v>1</v>
      </c>
    </row>
    <row r="77" spans="14:15" x14ac:dyDescent="0.25">
      <c r="N77" s="55">
        <v>507808</v>
      </c>
      <c r="O77" s="41">
        <v>1</v>
      </c>
    </row>
    <row r="78" spans="14:15" x14ac:dyDescent="0.25">
      <c r="N78" s="55">
        <v>262871</v>
      </c>
      <c r="O78" s="41">
        <v>1</v>
      </c>
    </row>
    <row r="79" spans="14:15" x14ac:dyDescent="0.25">
      <c r="N79" s="55">
        <v>38671</v>
      </c>
      <c r="O79" s="41">
        <v>1</v>
      </c>
    </row>
    <row r="80" spans="14:15" x14ac:dyDescent="0.25">
      <c r="N80" s="55">
        <v>5668</v>
      </c>
      <c r="O80" s="41">
        <v>1</v>
      </c>
    </row>
    <row r="81" spans="14:15" x14ac:dyDescent="0.25">
      <c r="N81" s="55">
        <v>483344</v>
      </c>
      <c r="O81" s="41">
        <v>1</v>
      </c>
    </row>
    <row r="82" spans="14:15" x14ac:dyDescent="0.25">
      <c r="N82" s="55">
        <v>265820</v>
      </c>
      <c r="O82" s="41">
        <v>1</v>
      </c>
    </row>
    <row r="83" spans="14:15" x14ac:dyDescent="0.25">
      <c r="N83" s="55">
        <v>206158</v>
      </c>
      <c r="O83" s="41">
        <v>1</v>
      </c>
    </row>
    <row r="84" spans="14:15" x14ac:dyDescent="0.25">
      <c r="N84" s="55">
        <v>265869</v>
      </c>
      <c r="O84" s="41">
        <v>1</v>
      </c>
    </row>
    <row r="85" spans="14:15" x14ac:dyDescent="0.25">
      <c r="N85" s="55">
        <v>492981</v>
      </c>
      <c r="O85" s="41">
        <v>1</v>
      </c>
    </row>
    <row r="86" spans="14:15" x14ac:dyDescent="0.25">
      <c r="N86" s="55">
        <v>268038</v>
      </c>
      <c r="O86" s="41">
        <v>1</v>
      </c>
    </row>
    <row r="87" spans="14:15" x14ac:dyDescent="0.25">
      <c r="N87" s="55">
        <v>499945</v>
      </c>
      <c r="O87" s="41">
        <v>1</v>
      </c>
    </row>
    <row r="88" spans="14:15" x14ac:dyDescent="0.25">
      <c r="N88" s="55">
        <v>59949</v>
      </c>
      <c r="O88" s="41">
        <v>1</v>
      </c>
    </row>
    <row r="89" spans="14:15" x14ac:dyDescent="0.25">
      <c r="N89" s="55">
        <v>233422</v>
      </c>
      <c r="O89" s="41">
        <v>1</v>
      </c>
    </row>
    <row r="90" spans="14:15" x14ac:dyDescent="0.25">
      <c r="N90" s="55">
        <v>75331</v>
      </c>
      <c r="O90" s="41">
        <v>1</v>
      </c>
    </row>
    <row r="91" spans="14:15" x14ac:dyDescent="0.25">
      <c r="N91" s="55">
        <v>466365</v>
      </c>
      <c r="O91" s="41">
        <v>1</v>
      </c>
    </row>
    <row r="92" spans="14:15" x14ac:dyDescent="0.25">
      <c r="N92" s="55">
        <v>280012</v>
      </c>
      <c r="O92" s="41">
        <v>1</v>
      </c>
    </row>
    <row r="93" spans="14:15" x14ac:dyDescent="0.25">
      <c r="N93" s="55">
        <v>17184</v>
      </c>
      <c r="O93" s="41">
        <v>1</v>
      </c>
    </row>
    <row r="94" spans="14:15" x14ac:dyDescent="0.25">
      <c r="N94" s="55">
        <v>281673</v>
      </c>
      <c r="O94" s="41">
        <v>1</v>
      </c>
    </row>
    <row r="95" spans="14:15" x14ac:dyDescent="0.25">
      <c r="N95" s="55">
        <v>474458</v>
      </c>
      <c r="O95" s="41">
        <v>1</v>
      </c>
    </row>
    <row r="96" spans="14:15" x14ac:dyDescent="0.25">
      <c r="N96" s="55">
        <v>282618</v>
      </c>
      <c r="O96" s="41">
        <v>1</v>
      </c>
    </row>
    <row r="97" spans="14:15" x14ac:dyDescent="0.25">
      <c r="N97" s="55">
        <v>481972</v>
      </c>
      <c r="O97" s="41">
        <v>1</v>
      </c>
    </row>
    <row r="98" spans="14:15" x14ac:dyDescent="0.25">
      <c r="N98" s="55">
        <v>291825</v>
      </c>
      <c r="O98" s="41">
        <v>1</v>
      </c>
    </row>
    <row r="99" spans="14:15" x14ac:dyDescent="0.25">
      <c r="N99" s="55">
        <v>2461</v>
      </c>
      <c r="O99" s="41">
        <v>1</v>
      </c>
    </row>
    <row r="100" spans="14:15" x14ac:dyDescent="0.25">
      <c r="N100" s="55">
        <v>300346</v>
      </c>
      <c r="O100" s="41">
        <v>1</v>
      </c>
    </row>
    <row r="101" spans="14:15" x14ac:dyDescent="0.25">
      <c r="N101" s="55">
        <v>487131</v>
      </c>
      <c r="O101" s="41">
        <v>1</v>
      </c>
    </row>
    <row r="102" spans="14:15" x14ac:dyDescent="0.25">
      <c r="N102" s="55">
        <v>77561</v>
      </c>
      <c r="O102" s="41">
        <v>1</v>
      </c>
    </row>
    <row r="103" spans="14:15" x14ac:dyDescent="0.25">
      <c r="N103" s="55">
        <v>489559</v>
      </c>
      <c r="O103" s="41">
        <v>1</v>
      </c>
    </row>
    <row r="104" spans="14:15" x14ac:dyDescent="0.25">
      <c r="N104" s="55">
        <v>340949</v>
      </c>
      <c r="O104" s="41">
        <v>1</v>
      </c>
    </row>
    <row r="105" spans="14:15" x14ac:dyDescent="0.25">
      <c r="N105" s="55">
        <v>492110</v>
      </c>
      <c r="O105" s="41">
        <v>1</v>
      </c>
    </row>
    <row r="106" spans="14:15" x14ac:dyDescent="0.25">
      <c r="N106" s="55">
        <v>344492</v>
      </c>
      <c r="O106" s="41">
        <v>1</v>
      </c>
    </row>
    <row r="107" spans="14:15" x14ac:dyDescent="0.25">
      <c r="N107" s="55">
        <v>493715</v>
      </c>
      <c r="O107" s="41">
        <v>1</v>
      </c>
    </row>
    <row r="108" spans="14:15" x14ac:dyDescent="0.25">
      <c r="N108" s="55">
        <v>361847</v>
      </c>
      <c r="O108" s="41">
        <v>1</v>
      </c>
    </row>
    <row r="109" spans="14:15" x14ac:dyDescent="0.25">
      <c r="N109" s="55">
        <v>498939</v>
      </c>
      <c r="O109" s="41">
        <v>1</v>
      </c>
    </row>
    <row r="110" spans="14:15" x14ac:dyDescent="0.25">
      <c r="N110" s="55">
        <v>365618</v>
      </c>
      <c r="O110" s="41">
        <v>1</v>
      </c>
    </row>
    <row r="111" spans="14:15" x14ac:dyDescent="0.25">
      <c r="N111" s="55">
        <v>501105</v>
      </c>
      <c r="O111" s="41">
        <v>1</v>
      </c>
    </row>
    <row r="112" spans="14:15" x14ac:dyDescent="0.25">
      <c r="N112" s="55">
        <v>367596</v>
      </c>
      <c r="O112" s="41">
        <v>1</v>
      </c>
    </row>
    <row r="113" spans="14:15" x14ac:dyDescent="0.25">
      <c r="N113" s="55">
        <v>504888</v>
      </c>
      <c r="O113" s="41">
        <v>1</v>
      </c>
    </row>
    <row r="114" spans="14:15" x14ac:dyDescent="0.25">
      <c r="N114" s="55">
        <v>103</v>
      </c>
      <c r="O114" s="41">
        <v>1</v>
      </c>
    </row>
    <row r="115" spans="14:15" x14ac:dyDescent="0.25">
      <c r="N115" s="55">
        <v>506003</v>
      </c>
      <c r="O115" s="41">
        <v>1</v>
      </c>
    </row>
    <row r="116" spans="14:15" x14ac:dyDescent="0.25">
      <c r="N116" s="55">
        <v>77583</v>
      </c>
      <c r="O116" s="41">
        <v>1</v>
      </c>
    </row>
    <row r="117" spans="14:15" x14ac:dyDescent="0.25">
      <c r="N117" s="55">
        <v>236929</v>
      </c>
      <c r="O117" s="41">
        <v>1</v>
      </c>
    </row>
    <row r="118" spans="14:15" x14ac:dyDescent="0.25">
      <c r="N118" s="55">
        <v>86693</v>
      </c>
      <c r="O118" s="41">
        <v>1</v>
      </c>
    </row>
    <row r="119" spans="14:15" x14ac:dyDescent="0.25">
      <c r="N119" s="55">
        <v>150818</v>
      </c>
      <c r="O119" s="41">
        <v>1</v>
      </c>
    </row>
    <row r="120" spans="14:15" x14ac:dyDescent="0.25">
      <c r="N120" s="55">
        <v>378228</v>
      </c>
      <c r="O120" s="41">
        <v>1</v>
      </c>
    </row>
    <row r="121" spans="14:15" x14ac:dyDescent="0.25">
      <c r="N121" s="55">
        <v>163380</v>
      </c>
      <c r="O121" s="41">
        <v>1</v>
      </c>
    </row>
    <row r="122" spans="14:15" x14ac:dyDescent="0.25">
      <c r="N122" s="55">
        <v>395660</v>
      </c>
      <c r="O122" s="41">
        <v>1</v>
      </c>
    </row>
    <row r="123" spans="14:15" x14ac:dyDescent="0.25">
      <c r="N123" s="55">
        <v>173536</v>
      </c>
      <c r="O123" s="41">
        <v>1</v>
      </c>
    </row>
    <row r="124" spans="14:15" x14ac:dyDescent="0.25">
      <c r="N124" s="55">
        <v>11851</v>
      </c>
      <c r="O124" s="41">
        <v>1</v>
      </c>
    </row>
    <row r="125" spans="14:15" x14ac:dyDescent="0.25">
      <c r="N125" s="55">
        <v>473811</v>
      </c>
      <c r="O125" s="41">
        <v>1</v>
      </c>
    </row>
    <row r="126" spans="14:15" x14ac:dyDescent="0.25">
      <c r="N126" s="55">
        <v>12044</v>
      </c>
      <c r="O126" s="41">
        <v>1</v>
      </c>
    </row>
    <row r="127" spans="14:15" x14ac:dyDescent="0.25">
      <c r="N127" s="55">
        <v>179760</v>
      </c>
      <c r="O127" s="41">
        <v>1</v>
      </c>
    </row>
    <row r="128" spans="14:15" x14ac:dyDescent="0.25">
      <c r="N128" s="55">
        <v>102121</v>
      </c>
      <c r="O128" s="41">
        <v>1</v>
      </c>
    </row>
    <row r="129" spans="14:15" x14ac:dyDescent="0.25">
      <c r="N129" s="55">
        <v>480715</v>
      </c>
      <c r="O129" s="41">
        <v>1</v>
      </c>
    </row>
    <row r="130" spans="14:15" x14ac:dyDescent="0.25">
      <c r="N130" s="55">
        <v>104934</v>
      </c>
      <c r="O130" s="41">
        <v>1</v>
      </c>
    </row>
    <row r="131" spans="14:15" x14ac:dyDescent="0.25">
      <c r="N131" s="55">
        <v>482452</v>
      </c>
      <c r="O131" s="41">
        <v>1</v>
      </c>
    </row>
    <row r="132" spans="14:15" x14ac:dyDescent="0.25">
      <c r="N132" s="55">
        <v>428593</v>
      </c>
      <c r="O132" s="41">
        <v>1</v>
      </c>
    </row>
    <row r="133" spans="14:15" x14ac:dyDescent="0.25">
      <c r="N133" s="55">
        <v>483790</v>
      </c>
      <c r="O133" s="41">
        <v>1</v>
      </c>
    </row>
    <row r="134" spans="14:15" x14ac:dyDescent="0.25">
      <c r="N134" s="55">
        <v>108088</v>
      </c>
      <c r="O134" s="41">
        <v>1</v>
      </c>
    </row>
    <row r="135" spans="14:15" x14ac:dyDescent="0.25">
      <c r="N135" s="55">
        <v>7203</v>
      </c>
      <c r="O135" s="41">
        <v>1</v>
      </c>
    </row>
    <row r="136" spans="14:15" x14ac:dyDescent="0.25">
      <c r="N136" s="55">
        <v>110138</v>
      </c>
      <c r="O136" s="41">
        <v>1</v>
      </c>
    </row>
    <row r="137" spans="14:15" x14ac:dyDescent="0.25">
      <c r="N137" s="55">
        <v>485516</v>
      </c>
      <c r="O137" s="41">
        <v>1</v>
      </c>
    </row>
    <row r="138" spans="14:15" x14ac:dyDescent="0.25">
      <c r="N138" s="55">
        <v>434214</v>
      </c>
      <c r="O138" s="41">
        <v>1</v>
      </c>
    </row>
    <row r="139" spans="14:15" x14ac:dyDescent="0.25">
      <c r="N139" s="55">
        <v>402</v>
      </c>
      <c r="O139" s="41">
        <v>1</v>
      </c>
    </row>
    <row r="140" spans="14:15" x14ac:dyDescent="0.25">
      <c r="N140" s="55">
        <v>12434</v>
      </c>
      <c r="O140" s="41">
        <v>1</v>
      </c>
    </row>
    <row r="141" spans="14:15" x14ac:dyDescent="0.25">
      <c r="N141" s="55">
        <v>487666</v>
      </c>
      <c r="O141" s="41">
        <v>1</v>
      </c>
    </row>
    <row r="142" spans="14:15" x14ac:dyDescent="0.25">
      <c r="N142" s="55">
        <v>128005</v>
      </c>
      <c r="O142" s="41">
        <v>1</v>
      </c>
    </row>
    <row r="143" spans="14:15" x14ac:dyDescent="0.25">
      <c r="N143" s="55">
        <v>489634</v>
      </c>
      <c r="O143" s="41">
        <v>1</v>
      </c>
    </row>
    <row r="144" spans="14:15" x14ac:dyDescent="0.25">
      <c r="N144" s="55">
        <v>128246</v>
      </c>
      <c r="O144" s="41">
        <v>1</v>
      </c>
    </row>
    <row r="145" spans="14:15" x14ac:dyDescent="0.25">
      <c r="N145" s="55">
        <v>489670</v>
      </c>
      <c r="O145" s="41">
        <v>1</v>
      </c>
    </row>
    <row r="146" spans="14:15" x14ac:dyDescent="0.25">
      <c r="N146" s="55">
        <v>442057</v>
      </c>
      <c r="O146" s="41">
        <v>1</v>
      </c>
    </row>
    <row r="147" spans="14:15" x14ac:dyDescent="0.25">
      <c r="N147" s="55">
        <v>492975</v>
      </c>
      <c r="O147" s="41">
        <v>1</v>
      </c>
    </row>
    <row r="148" spans="14:15" x14ac:dyDescent="0.25">
      <c r="N148" s="55">
        <v>442442</v>
      </c>
      <c r="O148" s="41">
        <v>1</v>
      </c>
    </row>
    <row r="149" spans="14:15" x14ac:dyDescent="0.25">
      <c r="N149" s="55">
        <v>493291</v>
      </c>
      <c r="O149" s="41">
        <v>1</v>
      </c>
    </row>
    <row r="150" spans="14:15" x14ac:dyDescent="0.25">
      <c r="N150" s="55">
        <v>443844</v>
      </c>
      <c r="O150" s="41">
        <v>1</v>
      </c>
    </row>
    <row r="151" spans="14:15" x14ac:dyDescent="0.25">
      <c r="N151" s="55">
        <v>495024</v>
      </c>
      <c r="O151" s="41">
        <v>1</v>
      </c>
    </row>
    <row r="152" spans="14:15" x14ac:dyDescent="0.25">
      <c r="N152" s="55">
        <v>132388</v>
      </c>
      <c r="O152" s="41">
        <v>1</v>
      </c>
    </row>
    <row r="153" spans="14:15" x14ac:dyDescent="0.25">
      <c r="N153" s="55">
        <v>225823</v>
      </c>
      <c r="O153" s="41">
        <v>1</v>
      </c>
    </row>
    <row r="154" spans="14:15" x14ac:dyDescent="0.25">
      <c r="N154" s="55">
        <v>449543</v>
      </c>
      <c r="O154" s="41">
        <v>1</v>
      </c>
    </row>
    <row r="155" spans="14:15" x14ac:dyDescent="0.25">
      <c r="N155" s="55">
        <v>499658</v>
      </c>
      <c r="O155" s="41">
        <v>1</v>
      </c>
    </row>
    <row r="156" spans="14:15" x14ac:dyDescent="0.25">
      <c r="N156" s="55">
        <v>453881</v>
      </c>
      <c r="O156" s="41">
        <v>1</v>
      </c>
    </row>
    <row r="157" spans="14:15" x14ac:dyDescent="0.25">
      <c r="N157" s="55">
        <v>228977</v>
      </c>
      <c r="O157" s="41">
        <v>1</v>
      </c>
    </row>
    <row r="158" spans="14:15" x14ac:dyDescent="0.25">
      <c r="N158" s="55">
        <v>455859</v>
      </c>
      <c r="O158" s="41">
        <v>1</v>
      </c>
    </row>
    <row r="159" spans="14:15" x14ac:dyDescent="0.25">
      <c r="N159" s="55">
        <v>503012</v>
      </c>
      <c r="O159" s="41">
        <v>1</v>
      </c>
    </row>
    <row r="160" spans="14:15" x14ac:dyDescent="0.25">
      <c r="N160" s="55">
        <v>456992</v>
      </c>
      <c r="O160" s="41">
        <v>1</v>
      </c>
    </row>
    <row r="161" spans="14:15" x14ac:dyDescent="0.25">
      <c r="N161" s="55">
        <v>233311</v>
      </c>
      <c r="O161" s="41">
        <v>1</v>
      </c>
    </row>
    <row r="162" spans="14:15" x14ac:dyDescent="0.25">
      <c r="N162" s="55">
        <v>14333</v>
      </c>
      <c r="O162" s="41">
        <v>1</v>
      </c>
    </row>
    <row r="163" spans="14:15" x14ac:dyDescent="0.25">
      <c r="N163" s="55">
        <v>504889</v>
      </c>
      <c r="O163" s="41">
        <v>1</v>
      </c>
    </row>
    <row r="164" spans="14:15" x14ac:dyDescent="0.25">
      <c r="N164" s="55">
        <v>139168</v>
      </c>
      <c r="O164" s="41">
        <v>1</v>
      </c>
    </row>
    <row r="165" spans="14:15" x14ac:dyDescent="0.25">
      <c r="N165" s="55">
        <v>505195</v>
      </c>
      <c r="O165" s="41">
        <v>1</v>
      </c>
    </row>
    <row r="166" spans="14:15" x14ac:dyDescent="0.25">
      <c r="N166" s="55">
        <v>14971</v>
      </c>
      <c r="O166" s="41">
        <v>1</v>
      </c>
    </row>
    <row r="167" spans="14:15" x14ac:dyDescent="0.25">
      <c r="N167" s="55">
        <v>51558</v>
      </c>
      <c r="O167" s="41">
        <v>1</v>
      </c>
    </row>
    <row r="168" spans="14:15" x14ac:dyDescent="0.25">
      <c r="N168" s="55">
        <v>150073</v>
      </c>
      <c r="O168" s="41">
        <v>1</v>
      </c>
    </row>
    <row r="169" spans="14:15" x14ac:dyDescent="0.25">
      <c r="N169" s="55">
        <v>511805</v>
      </c>
      <c r="O169" s="41">
        <v>1</v>
      </c>
    </row>
    <row r="170" spans="14:15" x14ac:dyDescent="0.25">
      <c r="N170" s="55">
        <v>464465</v>
      </c>
      <c r="O170" s="41">
        <v>1</v>
      </c>
    </row>
    <row r="171" spans="14:15" x14ac:dyDescent="0.25">
      <c r="N171" s="55">
        <v>465442</v>
      </c>
      <c r="O171" s="41">
        <v>1</v>
      </c>
    </row>
    <row r="172" spans="14:15" ht="15.75" thickBot="1" x14ac:dyDescent="0.3">
      <c r="N172" s="56" t="s">
        <v>294</v>
      </c>
      <c r="O172" s="52">
        <v>304</v>
      </c>
    </row>
    <row r="315" ht="15.75" thickBot="1" x14ac:dyDescent="0.3"/>
    <row r="477" ht="15.75" thickBot="1" x14ac:dyDescent="0.3"/>
  </sheetData>
  <mergeCells count="2">
    <mergeCell ref="B2:C3"/>
    <mergeCell ref="B4:C4"/>
  </mergeCells>
  <conditionalFormatting pivot="1" sqref="C11:C14 C15 C16:C17">
    <cfRule type="dataBar" priority="13">
      <dataBar>
        <cfvo type="min"/>
        <cfvo type="max"/>
        <color rgb="FFFFB628"/>
      </dataBar>
      <extLst>
        <ext xmlns:x14="http://schemas.microsoft.com/office/spreadsheetml/2009/9/main" uri="{B025F937-C7B1-47D3-B67F-A62EFF666E3E}">
          <x14:id>{43972584-077E-4435-9BEF-9E7C236981D6}</x14:id>
        </ext>
      </extLst>
    </cfRule>
  </conditionalFormatting>
  <conditionalFormatting pivot="1" sqref="C24:C27 C28 C29:C30">
    <cfRule type="dataBar" priority="12">
      <dataBar>
        <cfvo type="min"/>
        <cfvo type="max"/>
        <color rgb="FFFFB628"/>
      </dataBar>
      <extLst>
        <ext xmlns:x14="http://schemas.microsoft.com/office/spreadsheetml/2009/9/main" uri="{B025F937-C7B1-47D3-B67F-A62EFF666E3E}">
          <x14:id>{464F9FED-A37F-48C5-94B6-632B083789E9}</x14:id>
        </ext>
      </extLst>
    </cfRule>
  </conditionalFormatting>
  <conditionalFormatting pivot="1" sqref="F12:L15 F16:L16 F17:L18">
    <cfRule type="dataBar" priority="11">
      <dataBar>
        <cfvo type="min"/>
        <cfvo type="max"/>
        <color rgb="FF63C384"/>
      </dataBar>
      <extLst>
        <ext xmlns:x14="http://schemas.microsoft.com/office/spreadsheetml/2009/9/main" uri="{B025F937-C7B1-47D3-B67F-A62EFF666E3E}">
          <x14:id>{460DCB20-1D59-4CFD-A5FF-ACE5691611EA}</x14:id>
        </ext>
      </extLst>
    </cfRule>
  </conditionalFormatting>
  <conditionalFormatting pivot="1" sqref="F25:L28 F29:L29 F30:L31">
    <cfRule type="dataBar" priority="10">
      <dataBar>
        <cfvo type="min"/>
        <cfvo type="max"/>
        <color rgb="FF63C384"/>
      </dataBar>
      <extLst>
        <ext xmlns:x14="http://schemas.microsoft.com/office/spreadsheetml/2009/9/main" uri="{B025F937-C7B1-47D3-B67F-A62EFF666E3E}">
          <x14:id>{69B15318-FC4D-4ECF-91BF-1E6D8F69718E}</x14:id>
        </ext>
      </extLst>
    </cfRule>
  </conditionalFormatting>
  <conditionalFormatting pivot="1" sqref="F36:F38">
    <cfRule type="dataBar" priority="8">
      <dataBar>
        <cfvo type="min"/>
        <cfvo type="max"/>
        <color rgb="FFFFB628"/>
      </dataBar>
      <extLst>
        <ext xmlns:x14="http://schemas.microsoft.com/office/spreadsheetml/2009/9/main" uri="{B025F937-C7B1-47D3-B67F-A62EFF666E3E}">
          <x14:id>{62823C00-5A57-4A02-901C-7C3CF2CA86F5}</x14:id>
        </ext>
      </extLst>
    </cfRule>
  </conditionalFormatting>
  <conditionalFormatting pivot="1" sqref="G36:G38">
    <cfRule type="dataBar" priority="7">
      <dataBar>
        <cfvo type="min"/>
        <cfvo type="max"/>
        <color rgb="FFFFB628"/>
      </dataBar>
      <extLst>
        <ext xmlns:x14="http://schemas.microsoft.com/office/spreadsheetml/2009/9/main" uri="{B025F937-C7B1-47D3-B67F-A62EFF666E3E}">
          <x14:id>{6BD4574E-2787-48CE-A122-93F3B8487898}</x14:id>
        </ext>
      </extLst>
    </cfRule>
  </conditionalFormatting>
  <conditionalFormatting sqref="H36:H39">
    <cfRule type="dataBar" priority="2">
      <dataBar>
        <cfvo type="min"/>
        <cfvo type="max"/>
        <color rgb="FFFFB628"/>
      </dataBar>
      <extLst>
        <ext xmlns:x14="http://schemas.microsoft.com/office/spreadsheetml/2009/9/main" uri="{B025F937-C7B1-47D3-B67F-A62EFF666E3E}">
          <x14:id>{720E56F5-8D3C-4686-88E8-766691D24C45}</x14:id>
        </ext>
      </extLst>
    </cfRule>
    <cfRule type="dataBar" priority="6">
      <dataBar>
        <cfvo type="min"/>
        <cfvo type="max"/>
        <color rgb="FFFF555A"/>
      </dataBar>
      <extLst>
        <ext xmlns:x14="http://schemas.microsoft.com/office/spreadsheetml/2009/9/main" uri="{B025F937-C7B1-47D3-B67F-A62EFF666E3E}">
          <x14:id>{9C5CF6C1-A9EC-43BC-919E-B5D9EA05F9B0}</x14:id>
        </ext>
      </extLst>
    </cfRule>
  </conditionalFormatting>
  <conditionalFormatting sqref="I36:I39">
    <cfRule type="dataBar" priority="1">
      <dataBar>
        <cfvo type="min"/>
        <cfvo type="max"/>
        <color rgb="FFFFB628"/>
      </dataBar>
      <extLst>
        <ext xmlns:x14="http://schemas.microsoft.com/office/spreadsheetml/2009/9/main" uri="{B025F937-C7B1-47D3-B67F-A62EFF666E3E}">
          <x14:id>{67A2EE32-58E3-41E5-B976-A521A4CE8B00}</x14:id>
        </ext>
      </extLst>
    </cfRule>
  </conditionalFormatting>
  <conditionalFormatting sqref="H36:H38">
    <cfRule type="dataBar" priority="3">
      <dataBar>
        <cfvo type="min"/>
        <cfvo type="max"/>
        <color theme="7" tint="0.59999389629810485"/>
      </dataBar>
      <extLst>
        <ext xmlns:x14="http://schemas.microsoft.com/office/spreadsheetml/2009/9/main" uri="{B025F937-C7B1-47D3-B67F-A62EFF666E3E}">
          <x14:id>{BE478D77-4B71-473A-9287-BBDD792C11E6}</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43972584-077E-4435-9BEF-9E7C236981D6}">
            <x14:dataBar minLength="0" maxLength="100" gradient="0">
              <x14:cfvo type="autoMin"/>
              <x14:cfvo type="autoMax"/>
              <x14:negativeFillColor rgb="FFFF0000"/>
              <x14:axisColor rgb="FF000000"/>
            </x14:dataBar>
          </x14:cfRule>
          <xm:sqref>C11:C14 C15 C16:C17</xm:sqref>
        </x14:conditionalFormatting>
        <x14:conditionalFormatting xmlns:xm="http://schemas.microsoft.com/office/excel/2006/main" pivot="1">
          <x14:cfRule type="dataBar" id="{464F9FED-A37F-48C5-94B6-632B083789E9}">
            <x14:dataBar minLength="0" maxLength="100" gradient="0">
              <x14:cfvo type="autoMin"/>
              <x14:cfvo type="autoMax"/>
              <x14:negativeFillColor rgb="FFFF0000"/>
              <x14:axisColor rgb="FF000000"/>
            </x14:dataBar>
          </x14:cfRule>
          <xm:sqref>C24:C27 C28 C29:C30</xm:sqref>
        </x14:conditionalFormatting>
        <x14:conditionalFormatting xmlns:xm="http://schemas.microsoft.com/office/excel/2006/main" pivot="1">
          <x14:cfRule type="dataBar" id="{460DCB20-1D59-4CFD-A5FF-ACE5691611EA}">
            <x14:dataBar minLength="0" maxLength="100" gradient="0">
              <x14:cfvo type="autoMin"/>
              <x14:cfvo type="autoMax"/>
              <x14:negativeFillColor rgb="FFFF0000"/>
              <x14:axisColor rgb="FF000000"/>
            </x14:dataBar>
          </x14:cfRule>
          <xm:sqref>F12:L15 F16:L16 F17:L18</xm:sqref>
        </x14:conditionalFormatting>
        <x14:conditionalFormatting xmlns:xm="http://schemas.microsoft.com/office/excel/2006/main" pivot="1">
          <x14:cfRule type="dataBar" id="{69B15318-FC4D-4ECF-91BF-1E6D8F69718E}">
            <x14:dataBar minLength="0" maxLength="100" gradient="0">
              <x14:cfvo type="autoMin"/>
              <x14:cfvo type="autoMax"/>
              <x14:negativeFillColor rgb="FFFF0000"/>
              <x14:axisColor rgb="FF000000"/>
            </x14:dataBar>
          </x14:cfRule>
          <xm:sqref>F25:L28 F29:L29 F30:L31</xm:sqref>
        </x14:conditionalFormatting>
        <x14:conditionalFormatting xmlns:xm="http://schemas.microsoft.com/office/excel/2006/main" pivot="1">
          <x14:cfRule type="dataBar" id="{62823C00-5A57-4A02-901C-7C3CF2CA86F5}">
            <x14:dataBar minLength="0" maxLength="100" gradient="0">
              <x14:cfvo type="autoMin"/>
              <x14:cfvo type="autoMax"/>
              <x14:negativeFillColor rgb="FFFF0000"/>
              <x14:axisColor rgb="FF000000"/>
            </x14:dataBar>
          </x14:cfRule>
          <xm:sqref>F36:F38</xm:sqref>
        </x14:conditionalFormatting>
        <x14:conditionalFormatting xmlns:xm="http://schemas.microsoft.com/office/excel/2006/main" pivot="1">
          <x14:cfRule type="dataBar" id="{6BD4574E-2787-48CE-A122-93F3B8487898}">
            <x14:dataBar minLength="0" maxLength="100" gradient="0">
              <x14:cfvo type="autoMin"/>
              <x14:cfvo type="autoMax"/>
              <x14:negativeFillColor rgb="FFFF0000"/>
              <x14:axisColor rgb="FF000000"/>
            </x14:dataBar>
          </x14:cfRule>
          <xm:sqref>G36:G38</xm:sqref>
        </x14:conditionalFormatting>
        <x14:conditionalFormatting xmlns:xm="http://schemas.microsoft.com/office/excel/2006/main">
          <x14:cfRule type="dataBar" id="{720E56F5-8D3C-4686-88E8-766691D24C45}">
            <x14:dataBar minLength="0" maxLength="100" gradient="0">
              <x14:cfvo type="autoMin"/>
              <x14:cfvo type="autoMax"/>
              <x14:negativeFillColor rgb="FFFF0000"/>
              <x14:axisColor rgb="FF000000"/>
            </x14:dataBar>
          </x14:cfRule>
          <x14:cfRule type="dataBar" id="{9C5CF6C1-A9EC-43BC-919E-B5D9EA05F9B0}">
            <x14:dataBar minLength="0" maxLength="100" gradient="0">
              <x14:cfvo type="autoMin"/>
              <x14:cfvo type="autoMax"/>
              <x14:negativeFillColor rgb="FFFF0000"/>
              <x14:axisColor rgb="FF000000"/>
            </x14:dataBar>
          </x14:cfRule>
          <xm:sqref>H36:H39</xm:sqref>
        </x14:conditionalFormatting>
        <x14:conditionalFormatting xmlns:xm="http://schemas.microsoft.com/office/excel/2006/main">
          <x14:cfRule type="dataBar" id="{67A2EE32-58E3-41E5-B976-A521A4CE8B00}">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BE478D77-4B71-473A-9287-BBDD792C11E6}">
            <x14:dataBar minLength="0" maxLength="100" gradient="0">
              <x14:cfvo type="autoMin"/>
              <x14:cfvo type="autoMax"/>
              <x14:negativeFillColor rgb="FFFF0000"/>
              <x14:axisColor rgb="FF000000"/>
            </x14:dataBar>
          </x14:cfRule>
          <xm:sqref>H36:H38</xm:sqref>
        </x14:conditionalFormatting>
      </x14:conditionalFormattings>
    </ex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Y105"/>
  <sheetViews>
    <sheetView showGridLines="0" zoomScale="80" zoomScaleNormal="80" workbookViewId="0">
      <selection activeCell="G48" sqref="G48:J55"/>
    </sheetView>
  </sheetViews>
  <sheetFormatPr defaultRowHeight="15" x14ac:dyDescent="0.25"/>
  <cols>
    <col min="1" max="1" width="10.7109375" customWidth="1"/>
    <col min="2" max="2" width="13.140625" customWidth="1"/>
    <col min="3" max="3" width="17.5703125" bestFit="1" customWidth="1"/>
    <col min="4" max="4" width="14.140625" customWidth="1"/>
    <col min="5" max="5" width="26.42578125" customWidth="1"/>
    <col min="6" max="6" width="18" customWidth="1"/>
    <col min="7" max="7" width="22.140625" customWidth="1"/>
    <col min="8" max="8" width="18" customWidth="1"/>
    <col min="9" max="9" width="22.140625" customWidth="1"/>
    <col min="10" max="10" width="30.28515625" bestFit="1" customWidth="1"/>
    <col min="11" max="11" width="22.140625" customWidth="1"/>
    <col min="12" max="12" width="18" customWidth="1"/>
    <col min="13" max="13" width="22.140625" customWidth="1"/>
    <col min="14" max="14" width="18" customWidth="1"/>
    <col min="15" max="15" width="22.140625" customWidth="1"/>
    <col min="16" max="16" width="18" customWidth="1"/>
    <col min="17" max="17" width="26.42578125" customWidth="1"/>
    <col min="18" max="18" width="18" customWidth="1"/>
    <col min="19" max="19" width="22.140625" customWidth="1"/>
    <col min="20" max="20" width="18" customWidth="1"/>
    <col min="21" max="21" width="22.140625" customWidth="1"/>
    <col min="22" max="22" width="18" customWidth="1"/>
    <col min="23" max="23" width="27.28515625" customWidth="1"/>
    <col min="24" max="24" width="18" customWidth="1"/>
    <col min="25" max="25" width="22.140625" customWidth="1"/>
    <col min="26" max="26" width="18" customWidth="1"/>
    <col min="27" max="27" width="22.140625" customWidth="1"/>
    <col min="28" max="28" width="18" customWidth="1"/>
    <col min="29" max="29" width="22.140625" customWidth="1"/>
    <col min="30" max="30" width="18" customWidth="1"/>
    <col min="31" max="31" width="22.140625" customWidth="1"/>
    <col min="32" max="32" width="18" customWidth="1"/>
    <col min="33" max="33" width="27.42578125" customWidth="1"/>
    <col min="34" max="34" width="18" customWidth="1"/>
    <col min="35" max="35" width="22.140625" customWidth="1"/>
    <col min="36" max="36" width="18" customWidth="1"/>
    <col min="37" max="37" width="22.140625" customWidth="1"/>
    <col min="38" max="38" width="18" customWidth="1"/>
    <col min="39" max="39" width="22.140625" customWidth="1"/>
    <col min="40" max="40" width="18" customWidth="1"/>
    <col min="41" max="41" width="22.140625" customWidth="1"/>
    <col min="42" max="42" width="18" customWidth="1"/>
    <col min="43" max="43" width="22.140625" customWidth="1"/>
    <col min="44" max="44" width="18" customWidth="1"/>
    <col min="45" max="45" width="12.7109375" customWidth="1"/>
    <col min="46" max="46" width="28.7109375" customWidth="1"/>
    <col min="47" max="47" width="20.140625" customWidth="1"/>
    <col min="48" max="48" width="12.85546875" customWidth="1"/>
    <col min="49" max="49" width="12.7109375" customWidth="1"/>
    <col min="50" max="50" width="23.28515625" customWidth="1"/>
    <col min="51" max="51" width="25.5703125" customWidth="1"/>
    <col min="52" max="52" width="12.85546875" customWidth="1"/>
    <col min="53" max="53" width="12.7109375" customWidth="1"/>
    <col min="54" max="54" width="28.7109375" customWidth="1"/>
    <col min="55" max="55" width="19.5703125" customWidth="1"/>
    <col min="56" max="56" width="12.85546875" customWidth="1"/>
    <col min="57" max="57" width="12.7109375" customWidth="1"/>
    <col min="58" max="58" width="22.7109375" customWidth="1"/>
    <col min="59" max="59" width="22.7109375" bestFit="1" customWidth="1"/>
    <col min="60" max="60" width="18.28515625" bestFit="1" customWidth="1"/>
    <col min="61" max="61" width="23.7109375" bestFit="1" customWidth="1"/>
    <col min="62" max="62" width="17.7109375" bestFit="1" customWidth="1"/>
    <col min="63" max="63" width="18" bestFit="1" customWidth="1"/>
    <col min="64" max="64" width="16.5703125" bestFit="1" customWidth="1"/>
    <col min="65" max="65" width="18.28515625" bestFit="1" customWidth="1"/>
    <col min="66" max="66" width="22.7109375" bestFit="1" customWidth="1"/>
    <col min="67" max="67" width="23.7109375" bestFit="1" customWidth="1"/>
    <col min="68" max="68" width="18.28515625" bestFit="1" customWidth="1"/>
    <col min="69" max="69" width="23.7109375" bestFit="1" customWidth="1"/>
    <col min="70" max="70" width="17.7109375" bestFit="1" customWidth="1"/>
    <col min="71" max="71" width="17.85546875" bestFit="1" customWidth="1"/>
  </cols>
  <sheetData>
    <row r="1" spans="4:16" ht="30" customHeight="1" x14ac:dyDescent="0.25"/>
    <row r="2" spans="4:16" ht="19.5" thickBot="1" x14ac:dyDescent="0.35">
      <c r="D2" s="36" t="s">
        <v>1048</v>
      </c>
    </row>
    <row r="3" spans="4:16" x14ac:dyDescent="0.25">
      <c r="D3" s="40"/>
      <c r="E3" s="74" t="s">
        <v>305</v>
      </c>
      <c r="F3" s="42"/>
      <c r="G3" s="42"/>
      <c r="H3" s="42"/>
      <c r="I3" s="42"/>
      <c r="J3" s="42"/>
      <c r="K3" s="42"/>
      <c r="L3" s="42"/>
      <c r="M3" s="42"/>
      <c r="N3" s="42"/>
      <c r="O3" s="42"/>
      <c r="P3" s="25"/>
    </row>
    <row r="4" spans="4:16" x14ac:dyDescent="0.25">
      <c r="D4" s="77"/>
      <c r="E4" s="75" t="s">
        <v>303</v>
      </c>
      <c r="F4" s="75"/>
      <c r="G4" s="75"/>
      <c r="H4" s="75" t="s">
        <v>1032</v>
      </c>
      <c r="I4" s="75"/>
      <c r="J4" s="75"/>
      <c r="K4" s="75" t="s">
        <v>304</v>
      </c>
      <c r="L4" s="75"/>
      <c r="M4" s="75"/>
      <c r="N4" s="75" t="s">
        <v>1041</v>
      </c>
      <c r="O4" s="75" t="s">
        <v>1042</v>
      </c>
      <c r="P4" s="78" t="s">
        <v>1043</v>
      </c>
    </row>
    <row r="5" spans="4:16" x14ac:dyDescent="0.25">
      <c r="D5" s="76" t="s">
        <v>293</v>
      </c>
      <c r="E5" s="47" t="s">
        <v>8</v>
      </c>
      <c r="F5" s="47" t="s">
        <v>306</v>
      </c>
      <c r="G5" s="47" t="s">
        <v>308</v>
      </c>
      <c r="H5" s="75" t="s">
        <v>8</v>
      </c>
      <c r="I5" s="75" t="s">
        <v>306</v>
      </c>
      <c r="J5" s="75" t="s">
        <v>308</v>
      </c>
      <c r="K5" s="75" t="s">
        <v>8</v>
      </c>
      <c r="L5" s="75" t="s">
        <v>306</v>
      </c>
      <c r="M5" s="75" t="s">
        <v>308</v>
      </c>
      <c r="N5" s="75"/>
      <c r="O5" s="75"/>
      <c r="P5" s="78"/>
    </row>
    <row r="6" spans="4:16" x14ac:dyDescent="0.25">
      <c r="D6" s="73" t="s">
        <v>295</v>
      </c>
      <c r="E6" s="47"/>
      <c r="F6" s="47"/>
      <c r="G6" s="47"/>
      <c r="H6" s="48"/>
      <c r="I6" s="48"/>
      <c r="J6" s="48"/>
      <c r="K6" s="48"/>
      <c r="L6" s="48"/>
      <c r="M6" s="48"/>
      <c r="N6" s="48"/>
      <c r="O6" s="48"/>
      <c r="P6" s="26"/>
    </row>
    <row r="7" spans="4:16" x14ac:dyDescent="0.25">
      <c r="D7" s="16" t="s">
        <v>296</v>
      </c>
      <c r="E7" s="113">
        <v>2723.0000000000005</v>
      </c>
      <c r="F7" s="113">
        <v>3201.1000000000031</v>
      </c>
      <c r="G7" s="47">
        <v>4247.4000000000005</v>
      </c>
      <c r="H7" s="79">
        <v>51</v>
      </c>
      <c r="I7" s="79">
        <v>80</v>
      </c>
      <c r="J7" s="79">
        <v>91</v>
      </c>
      <c r="K7" s="79">
        <v>62</v>
      </c>
      <c r="L7" s="79">
        <v>111</v>
      </c>
      <c r="M7" s="79">
        <v>113</v>
      </c>
      <c r="N7" s="113">
        <v>10171.499999999987</v>
      </c>
      <c r="O7" s="48">
        <v>222</v>
      </c>
      <c r="P7" s="26">
        <v>286</v>
      </c>
    </row>
    <row r="8" spans="4:16" x14ac:dyDescent="0.25">
      <c r="D8" s="16" t="s">
        <v>297</v>
      </c>
      <c r="E8" s="113">
        <v>2650.6999999999989</v>
      </c>
      <c r="F8" s="113">
        <v>1763.6000000000006</v>
      </c>
      <c r="G8" s="47">
        <v>4595.7000000000007</v>
      </c>
      <c r="H8" s="79">
        <v>49</v>
      </c>
      <c r="I8" s="79">
        <v>43</v>
      </c>
      <c r="J8" s="79">
        <v>86</v>
      </c>
      <c r="K8" s="79">
        <v>57</v>
      </c>
      <c r="L8" s="79">
        <v>54</v>
      </c>
      <c r="M8" s="79">
        <v>123</v>
      </c>
      <c r="N8" s="113">
        <v>9009.9999999999945</v>
      </c>
      <c r="O8" s="48">
        <v>178</v>
      </c>
      <c r="P8" s="26">
        <v>234</v>
      </c>
    </row>
    <row r="9" spans="4:16" x14ac:dyDescent="0.25">
      <c r="D9" s="16" t="s">
        <v>298</v>
      </c>
      <c r="E9" s="113">
        <v>3030.7999999999997</v>
      </c>
      <c r="F9" s="113">
        <v>1562.8000000000004</v>
      </c>
      <c r="G9" s="47">
        <v>4142.9000000000015</v>
      </c>
      <c r="H9" s="79">
        <v>60</v>
      </c>
      <c r="I9" s="79">
        <v>41</v>
      </c>
      <c r="J9" s="79">
        <v>88</v>
      </c>
      <c r="K9" s="79">
        <v>73</v>
      </c>
      <c r="L9" s="79">
        <v>50</v>
      </c>
      <c r="M9" s="79">
        <v>120</v>
      </c>
      <c r="N9" s="113">
        <v>8736.4999999999945</v>
      </c>
      <c r="O9" s="48">
        <v>189</v>
      </c>
      <c r="P9" s="26">
        <v>243</v>
      </c>
    </row>
    <row r="10" spans="4:16" x14ac:dyDescent="0.25">
      <c r="D10" s="16" t="s">
        <v>299</v>
      </c>
      <c r="E10" s="113">
        <v>2052.3000000000011</v>
      </c>
      <c r="F10" s="113">
        <v>1590.8000000000006</v>
      </c>
      <c r="G10" s="47">
        <v>4029.7000000000016</v>
      </c>
      <c r="H10" s="79">
        <v>43</v>
      </c>
      <c r="I10" s="79">
        <v>43</v>
      </c>
      <c r="J10" s="79">
        <v>80</v>
      </c>
      <c r="K10" s="79">
        <v>51</v>
      </c>
      <c r="L10" s="79">
        <v>50</v>
      </c>
      <c r="M10" s="79">
        <v>103</v>
      </c>
      <c r="N10" s="113">
        <v>7672.8000000000056</v>
      </c>
      <c r="O10" s="48">
        <v>166</v>
      </c>
      <c r="P10" s="26">
        <v>204</v>
      </c>
    </row>
    <row r="11" spans="4:16" x14ac:dyDescent="0.25">
      <c r="D11" s="73" t="s">
        <v>300</v>
      </c>
      <c r="E11" s="113"/>
      <c r="F11" s="113"/>
      <c r="G11" s="47"/>
      <c r="H11" s="79"/>
      <c r="I11" s="79"/>
      <c r="J11" s="79"/>
      <c r="K11" s="79"/>
      <c r="L11" s="79"/>
      <c r="M11" s="79"/>
      <c r="N11" s="113"/>
      <c r="O11" s="48"/>
      <c r="P11" s="26"/>
    </row>
    <row r="12" spans="4:16" x14ac:dyDescent="0.25">
      <c r="D12" s="16" t="s">
        <v>301</v>
      </c>
      <c r="E12" s="113">
        <v>2109.5000000000005</v>
      </c>
      <c r="F12" s="113">
        <v>1840.6000000000008</v>
      </c>
      <c r="G12" s="47">
        <v>5079.1000000000031</v>
      </c>
      <c r="H12" s="79">
        <v>40</v>
      </c>
      <c r="I12" s="79">
        <v>52</v>
      </c>
      <c r="J12" s="79">
        <v>98</v>
      </c>
      <c r="K12" s="79">
        <v>49</v>
      </c>
      <c r="L12" s="79">
        <v>64</v>
      </c>
      <c r="M12" s="79">
        <v>135</v>
      </c>
      <c r="N12" s="113">
        <v>9029.2000000000025</v>
      </c>
      <c r="O12" s="48">
        <v>190</v>
      </c>
      <c r="P12" s="26">
        <v>248</v>
      </c>
    </row>
    <row r="13" spans="4:16" x14ac:dyDescent="0.25">
      <c r="D13" s="16" t="s">
        <v>302</v>
      </c>
      <c r="E13" s="113">
        <v>3551.7000000000003</v>
      </c>
      <c r="F13" s="113">
        <v>3114.9000000000015</v>
      </c>
      <c r="G13" s="47">
        <v>9687.6999999999971</v>
      </c>
      <c r="H13" s="79">
        <v>61</v>
      </c>
      <c r="I13" s="79">
        <v>69</v>
      </c>
      <c r="J13" s="79">
        <v>151</v>
      </c>
      <c r="K13" s="79">
        <v>85</v>
      </c>
      <c r="L13" s="79">
        <v>95</v>
      </c>
      <c r="M13" s="79">
        <v>258</v>
      </c>
      <c r="N13" s="113">
        <v>16354.299999999979</v>
      </c>
      <c r="O13" s="48">
        <v>281</v>
      </c>
      <c r="P13" s="26">
        <v>438</v>
      </c>
    </row>
    <row r="14" spans="4:16" ht="15.75" thickBot="1" x14ac:dyDescent="0.3">
      <c r="D14" s="17" t="s">
        <v>294</v>
      </c>
      <c r="E14" s="114">
        <v>16117.999999999998</v>
      </c>
      <c r="F14" s="114">
        <v>13073.799999999974</v>
      </c>
      <c r="G14" s="27">
        <v>31782.49999999996</v>
      </c>
      <c r="H14" s="85">
        <v>304</v>
      </c>
      <c r="I14" s="85">
        <v>328</v>
      </c>
      <c r="J14" s="85">
        <v>594</v>
      </c>
      <c r="K14" s="85">
        <v>377</v>
      </c>
      <c r="L14" s="85">
        <v>424</v>
      </c>
      <c r="M14" s="85">
        <v>852</v>
      </c>
      <c r="N14" s="114">
        <v>60974.299999999967</v>
      </c>
      <c r="O14" s="23">
        <v>1226</v>
      </c>
      <c r="P14" s="18">
        <v>1653</v>
      </c>
    </row>
    <row r="17" spans="2:10" ht="19.5" thickBot="1" x14ac:dyDescent="0.35">
      <c r="D17" s="88" t="s">
        <v>1049</v>
      </c>
      <c r="G17" s="88"/>
      <c r="H17" s="88"/>
      <c r="I17" s="88"/>
      <c r="J17" s="88"/>
    </row>
    <row r="18" spans="2:10" x14ac:dyDescent="0.25">
      <c r="D18" s="72" t="s">
        <v>303</v>
      </c>
      <c r="E18" s="19" t="s">
        <v>305</v>
      </c>
      <c r="F18" s="42"/>
      <c r="G18" s="25"/>
    </row>
    <row r="19" spans="2:10" x14ac:dyDescent="0.25">
      <c r="D19" s="77"/>
      <c r="E19" s="21" t="s">
        <v>21</v>
      </c>
      <c r="F19" s="21"/>
      <c r="G19" s="12"/>
    </row>
    <row r="20" spans="2:10" x14ac:dyDescent="0.25">
      <c r="D20" s="76" t="s">
        <v>293</v>
      </c>
      <c r="E20" s="47" t="s">
        <v>8</v>
      </c>
      <c r="F20" s="47" t="s">
        <v>306</v>
      </c>
      <c r="G20" s="46" t="s">
        <v>308</v>
      </c>
    </row>
    <row r="21" spans="2:10" x14ac:dyDescent="0.25">
      <c r="D21" s="73" t="s">
        <v>295</v>
      </c>
      <c r="E21" s="47"/>
      <c r="F21" s="47"/>
      <c r="G21" s="46"/>
    </row>
    <row r="22" spans="2:10" x14ac:dyDescent="0.25">
      <c r="D22" s="16" t="s">
        <v>296</v>
      </c>
      <c r="E22" s="113">
        <v>94.5</v>
      </c>
      <c r="F22" s="113">
        <v>34.700000000000003</v>
      </c>
      <c r="G22" s="115">
        <v>484.2000000000001</v>
      </c>
    </row>
    <row r="23" spans="2:10" x14ac:dyDescent="0.25">
      <c r="B23" s="91"/>
      <c r="C23" s="34" t="s">
        <v>1046</v>
      </c>
      <c r="D23" s="16" t="s">
        <v>297</v>
      </c>
      <c r="E23" s="113">
        <v>30</v>
      </c>
      <c r="F23" s="113">
        <v>34.700000000000003</v>
      </c>
      <c r="G23" s="115">
        <v>520.20000000000005</v>
      </c>
    </row>
    <row r="24" spans="2:10" x14ac:dyDescent="0.25">
      <c r="B24" s="89"/>
      <c r="C24" s="34" t="s">
        <v>306</v>
      </c>
      <c r="D24" s="16" t="s">
        <v>298</v>
      </c>
      <c r="E24" s="113">
        <v>60</v>
      </c>
      <c r="F24" s="113">
        <v>37</v>
      </c>
      <c r="G24" s="115">
        <v>606.0999999999998</v>
      </c>
    </row>
    <row r="25" spans="2:10" x14ac:dyDescent="0.25">
      <c r="B25" s="90"/>
      <c r="C25" s="34" t="s">
        <v>308</v>
      </c>
      <c r="D25" s="16" t="s">
        <v>299</v>
      </c>
      <c r="E25" s="113"/>
      <c r="F25" s="113">
        <v>101</v>
      </c>
      <c r="G25" s="115">
        <v>157.19999999999999</v>
      </c>
    </row>
    <row r="26" spans="2:10" x14ac:dyDescent="0.25">
      <c r="D26" s="73" t="s">
        <v>300</v>
      </c>
      <c r="E26" s="113"/>
      <c r="F26" s="113"/>
      <c r="G26" s="115"/>
    </row>
    <row r="27" spans="2:10" x14ac:dyDescent="0.25">
      <c r="D27" s="16" t="s">
        <v>301</v>
      </c>
      <c r="E27" s="113"/>
      <c r="F27" s="113">
        <v>82.9</v>
      </c>
      <c r="G27" s="115">
        <v>217.8</v>
      </c>
    </row>
    <row r="28" spans="2:10" x14ac:dyDescent="0.25">
      <c r="D28" s="16" t="s">
        <v>302</v>
      </c>
      <c r="E28" s="113">
        <v>112.5</v>
      </c>
      <c r="F28" s="113">
        <v>148</v>
      </c>
      <c r="G28" s="115">
        <v>1077.5999999999999</v>
      </c>
    </row>
    <row r="29" spans="2:10" ht="15.75" thickBot="1" x14ac:dyDescent="0.3">
      <c r="D29" s="17" t="s">
        <v>294</v>
      </c>
      <c r="E29" s="114">
        <v>297</v>
      </c>
      <c r="F29" s="114">
        <v>438.3</v>
      </c>
      <c r="G29" s="116">
        <v>3063.1</v>
      </c>
    </row>
    <row r="32" spans="2:10" ht="19.5" thickBot="1" x14ac:dyDescent="0.35">
      <c r="D32" s="88" t="s">
        <v>1050</v>
      </c>
    </row>
    <row r="33" spans="2:25" x14ac:dyDescent="0.25">
      <c r="D33" s="40"/>
      <c r="E33" s="19" t="s">
        <v>305</v>
      </c>
      <c r="F33" s="42"/>
      <c r="G33" s="42"/>
      <c r="H33" s="42"/>
      <c r="I33" s="42"/>
      <c r="J33" s="25"/>
    </row>
    <row r="34" spans="2:25" x14ac:dyDescent="0.25">
      <c r="D34" s="77"/>
      <c r="E34" s="21" t="s">
        <v>21</v>
      </c>
      <c r="F34" s="21"/>
      <c r="G34" s="21"/>
      <c r="H34" s="21"/>
      <c r="I34" s="21"/>
      <c r="J34" s="12"/>
    </row>
    <row r="35" spans="2:25" x14ac:dyDescent="0.25">
      <c r="D35" s="77"/>
      <c r="E35" s="21" t="s">
        <v>8</v>
      </c>
      <c r="F35" s="21"/>
      <c r="G35" s="21" t="s">
        <v>306</v>
      </c>
      <c r="H35" s="21"/>
      <c r="I35" s="21" t="s">
        <v>308</v>
      </c>
      <c r="J35" s="12"/>
    </row>
    <row r="36" spans="2:25" x14ac:dyDescent="0.25">
      <c r="D36" s="76" t="s">
        <v>293</v>
      </c>
      <c r="E36" s="21" t="s">
        <v>304</v>
      </c>
      <c r="F36" s="21" t="s">
        <v>1032</v>
      </c>
      <c r="G36" s="21" t="s">
        <v>304</v>
      </c>
      <c r="H36" s="21" t="s">
        <v>1032</v>
      </c>
      <c r="I36" s="21" t="s">
        <v>304</v>
      </c>
      <c r="J36" s="12" t="s">
        <v>1032</v>
      </c>
    </row>
    <row r="37" spans="2:25" x14ac:dyDescent="0.25">
      <c r="D37" s="73" t="s">
        <v>295</v>
      </c>
      <c r="E37" s="48"/>
      <c r="F37" s="48"/>
      <c r="G37" s="48"/>
      <c r="H37" s="48"/>
      <c r="I37" s="48"/>
      <c r="J37" s="26"/>
    </row>
    <row r="38" spans="2:25" x14ac:dyDescent="0.25">
      <c r="D38" s="16" t="s">
        <v>296</v>
      </c>
      <c r="E38" s="79">
        <v>3</v>
      </c>
      <c r="F38" s="79">
        <v>3</v>
      </c>
      <c r="G38" s="79">
        <v>1</v>
      </c>
      <c r="H38" s="79">
        <v>1</v>
      </c>
      <c r="I38" s="79">
        <v>13</v>
      </c>
      <c r="J38" s="86">
        <v>11</v>
      </c>
    </row>
    <row r="39" spans="2:25" x14ac:dyDescent="0.25">
      <c r="D39" s="16" t="s">
        <v>297</v>
      </c>
      <c r="E39" s="48">
        <v>1</v>
      </c>
      <c r="F39" s="48">
        <v>1</v>
      </c>
      <c r="G39" s="48">
        <v>1</v>
      </c>
      <c r="H39" s="48">
        <v>1</v>
      </c>
      <c r="I39" s="48">
        <v>15</v>
      </c>
      <c r="J39" s="26">
        <v>12</v>
      </c>
    </row>
    <row r="40" spans="2:25" x14ac:dyDescent="0.25">
      <c r="D40" s="16" t="s">
        <v>298</v>
      </c>
      <c r="E40" s="48">
        <v>2</v>
      </c>
      <c r="F40" s="48">
        <v>2</v>
      </c>
      <c r="G40" s="48">
        <v>1</v>
      </c>
      <c r="H40" s="48">
        <v>1</v>
      </c>
      <c r="I40" s="48">
        <v>18</v>
      </c>
      <c r="J40" s="26">
        <v>15</v>
      </c>
    </row>
    <row r="41" spans="2:25" x14ac:dyDescent="0.25">
      <c r="D41" s="16" t="s">
        <v>299</v>
      </c>
      <c r="E41" s="48"/>
      <c r="F41" s="48"/>
      <c r="G41" s="48">
        <v>3</v>
      </c>
      <c r="H41" s="48">
        <v>3</v>
      </c>
      <c r="I41" s="48">
        <v>5</v>
      </c>
      <c r="J41" s="26">
        <v>4</v>
      </c>
    </row>
    <row r="42" spans="2:25" x14ac:dyDescent="0.25">
      <c r="D42" s="73" t="s">
        <v>300</v>
      </c>
      <c r="E42" s="48"/>
      <c r="F42" s="48"/>
      <c r="G42" s="48"/>
      <c r="H42" s="48"/>
      <c r="I42" s="48"/>
      <c r="J42" s="26"/>
    </row>
    <row r="43" spans="2:25" x14ac:dyDescent="0.25">
      <c r="D43" s="16" t="s">
        <v>301</v>
      </c>
      <c r="E43" s="48"/>
      <c r="F43" s="48"/>
      <c r="G43" s="48">
        <v>2</v>
      </c>
      <c r="H43" s="48">
        <v>2</v>
      </c>
      <c r="I43" s="48">
        <v>7</v>
      </c>
      <c r="J43" s="26">
        <v>7</v>
      </c>
    </row>
    <row r="44" spans="2:25" x14ac:dyDescent="0.25">
      <c r="D44" s="16" t="s">
        <v>302</v>
      </c>
      <c r="E44" s="48">
        <v>3</v>
      </c>
      <c r="F44" s="48">
        <v>3</v>
      </c>
      <c r="G44" s="48">
        <v>4</v>
      </c>
      <c r="H44" s="48">
        <v>2</v>
      </c>
      <c r="I44" s="48">
        <v>36</v>
      </c>
      <c r="J44" s="26">
        <v>16</v>
      </c>
    </row>
    <row r="45" spans="2:25" ht="15.75" thickBot="1" x14ac:dyDescent="0.3">
      <c r="D45" s="17" t="s">
        <v>294</v>
      </c>
      <c r="E45" s="23">
        <v>9</v>
      </c>
      <c r="F45" s="23">
        <v>9</v>
      </c>
      <c r="G45" s="23">
        <v>12</v>
      </c>
      <c r="H45" s="23">
        <v>10</v>
      </c>
      <c r="I45" s="23">
        <v>94</v>
      </c>
      <c r="J45" s="18">
        <v>65</v>
      </c>
    </row>
    <row r="47" spans="2:25" ht="19.5" thickBot="1" x14ac:dyDescent="0.35">
      <c r="B47" s="88" t="s">
        <v>1044</v>
      </c>
      <c r="C47" s="88"/>
      <c r="D47" s="88"/>
      <c r="E47" s="88"/>
      <c r="G47" s="88" t="s">
        <v>1057</v>
      </c>
      <c r="H47" s="88"/>
      <c r="I47" s="88"/>
      <c r="J47" s="88"/>
      <c r="L47" s="227" t="s">
        <v>1058</v>
      </c>
      <c r="M47" s="227"/>
      <c r="N47" s="227"/>
      <c r="O47" s="227"/>
      <c r="Q47" s="227" t="s">
        <v>306</v>
      </c>
      <c r="R47" s="227"/>
      <c r="S47" s="227"/>
      <c r="T47" s="227"/>
      <c r="V47" s="227" t="s">
        <v>308</v>
      </c>
      <c r="W47" s="227"/>
      <c r="X47" s="227"/>
      <c r="Y47" s="227"/>
    </row>
    <row r="48" spans="2:25" x14ac:dyDescent="0.25">
      <c r="B48" s="80" t="s">
        <v>1040</v>
      </c>
      <c r="C48" s="81" t="s">
        <v>8</v>
      </c>
      <c r="D48" s="81" t="s">
        <v>306</v>
      </c>
      <c r="E48" s="82" t="s">
        <v>308</v>
      </c>
      <c r="G48" s="95" t="s">
        <v>293</v>
      </c>
      <c r="H48" s="95" t="s">
        <v>304</v>
      </c>
      <c r="I48" s="95" t="s">
        <v>303</v>
      </c>
      <c r="J48" s="95" t="s">
        <v>1047</v>
      </c>
      <c r="L48" s="99" t="s">
        <v>1053</v>
      </c>
      <c r="M48" s="100" t="s">
        <v>1054</v>
      </c>
      <c r="N48" s="100" t="s">
        <v>1055</v>
      </c>
      <c r="O48" s="101" t="s">
        <v>1056</v>
      </c>
      <c r="Q48" s="99" t="s">
        <v>1053</v>
      </c>
      <c r="R48" s="100" t="s">
        <v>1054</v>
      </c>
      <c r="S48" s="146" t="s">
        <v>1055</v>
      </c>
      <c r="T48" s="147" t="s">
        <v>1056</v>
      </c>
      <c r="V48" s="151" t="s">
        <v>1053</v>
      </c>
      <c r="W48" s="152" t="s">
        <v>1054</v>
      </c>
      <c r="X48" s="153" t="s">
        <v>1055</v>
      </c>
      <c r="Y48" s="154" t="s">
        <v>1056</v>
      </c>
    </row>
    <row r="49" spans="2:25" x14ac:dyDescent="0.25">
      <c r="B49" s="83">
        <v>42614</v>
      </c>
      <c r="C49" s="22">
        <v>62</v>
      </c>
      <c r="D49" s="22">
        <v>111</v>
      </c>
      <c r="E49" s="15">
        <v>113</v>
      </c>
      <c r="G49" s="87" t="s">
        <v>18</v>
      </c>
      <c r="H49" s="121">
        <v>191</v>
      </c>
      <c r="I49" s="122">
        <v>8010.3999999999924</v>
      </c>
      <c r="J49" s="122">
        <f t="shared" ref="J49:J55" si="0">I49/H49</f>
        <v>41.939267015706768</v>
      </c>
      <c r="L49" s="129">
        <v>915953</v>
      </c>
      <c r="M49" s="130">
        <v>57</v>
      </c>
      <c r="N49" s="131">
        <v>2706.3000000000006</v>
      </c>
      <c r="O49" s="132">
        <f t="shared" ref="O49:O81" si="1">N49/M49</f>
        <v>47.478947368421061</v>
      </c>
      <c r="Q49" s="129">
        <v>297015</v>
      </c>
      <c r="R49" s="130">
        <v>34</v>
      </c>
      <c r="S49" s="131">
        <v>1162</v>
      </c>
      <c r="T49" s="132">
        <f t="shared" ref="T49:T97" si="2">S49/R49</f>
        <v>34.176470588235297</v>
      </c>
      <c r="V49" s="129">
        <v>537012</v>
      </c>
      <c r="W49" s="130">
        <v>86</v>
      </c>
      <c r="X49" s="131">
        <v>3708.2000000000007</v>
      </c>
      <c r="Y49" s="132">
        <f t="shared" ref="Y49:Y101" si="3">X49/W49</f>
        <v>43.118604651162798</v>
      </c>
    </row>
    <row r="50" spans="2:25" x14ac:dyDescent="0.25">
      <c r="B50" s="83">
        <v>42644</v>
      </c>
      <c r="C50" s="22">
        <v>57</v>
      </c>
      <c r="D50" s="22">
        <v>54</v>
      </c>
      <c r="E50" s="15">
        <v>123</v>
      </c>
      <c r="G50" s="87" t="s">
        <v>10</v>
      </c>
      <c r="H50" s="121">
        <v>125</v>
      </c>
      <c r="I50" s="122">
        <v>5540.3999999999978</v>
      </c>
      <c r="J50" s="122">
        <f t="shared" si="0"/>
        <v>44.323199999999986</v>
      </c>
      <c r="L50" s="129">
        <v>786865</v>
      </c>
      <c r="M50" s="133">
        <v>39</v>
      </c>
      <c r="N50" s="131">
        <v>1998.5000000000007</v>
      </c>
      <c r="O50" s="132">
        <f t="shared" si="1"/>
        <v>51.243589743589759</v>
      </c>
      <c r="Q50" s="129">
        <v>701139</v>
      </c>
      <c r="R50" s="148">
        <v>34</v>
      </c>
      <c r="S50" s="131">
        <v>1014.8999999999997</v>
      </c>
      <c r="T50" s="132">
        <f t="shared" si="2"/>
        <v>29.849999999999994</v>
      </c>
      <c r="V50" s="129">
        <v>315236</v>
      </c>
      <c r="W50" s="133">
        <v>62</v>
      </c>
      <c r="X50" s="131">
        <v>2116.5000000000005</v>
      </c>
      <c r="Y50" s="132">
        <f t="shared" si="3"/>
        <v>34.137096774193559</v>
      </c>
    </row>
    <row r="51" spans="2:25" x14ac:dyDescent="0.25">
      <c r="B51" s="83">
        <v>42675</v>
      </c>
      <c r="C51" s="22">
        <v>73</v>
      </c>
      <c r="D51" s="22">
        <v>50</v>
      </c>
      <c r="E51" s="15">
        <v>120</v>
      </c>
      <c r="G51" s="87" t="s">
        <v>12</v>
      </c>
      <c r="H51" s="121">
        <v>35</v>
      </c>
      <c r="I51" s="122">
        <v>1639.7000000000005</v>
      </c>
      <c r="J51" s="122">
        <f t="shared" si="0"/>
        <v>46.848571428571439</v>
      </c>
      <c r="L51" s="129">
        <v>905356</v>
      </c>
      <c r="M51" s="133">
        <v>33</v>
      </c>
      <c r="N51" s="131">
        <v>1166.0999999999999</v>
      </c>
      <c r="O51" s="132">
        <f t="shared" si="1"/>
        <v>35.336363636363636</v>
      </c>
      <c r="Q51" s="129">
        <v>422570</v>
      </c>
      <c r="R51" s="133">
        <v>22</v>
      </c>
      <c r="S51" s="131">
        <v>791.09999999999991</v>
      </c>
      <c r="T51" s="132">
        <f t="shared" si="2"/>
        <v>35.959090909090904</v>
      </c>
      <c r="V51" s="129">
        <v>720906</v>
      </c>
      <c r="W51" s="133">
        <v>58</v>
      </c>
      <c r="X51" s="131">
        <v>2277.7999999999997</v>
      </c>
      <c r="Y51" s="132">
        <f t="shared" si="3"/>
        <v>39.272413793103446</v>
      </c>
    </row>
    <row r="52" spans="2:25" x14ac:dyDescent="0.25">
      <c r="B52" s="83">
        <v>42705</v>
      </c>
      <c r="C52" s="22">
        <v>51</v>
      </c>
      <c r="D52" s="22">
        <v>50</v>
      </c>
      <c r="E52" s="15">
        <v>103</v>
      </c>
      <c r="G52" s="87" t="s">
        <v>21</v>
      </c>
      <c r="H52" s="121">
        <v>9</v>
      </c>
      <c r="I52" s="122">
        <v>297</v>
      </c>
      <c r="J52" s="122">
        <f t="shared" si="0"/>
        <v>33</v>
      </c>
      <c r="L52" s="129">
        <v>863562</v>
      </c>
      <c r="M52" s="133">
        <v>30</v>
      </c>
      <c r="N52" s="131">
        <v>970.99999999999977</v>
      </c>
      <c r="O52" s="132">
        <f t="shared" si="1"/>
        <v>32.36666666666666</v>
      </c>
      <c r="Q52" s="129">
        <v>249666</v>
      </c>
      <c r="R52" s="133">
        <v>22</v>
      </c>
      <c r="S52" s="131">
        <v>769.49999999999989</v>
      </c>
      <c r="T52" s="132">
        <f t="shared" si="2"/>
        <v>34.97727272727272</v>
      </c>
      <c r="V52" s="129">
        <v>419762</v>
      </c>
      <c r="W52" s="133">
        <v>50</v>
      </c>
      <c r="X52" s="131">
        <v>1632.8999999999999</v>
      </c>
      <c r="Y52" s="132">
        <f t="shared" si="3"/>
        <v>32.657999999999994</v>
      </c>
    </row>
    <row r="53" spans="2:25" x14ac:dyDescent="0.25">
      <c r="B53" s="83">
        <v>42736</v>
      </c>
      <c r="C53" s="22">
        <v>49</v>
      </c>
      <c r="D53" s="22">
        <v>64</v>
      </c>
      <c r="E53" s="15">
        <v>135</v>
      </c>
      <c r="G53" s="87" t="s">
        <v>15</v>
      </c>
      <c r="H53" s="121">
        <v>9</v>
      </c>
      <c r="I53" s="122">
        <v>318.2</v>
      </c>
      <c r="J53" s="122">
        <f t="shared" si="0"/>
        <v>35.355555555555554</v>
      </c>
      <c r="L53" s="129">
        <v>300035</v>
      </c>
      <c r="M53" s="133">
        <v>28</v>
      </c>
      <c r="N53" s="131">
        <v>1378.7</v>
      </c>
      <c r="O53" s="132">
        <f t="shared" si="1"/>
        <v>49.239285714285714</v>
      </c>
      <c r="Q53" s="129">
        <v>477783</v>
      </c>
      <c r="R53" s="133">
        <v>22</v>
      </c>
      <c r="S53" s="131">
        <v>625.40000000000009</v>
      </c>
      <c r="T53" s="132">
        <f t="shared" si="2"/>
        <v>28.427272727272733</v>
      </c>
      <c r="V53" s="129">
        <v>198485</v>
      </c>
      <c r="W53" s="133">
        <v>42</v>
      </c>
      <c r="X53" s="131">
        <v>469.19999999999993</v>
      </c>
      <c r="Y53" s="132">
        <f t="shared" si="3"/>
        <v>11.171428571428569</v>
      </c>
    </row>
    <row r="54" spans="2:25" ht="15.75" thickBot="1" x14ac:dyDescent="0.3">
      <c r="B54" s="84">
        <v>42767</v>
      </c>
      <c r="C54" s="23">
        <v>85</v>
      </c>
      <c r="D54" s="23">
        <v>95</v>
      </c>
      <c r="E54" s="18">
        <v>258</v>
      </c>
      <c r="G54" s="87" t="s">
        <v>49</v>
      </c>
      <c r="H54" s="121">
        <v>4</v>
      </c>
      <c r="I54" s="122">
        <v>123.6</v>
      </c>
      <c r="J54" s="122">
        <f t="shared" si="0"/>
        <v>30.9</v>
      </c>
      <c r="L54" s="134">
        <v>227633</v>
      </c>
      <c r="M54" s="135">
        <v>20</v>
      </c>
      <c r="N54" s="136">
        <v>857.2</v>
      </c>
      <c r="O54" s="137">
        <f t="shared" si="1"/>
        <v>42.86</v>
      </c>
      <c r="Q54" s="134">
        <v>397127</v>
      </c>
      <c r="R54" s="135">
        <v>19</v>
      </c>
      <c r="S54" s="136">
        <v>460.49999999999989</v>
      </c>
      <c r="T54" s="137">
        <f t="shared" si="2"/>
        <v>24.23684210526315</v>
      </c>
      <c r="V54" s="138">
        <v>583164</v>
      </c>
      <c r="W54" s="1">
        <v>35</v>
      </c>
      <c r="X54" s="139">
        <v>1032.3999999999999</v>
      </c>
      <c r="Y54" s="140">
        <f t="shared" si="3"/>
        <v>29.497142857142855</v>
      </c>
    </row>
    <row r="55" spans="2:25" x14ac:dyDescent="0.25">
      <c r="G55" s="87" t="s">
        <v>32</v>
      </c>
      <c r="H55" s="121">
        <v>4</v>
      </c>
      <c r="I55" s="122">
        <v>188.7</v>
      </c>
      <c r="J55" s="122">
        <f t="shared" si="0"/>
        <v>47.174999999999997</v>
      </c>
      <c r="L55" s="134">
        <v>597365</v>
      </c>
      <c r="M55" s="135">
        <v>18</v>
      </c>
      <c r="N55" s="136">
        <v>932.30000000000007</v>
      </c>
      <c r="O55" s="137">
        <f t="shared" si="1"/>
        <v>51.794444444444451</v>
      </c>
      <c r="Q55" s="134">
        <v>226997</v>
      </c>
      <c r="R55" s="135">
        <v>18</v>
      </c>
      <c r="S55" s="136">
        <v>534.9</v>
      </c>
      <c r="T55" s="137">
        <f t="shared" si="2"/>
        <v>29.716666666666665</v>
      </c>
      <c r="V55" s="134">
        <v>709381</v>
      </c>
      <c r="W55" s="135">
        <v>30</v>
      </c>
      <c r="X55" s="136">
        <v>1255.0999999999999</v>
      </c>
      <c r="Y55" s="137">
        <f t="shared" si="3"/>
        <v>41.836666666666666</v>
      </c>
    </row>
    <row r="56" spans="2:25" x14ac:dyDescent="0.25">
      <c r="G56" s="93" t="s">
        <v>294</v>
      </c>
      <c r="H56" s="98">
        <v>377</v>
      </c>
      <c r="I56" s="123">
        <v>16117.999999999991</v>
      </c>
      <c r="J56" s="123">
        <f>AVERAGE(Table15[Average Price per Volume])</f>
        <v>39.934513428547682</v>
      </c>
      <c r="L56" s="138">
        <v>926954</v>
      </c>
      <c r="M56" s="1">
        <v>16</v>
      </c>
      <c r="N56" s="139">
        <v>609.19999999999993</v>
      </c>
      <c r="O56" s="140">
        <f t="shared" si="1"/>
        <v>38.074999999999996</v>
      </c>
      <c r="Q56" s="138">
        <v>166761</v>
      </c>
      <c r="R56" s="1">
        <v>16</v>
      </c>
      <c r="S56" s="139">
        <v>400.29999999999995</v>
      </c>
      <c r="T56" s="140">
        <f t="shared" si="2"/>
        <v>25.018749999999997</v>
      </c>
      <c r="V56" s="134">
        <v>620967</v>
      </c>
      <c r="W56" s="135">
        <v>27</v>
      </c>
      <c r="X56" s="136">
        <v>1575.5000000000002</v>
      </c>
      <c r="Y56" s="137">
        <f t="shared" si="3"/>
        <v>58.351851851851862</v>
      </c>
    </row>
    <row r="57" spans="2:25" ht="19.5" thickBot="1" x14ac:dyDescent="0.35">
      <c r="B57" s="88" t="s">
        <v>1045</v>
      </c>
      <c r="C57" s="88"/>
      <c r="D57" s="88"/>
      <c r="E57" s="88"/>
      <c r="L57" s="138">
        <v>762610</v>
      </c>
      <c r="M57" s="1">
        <v>13</v>
      </c>
      <c r="N57" s="139">
        <v>666.30000000000007</v>
      </c>
      <c r="O57" s="140">
        <f t="shared" si="1"/>
        <v>51.253846153846162</v>
      </c>
      <c r="Q57" s="138">
        <v>177017</v>
      </c>
      <c r="R57" s="1">
        <v>15</v>
      </c>
      <c r="S57" s="139">
        <v>524.70000000000005</v>
      </c>
      <c r="T57" s="140">
        <f t="shared" si="2"/>
        <v>34.980000000000004</v>
      </c>
      <c r="V57" s="134">
        <v>880952</v>
      </c>
      <c r="W57" s="135">
        <v>25</v>
      </c>
      <c r="X57" s="136">
        <v>1072</v>
      </c>
      <c r="Y57" s="137">
        <f t="shared" si="3"/>
        <v>42.88</v>
      </c>
    </row>
    <row r="58" spans="2:25" ht="19.5" thickBot="1" x14ac:dyDescent="0.35">
      <c r="B58" s="80" t="s">
        <v>1040</v>
      </c>
      <c r="C58" s="81" t="s">
        <v>8</v>
      </c>
      <c r="D58" s="81" t="s">
        <v>306</v>
      </c>
      <c r="E58" s="82" t="s">
        <v>308</v>
      </c>
      <c r="F58" s="92"/>
      <c r="G58" s="88" t="s">
        <v>1051</v>
      </c>
      <c r="H58" s="88"/>
      <c r="I58" s="88"/>
      <c r="J58" s="88"/>
      <c r="L58" s="138">
        <v>798288</v>
      </c>
      <c r="M58" s="1">
        <v>12</v>
      </c>
      <c r="N58" s="139">
        <v>440.89999999999992</v>
      </c>
      <c r="O58" s="140">
        <f t="shared" si="1"/>
        <v>36.74166666666666</v>
      </c>
      <c r="Q58" s="138">
        <v>248817</v>
      </c>
      <c r="R58" s="1">
        <v>12</v>
      </c>
      <c r="S58" s="139">
        <v>447.79999999999995</v>
      </c>
      <c r="T58" s="140">
        <f t="shared" si="2"/>
        <v>37.316666666666663</v>
      </c>
      <c r="V58" s="138">
        <v>555673</v>
      </c>
      <c r="W58" s="1">
        <v>23</v>
      </c>
      <c r="X58" s="139">
        <v>1006.4999999999999</v>
      </c>
      <c r="Y58" s="140">
        <f t="shared" si="3"/>
        <v>43.760869565217384</v>
      </c>
    </row>
    <row r="59" spans="2:25" x14ac:dyDescent="0.25">
      <c r="B59" s="83">
        <v>42614</v>
      </c>
      <c r="C59" s="117">
        <v>2723.0000000000005</v>
      </c>
      <c r="D59" s="117">
        <v>3201.1000000000031</v>
      </c>
      <c r="E59" s="118">
        <v>4247.4000000000005</v>
      </c>
      <c r="G59" s="96" t="s">
        <v>293</v>
      </c>
      <c r="H59" s="96" t="s">
        <v>304</v>
      </c>
      <c r="I59" s="96" t="s">
        <v>303</v>
      </c>
      <c r="J59" s="96" t="s">
        <v>1047</v>
      </c>
      <c r="L59" s="138">
        <v>771567</v>
      </c>
      <c r="M59" s="1">
        <v>11</v>
      </c>
      <c r="N59" s="139">
        <v>409.9</v>
      </c>
      <c r="O59" s="140">
        <f t="shared" si="1"/>
        <v>37.263636363636358</v>
      </c>
      <c r="Q59" s="138">
        <v>473581</v>
      </c>
      <c r="R59" s="1">
        <v>12</v>
      </c>
      <c r="S59" s="139">
        <v>402.49999999999994</v>
      </c>
      <c r="T59" s="140">
        <f t="shared" si="2"/>
        <v>33.541666666666664</v>
      </c>
      <c r="V59" s="138">
        <v>359784</v>
      </c>
      <c r="W59" s="1">
        <v>23</v>
      </c>
      <c r="X59" s="139">
        <v>944.09999999999968</v>
      </c>
      <c r="Y59" s="140">
        <f t="shared" si="3"/>
        <v>41.047826086956505</v>
      </c>
    </row>
    <row r="60" spans="2:25" x14ac:dyDescent="0.25">
      <c r="B60" s="83">
        <v>42644</v>
      </c>
      <c r="C60" s="117">
        <v>2650.6999999999989</v>
      </c>
      <c r="D60" s="117">
        <v>1763.6000000000006</v>
      </c>
      <c r="E60" s="118">
        <v>4595.7000000000007</v>
      </c>
      <c r="G60" s="87" t="s">
        <v>18</v>
      </c>
      <c r="H60" s="121">
        <v>320</v>
      </c>
      <c r="I60" s="122">
        <v>9481.9999999999782</v>
      </c>
      <c r="J60" s="122">
        <f t="shared" ref="J60:J65" si="4">I60/H60</f>
        <v>29.63124999999993</v>
      </c>
      <c r="L60" s="138">
        <v>301348</v>
      </c>
      <c r="M60" s="1">
        <v>11</v>
      </c>
      <c r="N60" s="139">
        <v>403.79999999999995</v>
      </c>
      <c r="O60" s="140">
        <f t="shared" si="1"/>
        <v>36.709090909090904</v>
      </c>
      <c r="Q60" s="138">
        <v>252579</v>
      </c>
      <c r="R60" s="1">
        <v>11</v>
      </c>
      <c r="S60" s="139">
        <v>482.89999999999992</v>
      </c>
      <c r="T60" s="140">
        <f t="shared" si="2"/>
        <v>43.899999999999991</v>
      </c>
      <c r="V60" s="134">
        <v>954518</v>
      </c>
      <c r="W60" s="135">
        <v>23</v>
      </c>
      <c r="X60" s="136">
        <v>817.9</v>
      </c>
      <c r="Y60" s="137">
        <f t="shared" si="3"/>
        <v>35.560869565217388</v>
      </c>
    </row>
    <row r="61" spans="2:25" x14ac:dyDescent="0.25">
      <c r="B61" s="83">
        <v>42675</v>
      </c>
      <c r="C61" s="117">
        <v>3030.7999999999997</v>
      </c>
      <c r="D61" s="117">
        <v>1562.8000000000004</v>
      </c>
      <c r="E61" s="118">
        <v>4142.9000000000015</v>
      </c>
      <c r="G61" s="87" t="s">
        <v>12</v>
      </c>
      <c r="H61" s="121">
        <v>36</v>
      </c>
      <c r="I61" s="122">
        <v>1175.0000000000002</v>
      </c>
      <c r="J61" s="122">
        <f t="shared" si="4"/>
        <v>32.638888888888893</v>
      </c>
      <c r="L61" s="138">
        <v>348047</v>
      </c>
      <c r="M61" s="1">
        <v>10</v>
      </c>
      <c r="N61" s="139">
        <v>365.69999999999993</v>
      </c>
      <c r="O61" s="140">
        <f t="shared" si="1"/>
        <v>36.569999999999993</v>
      </c>
      <c r="Q61" s="138">
        <v>978820</v>
      </c>
      <c r="R61" s="1">
        <v>11</v>
      </c>
      <c r="S61" s="139">
        <v>384.39999999999992</v>
      </c>
      <c r="T61" s="140">
        <f t="shared" si="2"/>
        <v>34.945454545454538</v>
      </c>
      <c r="V61" s="138">
        <v>269713</v>
      </c>
      <c r="W61" s="1">
        <v>23</v>
      </c>
      <c r="X61" s="139">
        <v>729.90000000000009</v>
      </c>
      <c r="Y61" s="140">
        <f t="shared" si="3"/>
        <v>31.734782608695657</v>
      </c>
    </row>
    <row r="62" spans="2:25" x14ac:dyDescent="0.25">
      <c r="B62" s="83">
        <v>42705</v>
      </c>
      <c r="C62" s="117">
        <v>2052.3000000000011</v>
      </c>
      <c r="D62" s="117">
        <v>1590.8000000000006</v>
      </c>
      <c r="E62" s="118">
        <v>4029.7000000000016</v>
      </c>
      <c r="G62" s="87" t="s">
        <v>15</v>
      </c>
      <c r="H62" s="121">
        <v>28</v>
      </c>
      <c r="I62" s="122">
        <v>843.69999999999982</v>
      </c>
      <c r="J62" s="122">
        <f t="shared" si="4"/>
        <v>30.132142857142849</v>
      </c>
      <c r="L62" s="138">
        <v>330691</v>
      </c>
      <c r="M62" s="1">
        <v>9</v>
      </c>
      <c r="N62" s="139">
        <v>327</v>
      </c>
      <c r="O62" s="140">
        <f t="shared" si="1"/>
        <v>36.333333333333336</v>
      </c>
      <c r="Q62" s="138">
        <v>789157</v>
      </c>
      <c r="R62" s="1">
        <v>11</v>
      </c>
      <c r="S62" s="139">
        <v>274.2</v>
      </c>
      <c r="T62" s="140">
        <f t="shared" si="2"/>
        <v>24.927272727272726</v>
      </c>
      <c r="V62" s="138">
        <v>584710</v>
      </c>
      <c r="W62" s="1">
        <v>22</v>
      </c>
      <c r="X62" s="139">
        <v>881.7</v>
      </c>
      <c r="Y62" s="140">
        <f t="shared" si="3"/>
        <v>40.077272727272728</v>
      </c>
    </row>
    <row r="63" spans="2:25" x14ac:dyDescent="0.25">
      <c r="B63" s="83">
        <v>42736</v>
      </c>
      <c r="C63" s="117">
        <v>2109.5000000000005</v>
      </c>
      <c r="D63" s="117">
        <v>1840.6000000000008</v>
      </c>
      <c r="E63" s="118">
        <v>5079.1000000000031</v>
      </c>
      <c r="G63" s="87" t="s">
        <v>10</v>
      </c>
      <c r="H63" s="121">
        <v>25</v>
      </c>
      <c r="I63" s="122">
        <v>1063.4999999999998</v>
      </c>
      <c r="J63" s="122">
        <f t="shared" si="4"/>
        <v>42.539999999999992</v>
      </c>
      <c r="L63" s="138">
        <v>645430</v>
      </c>
      <c r="M63" s="1">
        <v>8</v>
      </c>
      <c r="N63" s="139">
        <v>388.49999999999994</v>
      </c>
      <c r="O63" s="140">
        <f t="shared" si="1"/>
        <v>48.562499999999993</v>
      </c>
      <c r="Q63" s="138">
        <v>909225</v>
      </c>
      <c r="R63" s="1">
        <v>10</v>
      </c>
      <c r="S63" s="139">
        <v>391.89999999999992</v>
      </c>
      <c r="T63" s="140">
        <f t="shared" si="2"/>
        <v>39.189999999999991</v>
      </c>
      <c r="V63" s="138">
        <v>714468</v>
      </c>
      <c r="W63" s="1">
        <v>21</v>
      </c>
      <c r="X63" s="139">
        <v>270.7</v>
      </c>
      <c r="Y63" s="140">
        <f t="shared" si="3"/>
        <v>12.890476190476189</v>
      </c>
    </row>
    <row r="64" spans="2:25" ht="15.75" thickBot="1" x14ac:dyDescent="0.3">
      <c r="B64" s="84">
        <v>42767</v>
      </c>
      <c r="C64" s="119">
        <v>3551.7000000000003</v>
      </c>
      <c r="D64" s="119">
        <v>3114.9000000000015</v>
      </c>
      <c r="E64" s="120">
        <v>9687.6999999999971</v>
      </c>
      <c r="G64" s="87" t="s">
        <v>21</v>
      </c>
      <c r="H64" s="121">
        <v>12</v>
      </c>
      <c r="I64" s="122">
        <v>438.3</v>
      </c>
      <c r="J64" s="122">
        <f t="shared" si="4"/>
        <v>36.524999999999999</v>
      </c>
      <c r="L64" s="138">
        <v>899488</v>
      </c>
      <c r="M64" s="1">
        <v>8</v>
      </c>
      <c r="N64" s="139">
        <v>297.59999999999997</v>
      </c>
      <c r="O64" s="140">
        <f t="shared" si="1"/>
        <v>37.199999999999996</v>
      </c>
      <c r="Q64" s="138">
        <v>252726</v>
      </c>
      <c r="R64" s="1">
        <v>10</v>
      </c>
      <c r="S64" s="139">
        <v>292.09999999999997</v>
      </c>
      <c r="T64" s="140">
        <f t="shared" si="2"/>
        <v>29.209999999999997</v>
      </c>
      <c r="V64" s="138">
        <v>776126</v>
      </c>
      <c r="W64" s="1">
        <v>19</v>
      </c>
      <c r="X64" s="139">
        <v>1122.8999999999999</v>
      </c>
      <c r="Y64" s="140">
        <f t="shared" si="3"/>
        <v>59.099999999999994</v>
      </c>
    </row>
    <row r="65" spans="2:25" x14ac:dyDescent="0.25">
      <c r="G65" s="87" t="s">
        <v>32</v>
      </c>
      <c r="H65" s="121">
        <v>3</v>
      </c>
      <c r="I65" s="122">
        <v>71.3</v>
      </c>
      <c r="J65" s="122">
        <f t="shared" si="4"/>
        <v>23.766666666666666</v>
      </c>
      <c r="L65" s="138">
        <v>588995</v>
      </c>
      <c r="M65" s="1">
        <v>8</v>
      </c>
      <c r="N65" s="139">
        <v>292.10000000000002</v>
      </c>
      <c r="O65" s="140">
        <f t="shared" si="1"/>
        <v>36.512500000000003</v>
      </c>
      <c r="Q65" s="138">
        <v>137087</v>
      </c>
      <c r="R65" s="1">
        <v>10</v>
      </c>
      <c r="S65" s="139">
        <v>271.60000000000002</v>
      </c>
      <c r="T65" s="140">
        <f t="shared" si="2"/>
        <v>27.160000000000004</v>
      </c>
      <c r="V65" s="138">
        <v>390602</v>
      </c>
      <c r="W65" s="1">
        <v>18</v>
      </c>
      <c r="X65" s="139">
        <v>648.9</v>
      </c>
      <c r="Y65" s="140">
        <f t="shared" si="3"/>
        <v>36.049999999999997</v>
      </c>
    </row>
    <row r="66" spans="2:25" x14ac:dyDescent="0.25">
      <c r="G66" s="94" t="s">
        <v>49</v>
      </c>
      <c r="H66" s="124">
        <v>0</v>
      </c>
      <c r="I66" s="125"/>
      <c r="J66" s="126"/>
      <c r="L66" s="138">
        <v>669118</v>
      </c>
      <c r="M66" s="1">
        <v>6</v>
      </c>
      <c r="N66" s="139">
        <v>275.5</v>
      </c>
      <c r="O66" s="140">
        <f t="shared" si="1"/>
        <v>45.916666666666664</v>
      </c>
      <c r="Q66" s="138">
        <v>388827</v>
      </c>
      <c r="R66" s="1">
        <v>9</v>
      </c>
      <c r="S66" s="139">
        <v>255</v>
      </c>
      <c r="T66" s="140">
        <f t="shared" si="2"/>
        <v>28.333333333333332</v>
      </c>
      <c r="V66" s="138">
        <v>385150</v>
      </c>
      <c r="W66" s="1">
        <v>18</v>
      </c>
      <c r="X66" s="139">
        <v>610.10000000000014</v>
      </c>
      <c r="Y66" s="140">
        <f t="shared" si="3"/>
        <v>33.894444444444453</v>
      </c>
    </row>
    <row r="67" spans="2:25" x14ac:dyDescent="0.25">
      <c r="G67" s="94" t="s">
        <v>294</v>
      </c>
      <c r="H67" s="127">
        <v>424</v>
      </c>
      <c r="I67" s="128">
        <v>13073.799999999977</v>
      </c>
      <c r="J67" s="128">
        <f>AVERAGE(J60:J65)</f>
        <v>32.538991402116388</v>
      </c>
      <c r="L67" s="138">
        <v>123796</v>
      </c>
      <c r="M67" s="1">
        <v>6</v>
      </c>
      <c r="N67" s="139">
        <v>187.8</v>
      </c>
      <c r="O67" s="140">
        <f t="shared" si="1"/>
        <v>31.3</v>
      </c>
      <c r="Q67" s="138">
        <v>770544</v>
      </c>
      <c r="R67" s="1">
        <v>9</v>
      </c>
      <c r="S67" s="139">
        <v>249.3</v>
      </c>
      <c r="T67" s="140">
        <f t="shared" si="2"/>
        <v>27.700000000000003</v>
      </c>
      <c r="V67" s="138">
        <v>768644</v>
      </c>
      <c r="W67" s="1">
        <v>17</v>
      </c>
      <c r="X67" s="139">
        <v>1012.3999999999999</v>
      </c>
      <c r="Y67" s="140">
        <f t="shared" si="3"/>
        <v>59.552941176470583</v>
      </c>
    </row>
    <row r="68" spans="2:25" x14ac:dyDescent="0.25">
      <c r="L68" s="138">
        <v>604757</v>
      </c>
      <c r="M68" s="1">
        <v>5</v>
      </c>
      <c r="N68" s="139">
        <v>221.10000000000002</v>
      </c>
      <c r="O68" s="140">
        <f t="shared" si="1"/>
        <v>44.220000000000006</v>
      </c>
      <c r="Q68" s="138">
        <v>582553</v>
      </c>
      <c r="R68" s="1">
        <v>9</v>
      </c>
      <c r="S68" s="139">
        <v>245.10000000000002</v>
      </c>
      <c r="T68" s="140">
        <f t="shared" si="2"/>
        <v>27.233333333333334</v>
      </c>
      <c r="V68" s="138">
        <v>732190</v>
      </c>
      <c r="W68" s="1">
        <v>15</v>
      </c>
      <c r="X68" s="139">
        <v>856.29999999999984</v>
      </c>
      <c r="Y68" s="140">
        <f t="shared" si="3"/>
        <v>57.086666666666659</v>
      </c>
    </row>
    <row r="69" spans="2:25" ht="19.5" thickBot="1" x14ac:dyDescent="0.35">
      <c r="G69" s="88" t="s">
        <v>1052</v>
      </c>
      <c r="H69" s="88"/>
      <c r="I69" s="88"/>
      <c r="J69" s="88"/>
      <c r="L69" s="138">
        <v>298313</v>
      </c>
      <c r="M69" s="1">
        <v>5</v>
      </c>
      <c r="N69" s="139">
        <v>219.3</v>
      </c>
      <c r="O69" s="140">
        <f t="shared" si="1"/>
        <v>43.86</v>
      </c>
      <c r="Q69" s="138">
        <v>468800</v>
      </c>
      <c r="R69" s="1">
        <v>8</v>
      </c>
      <c r="S69" s="139">
        <v>398.59999999999997</v>
      </c>
      <c r="T69" s="142">
        <f t="shared" si="2"/>
        <v>49.824999999999996</v>
      </c>
      <c r="V69" s="138">
        <v>640845</v>
      </c>
      <c r="W69" s="1">
        <v>15</v>
      </c>
      <c r="X69" s="139">
        <v>626.4</v>
      </c>
      <c r="Y69" s="140">
        <f t="shared" si="3"/>
        <v>41.76</v>
      </c>
    </row>
    <row r="70" spans="2:25" x14ac:dyDescent="0.25">
      <c r="G70" s="97" t="s">
        <v>293</v>
      </c>
      <c r="H70" s="97" t="s">
        <v>304</v>
      </c>
      <c r="I70" s="97" t="s">
        <v>303</v>
      </c>
      <c r="J70" s="97" t="s">
        <v>1047</v>
      </c>
      <c r="L70" s="138">
        <v>506459</v>
      </c>
      <c r="M70" s="1">
        <v>5</v>
      </c>
      <c r="N70" s="139">
        <v>214.8</v>
      </c>
      <c r="O70" s="140">
        <f t="shared" si="1"/>
        <v>42.96</v>
      </c>
      <c r="Q70" s="138">
        <v>322245</v>
      </c>
      <c r="R70" s="1">
        <v>8</v>
      </c>
      <c r="S70" s="139">
        <v>233.00000000000003</v>
      </c>
      <c r="T70" s="140">
        <f t="shared" si="2"/>
        <v>29.125000000000004</v>
      </c>
      <c r="V70" s="138">
        <v>903052</v>
      </c>
      <c r="W70" s="1">
        <v>15</v>
      </c>
      <c r="X70" s="139">
        <v>479.00000000000006</v>
      </c>
      <c r="Y70" s="140">
        <f t="shared" si="3"/>
        <v>31.933333333333337</v>
      </c>
    </row>
    <row r="71" spans="2:25" x14ac:dyDescent="0.25">
      <c r="G71" s="87" t="s">
        <v>18</v>
      </c>
      <c r="H71" s="121">
        <v>449</v>
      </c>
      <c r="I71" s="122">
        <v>17486.999999999956</v>
      </c>
      <c r="J71" s="122">
        <f t="shared" ref="J71:J77" si="5">I71/H71</f>
        <v>38.946547884186984</v>
      </c>
      <c r="L71" s="138">
        <v>897047</v>
      </c>
      <c r="M71" s="1">
        <v>3</v>
      </c>
      <c r="N71" s="139">
        <v>137.4</v>
      </c>
      <c r="O71" s="140">
        <f t="shared" si="1"/>
        <v>45.800000000000004</v>
      </c>
      <c r="Q71" s="138">
        <v>936450</v>
      </c>
      <c r="R71" s="1">
        <v>8</v>
      </c>
      <c r="S71" s="139">
        <v>226.8</v>
      </c>
      <c r="T71" s="140">
        <f t="shared" si="2"/>
        <v>28.35</v>
      </c>
      <c r="V71" s="138">
        <v>591094</v>
      </c>
      <c r="W71" s="1">
        <v>13</v>
      </c>
      <c r="X71" s="139">
        <v>60.1</v>
      </c>
      <c r="Y71" s="140">
        <f t="shared" si="3"/>
        <v>4.6230769230769235</v>
      </c>
    </row>
    <row r="72" spans="2:25" x14ac:dyDescent="0.25">
      <c r="G72" s="87" t="s">
        <v>10</v>
      </c>
      <c r="H72" s="121">
        <v>151</v>
      </c>
      <c r="I72" s="122">
        <v>5500.7000000000016</v>
      </c>
      <c r="J72" s="122">
        <f t="shared" si="5"/>
        <v>36.428476821192064</v>
      </c>
      <c r="L72" s="138">
        <v>840328</v>
      </c>
      <c r="M72" s="1">
        <v>3</v>
      </c>
      <c r="N72" s="139">
        <v>96.699999999999989</v>
      </c>
      <c r="O72" s="140">
        <f t="shared" si="1"/>
        <v>32.233333333333327</v>
      </c>
      <c r="Q72" s="138">
        <v>812610</v>
      </c>
      <c r="R72" s="1">
        <v>8</v>
      </c>
      <c r="S72" s="139">
        <v>115.9</v>
      </c>
      <c r="T72" s="140">
        <f t="shared" si="2"/>
        <v>14.487500000000001</v>
      </c>
      <c r="V72" s="138">
        <v>692107</v>
      </c>
      <c r="W72" s="1">
        <v>13</v>
      </c>
      <c r="X72" s="139">
        <v>44.199999999999996</v>
      </c>
      <c r="Y72" s="141">
        <f t="shared" si="3"/>
        <v>3.3999999999999995</v>
      </c>
    </row>
    <row r="73" spans="2:25" x14ac:dyDescent="0.25">
      <c r="G73" s="87" t="s">
        <v>21</v>
      </c>
      <c r="H73" s="121">
        <v>94</v>
      </c>
      <c r="I73" s="122">
        <v>3063.1000000000017</v>
      </c>
      <c r="J73" s="122">
        <f t="shared" si="5"/>
        <v>32.586170212765978</v>
      </c>
      <c r="L73" s="138">
        <v>196390</v>
      </c>
      <c r="M73" s="1">
        <v>2</v>
      </c>
      <c r="N73" s="139">
        <v>105.4</v>
      </c>
      <c r="O73" s="140">
        <f t="shared" si="1"/>
        <v>52.7</v>
      </c>
      <c r="Q73" s="138">
        <v>993974</v>
      </c>
      <c r="R73" s="1">
        <v>7</v>
      </c>
      <c r="S73" s="139">
        <v>240.3</v>
      </c>
      <c r="T73" s="140">
        <f t="shared" si="2"/>
        <v>34.328571428571429</v>
      </c>
      <c r="V73" s="138">
        <v>138108</v>
      </c>
      <c r="W73" s="1">
        <v>11</v>
      </c>
      <c r="X73" s="139">
        <v>718.3</v>
      </c>
      <c r="Y73" s="140">
        <f t="shared" si="3"/>
        <v>65.3</v>
      </c>
    </row>
    <row r="74" spans="2:25" x14ac:dyDescent="0.25">
      <c r="G74" s="87" t="s">
        <v>12</v>
      </c>
      <c r="H74" s="121">
        <v>74</v>
      </c>
      <c r="I74" s="122">
        <v>2899.3999999999992</v>
      </c>
      <c r="J74" s="122">
        <f t="shared" si="5"/>
        <v>39.181081081081068</v>
      </c>
      <c r="L74" s="138">
        <v>336928</v>
      </c>
      <c r="M74" s="1">
        <v>2</v>
      </c>
      <c r="N74" s="139">
        <v>78.599999999999994</v>
      </c>
      <c r="O74" s="140">
        <f t="shared" si="1"/>
        <v>39.299999999999997</v>
      </c>
      <c r="Q74" s="138">
        <v>199788</v>
      </c>
      <c r="R74" s="1">
        <v>7</v>
      </c>
      <c r="S74" s="139">
        <v>219.60000000000002</v>
      </c>
      <c r="T74" s="140">
        <f t="shared" si="2"/>
        <v>31.371428571428574</v>
      </c>
      <c r="V74" s="138">
        <v>855059</v>
      </c>
      <c r="W74" s="1">
        <v>11</v>
      </c>
      <c r="X74" s="139">
        <v>673.2</v>
      </c>
      <c r="Y74" s="140">
        <f t="shared" si="3"/>
        <v>61.2</v>
      </c>
    </row>
    <row r="75" spans="2:25" x14ac:dyDescent="0.25">
      <c r="B75" t="s">
        <v>1076</v>
      </c>
      <c r="G75" s="87" t="s">
        <v>15</v>
      </c>
      <c r="H75" s="121">
        <v>60</v>
      </c>
      <c r="I75" s="122">
        <v>1885.4999999999998</v>
      </c>
      <c r="J75" s="122">
        <f t="shared" si="5"/>
        <v>31.424999999999997</v>
      </c>
      <c r="L75" s="138">
        <v>677851</v>
      </c>
      <c r="M75" s="1">
        <v>2</v>
      </c>
      <c r="N75" s="139">
        <v>71.8</v>
      </c>
      <c r="O75" s="140">
        <f t="shared" si="1"/>
        <v>35.9</v>
      </c>
      <c r="Q75" s="138">
        <v>533718</v>
      </c>
      <c r="R75" s="1">
        <v>7</v>
      </c>
      <c r="S75" s="139">
        <v>196.9</v>
      </c>
      <c r="T75" s="140">
        <f t="shared" si="2"/>
        <v>28.12857142857143</v>
      </c>
      <c r="V75" s="138">
        <v>982986</v>
      </c>
      <c r="W75" s="1">
        <v>11</v>
      </c>
      <c r="X75" s="139">
        <v>446.69999999999993</v>
      </c>
      <c r="Y75" s="140">
        <f t="shared" si="3"/>
        <v>40.609090909090902</v>
      </c>
    </row>
    <row r="76" spans="2:25" x14ac:dyDescent="0.25">
      <c r="G76" s="87" t="s">
        <v>49</v>
      </c>
      <c r="H76" s="121">
        <v>15</v>
      </c>
      <c r="I76" s="122">
        <v>588.30000000000007</v>
      </c>
      <c r="J76" s="122">
        <f t="shared" si="5"/>
        <v>39.220000000000006</v>
      </c>
      <c r="L76" s="138">
        <v>437022</v>
      </c>
      <c r="M76" s="1">
        <v>2</v>
      </c>
      <c r="N76" s="139">
        <v>55</v>
      </c>
      <c r="O76" s="141">
        <f t="shared" si="1"/>
        <v>27.5</v>
      </c>
      <c r="Q76" s="138">
        <v>948610</v>
      </c>
      <c r="R76" s="1">
        <v>6</v>
      </c>
      <c r="S76" s="139">
        <v>258.39999999999998</v>
      </c>
      <c r="T76" s="140">
        <f t="shared" si="2"/>
        <v>43.066666666666663</v>
      </c>
      <c r="V76" s="138">
        <v>796801</v>
      </c>
      <c r="W76" s="1">
        <v>10</v>
      </c>
      <c r="X76" s="139">
        <v>418.40000000000003</v>
      </c>
      <c r="Y76" s="140">
        <f t="shared" si="3"/>
        <v>41.84</v>
      </c>
    </row>
    <row r="77" spans="2:25" x14ac:dyDescent="0.25">
      <c r="G77" s="87" t="s">
        <v>32</v>
      </c>
      <c r="H77" s="121">
        <v>9</v>
      </c>
      <c r="I77" s="122">
        <v>358.5</v>
      </c>
      <c r="J77" s="122">
        <f t="shared" si="5"/>
        <v>39.833333333333336</v>
      </c>
      <c r="L77" s="138">
        <v>962890</v>
      </c>
      <c r="M77" s="1">
        <v>1</v>
      </c>
      <c r="N77" s="139">
        <v>80.8</v>
      </c>
      <c r="O77" s="142">
        <f t="shared" si="1"/>
        <v>80.8</v>
      </c>
      <c r="Q77" s="138">
        <v>665803</v>
      </c>
      <c r="R77" s="1">
        <v>6</v>
      </c>
      <c r="S77" s="139">
        <v>211.70000000000002</v>
      </c>
      <c r="T77" s="140">
        <f t="shared" si="2"/>
        <v>35.283333333333339</v>
      </c>
      <c r="V77" s="138">
        <v>422968</v>
      </c>
      <c r="W77" s="1">
        <v>10</v>
      </c>
      <c r="X77" s="139">
        <v>366.3</v>
      </c>
      <c r="Y77" s="140">
        <f t="shared" si="3"/>
        <v>36.630000000000003</v>
      </c>
    </row>
    <row r="78" spans="2:25" x14ac:dyDescent="0.25">
      <c r="G78" s="94" t="s">
        <v>294</v>
      </c>
      <c r="H78" s="127">
        <v>852</v>
      </c>
      <c r="I78" s="128">
        <v>31782.499999999956</v>
      </c>
      <c r="J78" s="128">
        <f>AVERAGE(Table17[Average Price per Volume])</f>
        <v>36.802944190365629</v>
      </c>
      <c r="L78" s="138">
        <v>209000</v>
      </c>
      <c r="M78" s="1">
        <v>1</v>
      </c>
      <c r="N78" s="139">
        <v>55</v>
      </c>
      <c r="O78" s="140">
        <f t="shared" si="1"/>
        <v>55</v>
      </c>
      <c r="Q78" s="138">
        <v>924893</v>
      </c>
      <c r="R78" s="1">
        <v>5</v>
      </c>
      <c r="S78" s="139">
        <v>184.5</v>
      </c>
      <c r="T78" s="140">
        <f t="shared" si="2"/>
        <v>36.9</v>
      </c>
      <c r="V78" s="138">
        <v>653241</v>
      </c>
      <c r="W78" s="1">
        <v>10</v>
      </c>
      <c r="X78" s="139">
        <v>317.5</v>
      </c>
      <c r="Y78" s="140">
        <f t="shared" si="3"/>
        <v>31.75</v>
      </c>
    </row>
    <row r="79" spans="2:25" x14ac:dyDescent="0.25">
      <c r="L79" s="138">
        <v>104255</v>
      </c>
      <c r="M79" s="1">
        <v>1</v>
      </c>
      <c r="N79" s="139">
        <v>38.9</v>
      </c>
      <c r="O79" s="140">
        <f t="shared" si="1"/>
        <v>38.9</v>
      </c>
      <c r="Q79" s="138">
        <v>497641</v>
      </c>
      <c r="R79" s="1">
        <v>5</v>
      </c>
      <c r="S79" s="139">
        <v>30.700000000000003</v>
      </c>
      <c r="T79" s="140">
        <f t="shared" si="2"/>
        <v>6.1400000000000006</v>
      </c>
      <c r="V79" s="138">
        <v>532182</v>
      </c>
      <c r="W79" s="1">
        <v>9</v>
      </c>
      <c r="X79" s="139">
        <v>293</v>
      </c>
      <c r="Y79" s="140">
        <f t="shared" si="3"/>
        <v>32.555555555555557</v>
      </c>
    </row>
    <row r="80" spans="2:25" x14ac:dyDescent="0.25">
      <c r="L80" s="138">
        <v>700442</v>
      </c>
      <c r="M80" s="1">
        <v>1</v>
      </c>
      <c r="N80" s="139">
        <v>35.9</v>
      </c>
      <c r="O80" s="140">
        <f t="shared" si="1"/>
        <v>35.9</v>
      </c>
      <c r="Q80" s="138">
        <v>256348</v>
      </c>
      <c r="R80" s="1">
        <v>4</v>
      </c>
      <c r="S80" s="139">
        <v>127.6</v>
      </c>
      <c r="T80" s="140">
        <f t="shared" si="2"/>
        <v>31.9</v>
      </c>
      <c r="V80" s="138">
        <v>759650</v>
      </c>
      <c r="W80" s="1">
        <v>8</v>
      </c>
      <c r="X80" s="139">
        <v>385.8</v>
      </c>
      <c r="Y80" s="140">
        <f t="shared" si="3"/>
        <v>48.225000000000001</v>
      </c>
    </row>
    <row r="81" spans="12:25" x14ac:dyDescent="0.25">
      <c r="L81" s="143">
        <v>190493</v>
      </c>
      <c r="M81" s="5">
        <v>1</v>
      </c>
      <c r="N81" s="144">
        <v>32.9</v>
      </c>
      <c r="O81" s="145">
        <f t="shared" si="1"/>
        <v>32.9</v>
      </c>
      <c r="Q81" s="138">
        <v>113733</v>
      </c>
      <c r="R81" s="1">
        <v>4</v>
      </c>
      <c r="S81" s="139">
        <v>114.5</v>
      </c>
      <c r="T81" s="140">
        <f t="shared" si="2"/>
        <v>28.625</v>
      </c>
      <c r="V81" s="138">
        <v>849497</v>
      </c>
      <c r="W81" s="1">
        <v>8</v>
      </c>
      <c r="X81" s="139">
        <v>312.7</v>
      </c>
      <c r="Y81" s="140">
        <f t="shared" si="3"/>
        <v>39.087499999999999</v>
      </c>
    </row>
    <row r="82" spans="12:25" x14ac:dyDescent="0.25">
      <c r="Q82" s="138">
        <v>625804</v>
      </c>
      <c r="R82" s="1">
        <v>4</v>
      </c>
      <c r="S82" s="139">
        <v>108.6</v>
      </c>
      <c r="T82" s="140">
        <f t="shared" si="2"/>
        <v>27.15</v>
      </c>
      <c r="V82" s="138">
        <v>178732</v>
      </c>
      <c r="W82" s="1">
        <v>8</v>
      </c>
      <c r="X82" s="139">
        <v>214.49999999999997</v>
      </c>
      <c r="Y82" s="140">
        <f t="shared" si="3"/>
        <v>26.812499999999996</v>
      </c>
    </row>
    <row r="83" spans="12:25" x14ac:dyDescent="0.25">
      <c r="L83" s="228" t="s">
        <v>1059</v>
      </c>
      <c r="M83" s="228"/>
      <c r="N83" s="228">
        <f>COUNTA(Table18[Product Number])</f>
        <v>33</v>
      </c>
      <c r="O83" s="228"/>
      <c r="Q83" s="138">
        <v>105573</v>
      </c>
      <c r="R83" s="1">
        <v>2</v>
      </c>
      <c r="S83" s="139">
        <v>69.400000000000006</v>
      </c>
      <c r="T83" s="140">
        <f t="shared" si="2"/>
        <v>34.700000000000003</v>
      </c>
      <c r="V83" s="138">
        <v>879915</v>
      </c>
      <c r="W83" s="1">
        <v>8</v>
      </c>
      <c r="X83" s="139">
        <v>58.5</v>
      </c>
      <c r="Y83" s="140">
        <f t="shared" si="3"/>
        <v>7.3125</v>
      </c>
    </row>
    <row r="84" spans="12:25" x14ac:dyDescent="0.25">
      <c r="L84" s="228" t="s">
        <v>1060</v>
      </c>
      <c r="M84" s="228"/>
      <c r="N84" s="229">
        <f>MAX(Table18[Price/Unit])</f>
        <v>80.8</v>
      </c>
      <c r="O84" s="229"/>
      <c r="Q84" s="138">
        <v>431786</v>
      </c>
      <c r="R84" s="1">
        <v>2</v>
      </c>
      <c r="S84" s="139">
        <v>55.6</v>
      </c>
      <c r="T84" s="140">
        <f t="shared" si="2"/>
        <v>27.8</v>
      </c>
      <c r="V84" s="138">
        <v>403498</v>
      </c>
      <c r="W84" s="1">
        <v>7</v>
      </c>
      <c r="X84" s="139">
        <v>405.3</v>
      </c>
      <c r="Y84" s="140">
        <f t="shared" si="3"/>
        <v>57.9</v>
      </c>
    </row>
    <row r="85" spans="12:25" x14ac:dyDescent="0.25">
      <c r="L85" s="228" t="s">
        <v>1061</v>
      </c>
      <c r="M85" s="228"/>
      <c r="N85" s="229">
        <f>MIN(Table18[Price/Unit])</f>
        <v>27.5</v>
      </c>
      <c r="O85" s="229"/>
      <c r="Q85" s="138">
        <v>850788</v>
      </c>
      <c r="R85" s="1">
        <v>2</v>
      </c>
      <c r="S85" s="139">
        <v>52.4</v>
      </c>
      <c r="T85" s="140">
        <f t="shared" si="2"/>
        <v>26.2</v>
      </c>
      <c r="V85" s="138">
        <v>904468</v>
      </c>
      <c r="W85" s="1">
        <v>6</v>
      </c>
      <c r="X85" s="139">
        <v>199.29999999999998</v>
      </c>
      <c r="Y85" s="140">
        <f t="shared" si="3"/>
        <v>33.216666666666661</v>
      </c>
    </row>
    <row r="86" spans="12:25" x14ac:dyDescent="0.25">
      <c r="Q86" s="138">
        <v>164377</v>
      </c>
      <c r="R86" s="1">
        <v>2</v>
      </c>
      <c r="S86" s="139">
        <v>35.400000000000006</v>
      </c>
      <c r="T86" s="140">
        <f t="shared" si="2"/>
        <v>17.700000000000003</v>
      </c>
      <c r="V86" s="138">
        <v>115927</v>
      </c>
      <c r="W86" s="1">
        <v>6</v>
      </c>
      <c r="X86" s="139">
        <v>183.5</v>
      </c>
      <c r="Y86" s="140">
        <f t="shared" si="3"/>
        <v>30.583333333333332</v>
      </c>
    </row>
    <row r="87" spans="12:25" x14ac:dyDescent="0.25">
      <c r="Q87" s="138">
        <v>419869</v>
      </c>
      <c r="R87" s="1">
        <v>2</v>
      </c>
      <c r="S87" s="139">
        <v>28</v>
      </c>
      <c r="T87" s="140">
        <f t="shared" si="2"/>
        <v>14</v>
      </c>
      <c r="V87" s="138">
        <v>312964</v>
      </c>
      <c r="W87" s="1">
        <v>6</v>
      </c>
      <c r="X87" s="139">
        <v>27.700000000000003</v>
      </c>
      <c r="Y87" s="140">
        <f t="shared" si="3"/>
        <v>4.6166666666666671</v>
      </c>
    </row>
    <row r="88" spans="12:25" x14ac:dyDescent="0.25">
      <c r="Q88" s="138">
        <v>161747</v>
      </c>
      <c r="R88" s="1">
        <v>2</v>
      </c>
      <c r="S88" s="139">
        <v>13.2</v>
      </c>
      <c r="T88" s="140">
        <f t="shared" si="2"/>
        <v>6.6</v>
      </c>
      <c r="V88" s="138">
        <v>139932</v>
      </c>
      <c r="W88" s="1">
        <v>5</v>
      </c>
      <c r="X88" s="139">
        <v>331.5</v>
      </c>
      <c r="Y88" s="142">
        <f t="shared" si="3"/>
        <v>66.3</v>
      </c>
    </row>
    <row r="89" spans="12:25" x14ac:dyDescent="0.25">
      <c r="Q89" s="138">
        <v>199153</v>
      </c>
      <c r="R89" s="1">
        <v>1</v>
      </c>
      <c r="S89" s="139">
        <v>37</v>
      </c>
      <c r="T89" s="140">
        <f t="shared" si="2"/>
        <v>37</v>
      </c>
      <c r="V89" s="138">
        <v>456255</v>
      </c>
      <c r="W89" s="1">
        <v>5</v>
      </c>
      <c r="X89" s="139">
        <v>292.89999999999998</v>
      </c>
      <c r="Y89" s="140">
        <f t="shared" si="3"/>
        <v>58.58</v>
      </c>
    </row>
    <row r="90" spans="12:25" x14ac:dyDescent="0.25">
      <c r="Q90" s="138">
        <v>689515</v>
      </c>
      <c r="R90" s="1">
        <v>1</v>
      </c>
      <c r="S90" s="139">
        <v>35</v>
      </c>
      <c r="T90" s="140">
        <f t="shared" si="2"/>
        <v>35</v>
      </c>
      <c r="V90" s="138">
        <v>110582</v>
      </c>
      <c r="W90" s="1">
        <v>3</v>
      </c>
      <c r="X90" s="139">
        <v>195.89999999999998</v>
      </c>
      <c r="Y90" s="140">
        <f t="shared" si="3"/>
        <v>65.3</v>
      </c>
    </row>
    <row r="91" spans="12:25" x14ac:dyDescent="0.25">
      <c r="Q91" s="138">
        <v>628858</v>
      </c>
      <c r="R91" s="1">
        <v>1</v>
      </c>
      <c r="S91" s="139">
        <v>31</v>
      </c>
      <c r="T91" s="140">
        <f t="shared" si="2"/>
        <v>31</v>
      </c>
      <c r="V91" s="138">
        <v>369239</v>
      </c>
      <c r="W91" s="1">
        <v>3</v>
      </c>
      <c r="X91" s="139">
        <v>119.3</v>
      </c>
      <c r="Y91" s="140">
        <f t="shared" si="3"/>
        <v>39.766666666666666</v>
      </c>
    </row>
    <row r="92" spans="12:25" x14ac:dyDescent="0.25">
      <c r="Q92" s="138">
        <v>961097</v>
      </c>
      <c r="R92" s="1">
        <v>1</v>
      </c>
      <c r="S92" s="139">
        <v>18.600000000000001</v>
      </c>
      <c r="T92" s="140">
        <f t="shared" si="2"/>
        <v>18.600000000000001</v>
      </c>
      <c r="V92" s="138">
        <v>121093</v>
      </c>
      <c r="W92" s="1">
        <v>2</v>
      </c>
      <c r="X92" s="139">
        <v>130.6</v>
      </c>
      <c r="Y92" s="140">
        <f t="shared" si="3"/>
        <v>65.3</v>
      </c>
    </row>
    <row r="93" spans="12:25" x14ac:dyDescent="0.25">
      <c r="Q93" s="138">
        <v>428061</v>
      </c>
      <c r="R93" s="1">
        <v>1</v>
      </c>
      <c r="S93" s="139">
        <v>14.5</v>
      </c>
      <c r="T93" s="140">
        <f t="shared" si="2"/>
        <v>14.5</v>
      </c>
      <c r="V93" s="138">
        <v>493158</v>
      </c>
      <c r="W93" s="1">
        <v>2</v>
      </c>
      <c r="X93" s="139">
        <v>130.6</v>
      </c>
      <c r="Y93" s="140">
        <f t="shared" si="3"/>
        <v>65.3</v>
      </c>
    </row>
    <row r="94" spans="12:25" x14ac:dyDescent="0.25">
      <c r="Q94" s="138">
        <v>897404</v>
      </c>
      <c r="R94" s="1">
        <v>1</v>
      </c>
      <c r="S94" s="139">
        <v>14.5</v>
      </c>
      <c r="T94" s="140">
        <f t="shared" si="2"/>
        <v>14.5</v>
      </c>
      <c r="V94" s="138">
        <v>520594</v>
      </c>
      <c r="W94" s="1">
        <v>2</v>
      </c>
      <c r="X94" s="139">
        <v>39.799999999999997</v>
      </c>
      <c r="Y94" s="140">
        <f t="shared" si="3"/>
        <v>19.899999999999999</v>
      </c>
    </row>
    <row r="95" spans="12:25" x14ac:dyDescent="0.25">
      <c r="Q95" s="138">
        <v>847578</v>
      </c>
      <c r="R95" s="1">
        <v>1</v>
      </c>
      <c r="S95" s="139">
        <v>11</v>
      </c>
      <c r="T95" s="140">
        <f t="shared" si="2"/>
        <v>11</v>
      </c>
      <c r="V95" s="138">
        <v>135594</v>
      </c>
      <c r="W95" s="1">
        <v>2</v>
      </c>
      <c r="X95" s="139">
        <v>18.399999999999999</v>
      </c>
      <c r="Y95" s="140">
        <f t="shared" si="3"/>
        <v>9.1999999999999993</v>
      </c>
    </row>
    <row r="96" spans="12:25" x14ac:dyDescent="0.25">
      <c r="Q96" s="1">
        <v>220456</v>
      </c>
      <c r="R96" s="1">
        <v>1</v>
      </c>
      <c r="S96" s="139">
        <v>5.5</v>
      </c>
      <c r="T96" s="149">
        <f t="shared" si="2"/>
        <v>5.5</v>
      </c>
      <c r="V96" s="138">
        <v>695661</v>
      </c>
      <c r="W96" s="1">
        <v>1</v>
      </c>
      <c r="X96" s="139">
        <v>65.3</v>
      </c>
      <c r="Y96" s="140">
        <f t="shared" si="3"/>
        <v>65.3</v>
      </c>
    </row>
    <row r="97" spans="17:25" x14ac:dyDescent="0.25">
      <c r="Q97" s="5">
        <v>429081</v>
      </c>
      <c r="R97" s="5">
        <v>1</v>
      </c>
      <c r="S97" s="144">
        <v>5.5</v>
      </c>
      <c r="T97" s="150">
        <f t="shared" si="2"/>
        <v>5.5</v>
      </c>
      <c r="V97" s="138">
        <v>466334</v>
      </c>
      <c r="W97" s="1">
        <v>1</v>
      </c>
      <c r="X97" s="139">
        <v>52.8</v>
      </c>
      <c r="Y97" s="140">
        <f t="shared" si="3"/>
        <v>52.8</v>
      </c>
    </row>
    <row r="98" spans="17:25" x14ac:dyDescent="0.25">
      <c r="Q98" s="21"/>
      <c r="R98" s="21"/>
      <c r="S98" s="21"/>
      <c r="T98" s="21"/>
      <c r="V98" s="138">
        <v>467159</v>
      </c>
      <c r="W98" s="1">
        <v>1</v>
      </c>
      <c r="X98" s="139">
        <v>45.9</v>
      </c>
      <c r="Y98" s="140">
        <f t="shared" si="3"/>
        <v>45.9</v>
      </c>
    </row>
    <row r="99" spans="17:25" x14ac:dyDescent="0.25">
      <c r="Q99" s="228" t="s">
        <v>1059</v>
      </c>
      <c r="R99" s="228"/>
      <c r="S99" s="228">
        <f>COUNTA(Table19[Product Number])</f>
        <v>49</v>
      </c>
      <c r="T99" s="228"/>
      <c r="V99" s="138">
        <v>470080</v>
      </c>
      <c r="W99" s="1">
        <v>1</v>
      </c>
      <c r="X99" s="139">
        <v>40.9</v>
      </c>
      <c r="Y99" s="140">
        <f t="shared" si="3"/>
        <v>40.9</v>
      </c>
    </row>
    <row r="100" spans="17:25" x14ac:dyDescent="0.25">
      <c r="Q100" s="228" t="s">
        <v>1060</v>
      </c>
      <c r="R100" s="228"/>
      <c r="S100" s="229">
        <f>MAX(Table19[Price/Unit])</f>
        <v>49.824999999999996</v>
      </c>
      <c r="T100" s="229"/>
      <c r="V100" s="138">
        <v>163723</v>
      </c>
      <c r="W100" s="1">
        <v>1</v>
      </c>
      <c r="X100" s="139">
        <v>26.1</v>
      </c>
      <c r="Y100" s="140">
        <f t="shared" si="3"/>
        <v>26.1</v>
      </c>
    </row>
    <row r="101" spans="17:25" x14ac:dyDescent="0.25">
      <c r="Q101" s="228" t="s">
        <v>1061</v>
      </c>
      <c r="R101" s="228"/>
      <c r="S101" s="229">
        <f>MIN(Table19[Price/Unit])</f>
        <v>5.5</v>
      </c>
      <c r="T101" s="229"/>
      <c r="V101" s="143">
        <v>588080</v>
      </c>
      <c r="W101" s="5">
        <v>1</v>
      </c>
      <c r="X101" s="144">
        <v>21.1</v>
      </c>
      <c r="Y101" s="145">
        <f t="shared" si="3"/>
        <v>21.1</v>
      </c>
    </row>
    <row r="103" spans="17:25" x14ac:dyDescent="0.25">
      <c r="V103" s="228" t="s">
        <v>1059</v>
      </c>
      <c r="W103" s="228"/>
      <c r="X103" s="228">
        <f>COUNTA(Table20[Product Number])</f>
        <v>53</v>
      </c>
      <c r="Y103" s="228"/>
    </row>
    <row r="104" spans="17:25" x14ac:dyDescent="0.25">
      <c r="V104" s="228" t="s">
        <v>1060</v>
      </c>
      <c r="W104" s="228"/>
      <c r="X104" s="229">
        <f>MAX(Table20[Price/Unit])</f>
        <v>66.3</v>
      </c>
      <c r="Y104" s="229"/>
    </row>
    <row r="105" spans="17:25" x14ac:dyDescent="0.25">
      <c r="V105" s="228" t="s">
        <v>1061</v>
      </c>
      <c r="W105" s="228"/>
      <c r="X105" s="229">
        <f>MIN(Table20[Price/Unit])</f>
        <v>3.3999999999999995</v>
      </c>
      <c r="Y105" s="229"/>
    </row>
  </sheetData>
  <mergeCells count="21">
    <mergeCell ref="X104:Y104"/>
    <mergeCell ref="V105:W105"/>
    <mergeCell ref="X105:Y105"/>
    <mergeCell ref="Q100:R100"/>
    <mergeCell ref="Q101:R101"/>
    <mergeCell ref="S100:T100"/>
    <mergeCell ref="S101:T101"/>
    <mergeCell ref="V103:W103"/>
    <mergeCell ref="X103:Y103"/>
    <mergeCell ref="V104:W104"/>
    <mergeCell ref="Q47:T47"/>
    <mergeCell ref="L47:O47"/>
    <mergeCell ref="V47:Y47"/>
    <mergeCell ref="Q99:R99"/>
    <mergeCell ref="N85:O85"/>
    <mergeCell ref="S99:T99"/>
    <mergeCell ref="L83:M83"/>
    <mergeCell ref="N83:O83"/>
    <mergeCell ref="L84:M84"/>
    <mergeCell ref="N84:O84"/>
    <mergeCell ref="L85:M85"/>
  </mergeCells>
  <conditionalFormatting pivot="1" sqref="N7:N10 N11 N12:N13">
    <cfRule type="dataBar" priority="100">
      <dataBar>
        <cfvo type="min"/>
        <cfvo type="max"/>
        <color rgb="FFFFB628"/>
      </dataBar>
      <extLst>
        <ext xmlns:x14="http://schemas.microsoft.com/office/spreadsheetml/2009/9/main" uri="{B025F937-C7B1-47D3-B67F-A62EFF666E3E}">
          <x14:id>{E9C08F2F-2B22-414A-84DB-4F8CB87C270B}</x14:id>
        </ext>
      </extLst>
    </cfRule>
  </conditionalFormatting>
  <conditionalFormatting pivot="1" sqref="O7:O10 O11 O12:O13">
    <cfRule type="dataBar" priority="99">
      <dataBar>
        <cfvo type="min"/>
        <cfvo type="max"/>
        <color rgb="FFFFB628"/>
      </dataBar>
      <extLst>
        <ext xmlns:x14="http://schemas.microsoft.com/office/spreadsheetml/2009/9/main" uri="{B025F937-C7B1-47D3-B67F-A62EFF666E3E}">
          <x14:id>{3DF20CFA-23B2-4DEF-BCF6-064D55CDC1F9}</x14:id>
        </ext>
      </extLst>
    </cfRule>
  </conditionalFormatting>
  <conditionalFormatting pivot="1" sqref="P7:P10 P11 P12:P13">
    <cfRule type="dataBar" priority="98">
      <dataBar>
        <cfvo type="min"/>
        <cfvo type="max"/>
        <color rgb="FFFFB628"/>
      </dataBar>
      <extLst>
        <ext xmlns:x14="http://schemas.microsoft.com/office/spreadsheetml/2009/9/main" uri="{B025F937-C7B1-47D3-B67F-A62EFF666E3E}">
          <x14:id>{BF103DC6-EF59-42BE-B2EB-27BEDBD9C8A4}</x14:id>
        </ext>
      </extLst>
    </cfRule>
  </conditionalFormatting>
  <conditionalFormatting pivot="1" sqref="E7:E10 E11 E12:E13">
    <cfRule type="dataBar" priority="94">
      <dataBar>
        <cfvo type="min"/>
        <cfvo type="max"/>
        <color theme="8" tint="0.59999389629810485"/>
      </dataBar>
      <extLst>
        <ext xmlns:x14="http://schemas.microsoft.com/office/spreadsheetml/2009/9/main" uri="{B025F937-C7B1-47D3-B67F-A62EFF666E3E}">
          <x14:id>{F5F8A045-6EB2-41B4-AAC0-29C9F795871A}</x14:id>
        </ext>
      </extLst>
    </cfRule>
  </conditionalFormatting>
  <conditionalFormatting pivot="1" sqref="H7:H10 H11 H12:H13">
    <cfRule type="dataBar" priority="93">
      <dataBar>
        <cfvo type="min"/>
        <cfvo type="max"/>
        <color theme="8" tint="0.59999389629810485"/>
      </dataBar>
      <extLst>
        <ext xmlns:x14="http://schemas.microsoft.com/office/spreadsheetml/2009/9/main" uri="{B025F937-C7B1-47D3-B67F-A62EFF666E3E}">
          <x14:id>{7016D324-5EE4-4EDD-AA7E-5DA63AF5CC26}</x14:id>
        </ext>
      </extLst>
    </cfRule>
  </conditionalFormatting>
  <conditionalFormatting pivot="1" sqref="K7:K10 K11 K12:K13">
    <cfRule type="dataBar" priority="92">
      <dataBar>
        <cfvo type="min"/>
        <cfvo type="max"/>
        <color theme="8" tint="0.59999389629810485"/>
      </dataBar>
      <extLst>
        <ext xmlns:x14="http://schemas.microsoft.com/office/spreadsheetml/2009/9/main" uri="{B025F937-C7B1-47D3-B67F-A62EFF666E3E}">
          <x14:id>{494267CB-C499-4662-BF74-D86EA484DD59}</x14:id>
        </ext>
      </extLst>
    </cfRule>
  </conditionalFormatting>
  <conditionalFormatting pivot="1" sqref="F7:F10 F11 F12:F13">
    <cfRule type="dataBar" priority="91">
      <dataBar>
        <cfvo type="min"/>
        <cfvo type="max"/>
        <color rgb="FF63C384"/>
      </dataBar>
      <extLst>
        <ext xmlns:x14="http://schemas.microsoft.com/office/spreadsheetml/2009/9/main" uri="{B025F937-C7B1-47D3-B67F-A62EFF666E3E}">
          <x14:id>{3F7F6AFC-02A2-468F-9B0D-B955F56FCB33}</x14:id>
        </ext>
      </extLst>
    </cfRule>
  </conditionalFormatting>
  <conditionalFormatting pivot="1" sqref="I7:I10 I11 I12:I13">
    <cfRule type="dataBar" priority="90">
      <dataBar>
        <cfvo type="min"/>
        <cfvo type="max"/>
        <color rgb="FF63C384"/>
      </dataBar>
      <extLst>
        <ext xmlns:x14="http://schemas.microsoft.com/office/spreadsheetml/2009/9/main" uri="{B025F937-C7B1-47D3-B67F-A62EFF666E3E}">
          <x14:id>{FDF0DD46-1F6C-479C-AAA0-DF5C930F1665}</x14:id>
        </ext>
      </extLst>
    </cfRule>
  </conditionalFormatting>
  <conditionalFormatting pivot="1" sqref="L7:L10 L11 L12:L13">
    <cfRule type="dataBar" priority="89">
      <dataBar>
        <cfvo type="min"/>
        <cfvo type="max"/>
        <color rgb="FF63C384"/>
      </dataBar>
      <extLst>
        <ext xmlns:x14="http://schemas.microsoft.com/office/spreadsheetml/2009/9/main" uri="{B025F937-C7B1-47D3-B67F-A62EFF666E3E}">
          <x14:id>{AFEA85EF-1FB0-42F6-836C-64E8F00451CB}</x14:id>
        </ext>
      </extLst>
    </cfRule>
  </conditionalFormatting>
  <conditionalFormatting pivot="1" sqref="G7:G10 G11 G12:G13">
    <cfRule type="dataBar" priority="88">
      <dataBar>
        <cfvo type="min"/>
        <cfvo type="max"/>
        <color theme="5" tint="0.59999389629810485"/>
      </dataBar>
      <extLst>
        <ext xmlns:x14="http://schemas.microsoft.com/office/spreadsheetml/2009/9/main" uri="{B025F937-C7B1-47D3-B67F-A62EFF666E3E}">
          <x14:id>{C08ECC24-7D4A-41E1-AC00-9B45B161E639}</x14:id>
        </ext>
      </extLst>
    </cfRule>
  </conditionalFormatting>
  <conditionalFormatting pivot="1" sqref="J7:J10 J11 J12:J13">
    <cfRule type="dataBar" priority="87">
      <dataBar>
        <cfvo type="min"/>
        <cfvo type="max"/>
        <color theme="5" tint="0.59999389629810485"/>
      </dataBar>
      <extLst>
        <ext xmlns:x14="http://schemas.microsoft.com/office/spreadsheetml/2009/9/main" uri="{B025F937-C7B1-47D3-B67F-A62EFF666E3E}">
          <x14:id>{4EFA061C-AC34-4E7C-9109-5A0840405D46}</x14:id>
        </ext>
      </extLst>
    </cfRule>
  </conditionalFormatting>
  <conditionalFormatting pivot="1" sqref="M7:M10 M11 M12:M13">
    <cfRule type="dataBar" priority="86">
      <dataBar>
        <cfvo type="min"/>
        <cfvo type="max"/>
        <color theme="5" tint="0.59999389629810485"/>
      </dataBar>
      <extLst>
        <ext xmlns:x14="http://schemas.microsoft.com/office/spreadsheetml/2009/9/main" uri="{B025F937-C7B1-47D3-B67F-A62EFF666E3E}">
          <x14:id>{695DE40A-C1AD-434E-95CD-37111CB61E22}</x14:id>
        </ext>
      </extLst>
    </cfRule>
  </conditionalFormatting>
  <conditionalFormatting sqref="C49:C54">
    <cfRule type="dataBar" priority="85">
      <dataBar>
        <cfvo type="min"/>
        <cfvo type="max"/>
        <color theme="9" tint="0.39997558519241921"/>
      </dataBar>
      <extLst>
        <ext xmlns:x14="http://schemas.microsoft.com/office/spreadsheetml/2009/9/main" uri="{B025F937-C7B1-47D3-B67F-A62EFF666E3E}">
          <x14:id>{90409DB5-949D-41FA-B217-BEA6823FC45E}</x14:id>
        </ext>
      </extLst>
    </cfRule>
  </conditionalFormatting>
  <conditionalFormatting sqref="D49:D54">
    <cfRule type="dataBar" priority="84">
      <dataBar>
        <cfvo type="min"/>
        <cfvo type="max"/>
        <color theme="9" tint="0.39997558519241921"/>
      </dataBar>
      <extLst>
        <ext xmlns:x14="http://schemas.microsoft.com/office/spreadsheetml/2009/9/main" uri="{B025F937-C7B1-47D3-B67F-A62EFF666E3E}">
          <x14:id>{F41374EF-330F-4369-A014-478FE648ECF3}</x14:id>
        </ext>
      </extLst>
    </cfRule>
  </conditionalFormatting>
  <conditionalFormatting sqref="E49:E54">
    <cfRule type="dataBar" priority="83">
      <dataBar>
        <cfvo type="min"/>
        <cfvo type="max"/>
        <color theme="9" tint="0.39997558519241921"/>
      </dataBar>
      <extLst>
        <ext xmlns:x14="http://schemas.microsoft.com/office/spreadsheetml/2009/9/main" uri="{B025F937-C7B1-47D3-B67F-A62EFF666E3E}">
          <x14:id>{E0E47E8B-89BA-4F83-89BB-BBA71E4B1F27}</x14:id>
        </ext>
      </extLst>
    </cfRule>
  </conditionalFormatting>
  <conditionalFormatting sqref="C59:C64">
    <cfRule type="dataBar" priority="81">
      <dataBar>
        <cfvo type="min"/>
        <cfvo type="max"/>
        <color theme="4" tint="0.59999389629810485"/>
      </dataBar>
      <extLst>
        <ext xmlns:x14="http://schemas.microsoft.com/office/spreadsheetml/2009/9/main" uri="{B025F937-C7B1-47D3-B67F-A62EFF666E3E}">
          <x14:id>{71C47E48-7C67-4D5A-97C2-DC98279DA599}</x14:id>
        </ext>
      </extLst>
    </cfRule>
    <cfRule type="dataBar" priority="82">
      <dataBar>
        <cfvo type="min"/>
        <cfvo type="max"/>
        <color rgb="FFFF6600"/>
      </dataBar>
      <extLst>
        <ext xmlns:x14="http://schemas.microsoft.com/office/spreadsheetml/2009/9/main" uri="{B025F937-C7B1-47D3-B67F-A62EFF666E3E}">
          <x14:id>{A5D698D8-C188-48C2-B2D7-C42923B02702}</x14:id>
        </ext>
      </extLst>
    </cfRule>
  </conditionalFormatting>
  <conditionalFormatting sqref="D59:D64">
    <cfRule type="dataBar" priority="80">
      <dataBar>
        <cfvo type="min"/>
        <cfvo type="max"/>
        <color theme="4" tint="0.59999389629810485"/>
      </dataBar>
      <extLst>
        <ext xmlns:x14="http://schemas.microsoft.com/office/spreadsheetml/2009/9/main" uri="{B025F937-C7B1-47D3-B67F-A62EFF666E3E}">
          <x14:id>{7BAEB296-CA79-4565-B378-50459B16C545}</x14:id>
        </ext>
      </extLst>
    </cfRule>
  </conditionalFormatting>
  <conditionalFormatting sqref="E59:E64">
    <cfRule type="dataBar" priority="79">
      <dataBar>
        <cfvo type="min"/>
        <cfvo type="max"/>
        <color theme="4" tint="0.59999389629810485"/>
      </dataBar>
      <extLst>
        <ext xmlns:x14="http://schemas.microsoft.com/office/spreadsheetml/2009/9/main" uri="{B025F937-C7B1-47D3-B67F-A62EFF666E3E}">
          <x14:id>{FAEE6B52-5D38-4BC9-A370-BD0CC50FEBAE}</x14:id>
        </ext>
      </extLst>
    </cfRule>
  </conditionalFormatting>
  <conditionalFormatting pivot="1">
    <cfRule type="dataBar" priority="60">
      <dataBar>
        <cfvo type="min"/>
        <cfvo type="max"/>
        <color theme="8" tint="0.59999389629810485"/>
      </dataBar>
      <extLst>
        <ext xmlns:x14="http://schemas.microsoft.com/office/spreadsheetml/2009/9/main" uri="{B025F937-C7B1-47D3-B67F-A62EFF666E3E}">
          <x14:id>{818CD35A-B9E2-478B-889E-42A93F8609B4}</x14:id>
        </ext>
      </extLst>
    </cfRule>
  </conditionalFormatting>
  <conditionalFormatting pivot="1">
    <cfRule type="dataBar" priority="59">
      <dataBar>
        <cfvo type="min"/>
        <cfvo type="max"/>
        <color rgb="FF63C384"/>
      </dataBar>
      <extLst>
        <ext xmlns:x14="http://schemas.microsoft.com/office/spreadsheetml/2009/9/main" uri="{B025F937-C7B1-47D3-B67F-A62EFF666E3E}">
          <x14:id>{396CFDEF-2885-4C84-AC0D-B5ABB74049F9}</x14:id>
        </ext>
      </extLst>
    </cfRule>
  </conditionalFormatting>
  <conditionalFormatting pivot="1">
    <cfRule type="dataBar" priority="58">
      <dataBar>
        <cfvo type="min"/>
        <cfvo type="max"/>
        <color theme="5" tint="0.59999389629810485"/>
      </dataBar>
      <extLst>
        <ext xmlns:x14="http://schemas.microsoft.com/office/spreadsheetml/2009/9/main" uri="{B025F937-C7B1-47D3-B67F-A62EFF666E3E}">
          <x14:id>{03E97B99-0A86-458A-A121-7B765BAFE4BB}</x14:id>
        </ext>
      </extLst>
    </cfRule>
  </conditionalFormatting>
  <conditionalFormatting pivot="1">
    <cfRule type="dataBar" priority="57">
      <dataBar>
        <cfvo type="min"/>
        <cfvo type="max"/>
        <color theme="8" tint="0.59999389629810485"/>
      </dataBar>
      <extLst>
        <ext xmlns:x14="http://schemas.microsoft.com/office/spreadsheetml/2009/9/main" uri="{B025F937-C7B1-47D3-B67F-A62EFF666E3E}">
          <x14:id>{08D0EFC5-408C-44D9-A2F8-AEBBCBE6E8A8}</x14:id>
        </ext>
      </extLst>
    </cfRule>
  </conditionalFormatting>
  <conditionalFormatting pivot="1">
    <cfRule type="dataBar" priority="56">
      <dataBar>
        <cfvo type="min"/>
        <cfvo type="max"/>
        <color rgb="FF63C384"/>
      </dataBar>
      <extLst>
        <ext xmlns:x14="http://schemas.microsoft.com/office/spreadsheetml/2009/9/main" uri="{B025F937-C7B1-47D3-B67F-A62EFF666E3E}">
          <x14:id>{4C4E23C6-1B93-4BD8-93EC-C047B3151134}</x14:id>
        </ext>
      </extLst>
    </cfRule>
  </conditionalFormatting>
  <conditionalFormatting pivot="1">
    <cfRule type="dataBar" priority="55">
      <dataBar>
        <cfvo type="min"/>
        <cfvo type="max"/>
        <color theme="5" tint="0.59999389629810485"/>
      </dataBar>
      <extLst>
        <ext xmlns:x14="http://schemas.microsoft.com/office/spreadsheetml/2009/9/main" uri="{B025F937-C7B1-47D3-B67F-A62EFF666E3E}">
          <x14:id>{B89A5C4F-188E-4121-A680-8365B9E0B4FA}</x14:id>
        </ext>
      </extLst>
    </cfRule>
  </conditionalFormatting>
  <conditionalFormatting pivot="1" sqref="E22:E25 E26 E27:E28">
    <cfRule type="dataBar" priority="54">
      <dataBar>
        <cfvo type="min"/>
        <cfvo type="max"/>
        <color theme="8" tint="0.59999389629810485"/>
      </dataBar>
      <extLst>
        <ext xmlns:x14="http://schemas.microsoft.com/office/spreadsheetml/2009/9/main" uri="{B025F937-C7B1-47D3-B67F-A62EFF666E3E}">
          <x14:id>{79A03B03-AE0E-4348-8213-2AC891CE6B6A}</x14:id>
        </ext>
      </extLst>
    </cfRule>
  </conditionalFormatting>
  <conditionalFormatting pivot="1" sqref="F22:F25 F26 F27:F28">
    <cfRule type="dataBar" priority="53">
      <dataBar>
        <cfvo type="min"/>
        <cfvo type="max"/>
        <color rgb="FF63C384"/>
      </dataBar>
      <extLst>
        <ext xmlns:x14="http://schemas.microsoft.com/office/spreadsheetml/2009/9/main" uri="{B025F937-C7B1-47D3-B67F-A62EFF666E3E}">
          <x14:id>{BCBC8B3A-5B9D-49F1-A59F-C479589DB47D}</x14:id>
        </ext>
      </extLst>
    </cfRule>
  </conditionalFormatting>
  <conditionalFormatting pivot="1" sqref="G22:G25 G26 G27:G28">
    <cfRule type="dataBar" priority="52">
      <dataBar>
        <cfvo type="min"/>
        <cfvo type="max"/>
        <color theme="5" tint="0.59999389629810485"/>
      </dataBar>
      <extLst>
        <ext xmlns:x14="http://schemas.microsoft.com/office/spreadsheetml/2009/9/main" uri="{B025F937-C7B1-47D3-B67F-A62EFF666E3E}">
          <x14:id>{14489A83-2173-4D04-99D6-92B57F1A3F1B}</x14:id>
        </ext>
      </extLst>
    </cfRule>
  </conditionalFormatting>
  <conditionalFormatting pivot="1">
    <cfRule type="dataBar" priority="51">
      <dataBar>
        <cfvo type="min"/>
        <cfvo type="max"/>
        <color theme="8" tint="0.59999389629810485"/>
      </dataBar>
      <extLst>
        <ext xmlns:x14="http://schemas.microsoft.com/office/spreadsheetml/2009/9/main" uri="{B025F937-C7B1-47D3-B67F-A62EFF666E3E}">
          <x14:id>{6009771B-5B50-4FCD-BB1B-9B63A7C58EE8}</x14:id>
        </ext>
      </extLst>
    </cfRule>
  </conditionalFormatting>
  <conditionalFormatting pivot="1">
    <cfRule type="dataBar" priority="50">
      <dataBar>
        <cfvo type="min"/>
        <cfvo type="max"/>
        <color theme="5" tint="0.59999389629810485"/>
      </dataBar>
      <extLst>
        <ext xmlns:x14="http://schemas.microsoft.com/office/spreadsheetml/2009/9/main" uri="{B025F937-C7B1-47D3-B67F-A62EFF666E3E}">
          <x14:id>{33BCDA6A-4300-456E-A1DD-F9009DDAFD3B}</x14:id>
        </ext>
      </extLst>
    </cfRule>
  </conditionalFormatting>
  <conditionalFormatting pivot="1">
    <cfRule type="dataBar" priority="49">
      <dataBar>
        <cfvo type="min"/>
        <cfvo type="max"/>
        <color theme="8" tint="0.59999389629810485"/>
      </dataBar>
      <extLst>
        <ext xmlns:x14="http://schemas.microsoft.com/office/spreadsheetml/2009/9/main" uri="{B025F937-C7B1-47D3-B67F-A62EFF666E3E}">
          <x14:id>{413A94E1-5367-4ADD-B42E-1AFD5A56BCFC}</x14:id>
        </ext>
      </extLst>
    </cfRule>
  </conditionalFormatting>
  <conditionalFormatting pivot="1">
    <cfRule type="dataBar" priority="48">
      <dataBar>
        <cfvo type="min"/>
        <cfvo type="max"/>
        <color rgb="FF63C384"/>
      </dataBar>
      <extLst>
        <ext xmlns:x14="http://schemas.microsoft.com/office/spreadsheetml/2009/9/main" uri="{B025F937-C7B1-47D3-B67F-A62EFF666E3E}">
          <x14:id>{3EEEC244-8389-4788-8C00-79479C8B774C}</x14:id>
        </ext>
      </extLst>
    </cfRule>
  </conditionalFormatting>
  <conditionalFormatting pivot="1">
    <cfRule type="dataBar" priority="47">
      <dataBar>
        <cfvo type="min"/>
        <cfvo type="max"/>
        <color theme="5" tint="0.59999389629810485"/>
      </dataBar>
      <extLst>
        <ext xmlns:x14="http://schemas.microsoft.com/office/spreadsheetml/2009/9/main" uri="{B025F937-C7B1-47D3-B67F-A62EFF666E3E}">
          <x14:id>{5F220733-6A2B-4B55-8C9D-C98FE6C47FD5}</x14:id>
        </ext>
      </extLst>
    </cfRule>
  </conditionalFormatting>
  <conditionalFormatting pivot="1">
    <cfRule type="dataBar" priority="46">
      <dataBar>
        <cfvo type="min"/>
        <cfvo type="max"/>
        <color theme="8" tint="0.59999389629810485"/>
      </dataBar>
      <extLst>
        <ext xmlns:x14="http://schemas.microsoft.com/office/spreadsheetml/2009/9/main" uri="{B025F937-C7B1-47D3-B67F-A62EFF666E3E}">
          <x14:id>{743F4D1C-5FEC-4636-8DFD-AB8305B01053}</x14:id>
        </ext>
      </extLst>
    </cfRule>
  </conditionalFormatting>
  <conditionalFormatting pivot="1">
    <cfRule type="dataBar" priority="45">
      <dataBar>
        <cfvo type="min"/>
        <cfvo type="max"/>
        <color rgb="FF63C384"/>
      </dataBar>
      <extLst>
        <ext xmlns:x14="http://schemas.microsoft.com/office/spreadsheetml/2009/9/main" uri="{B025F937-C7B1-47D3-B67F-A62EFF666E3E}">
          <x14:id>{F2FEA54A-0011-4323-A1F5-5D570B1A50E7}</x14:id>
        </ext>
      </extLst>
    </cfRule>
  </conditionalFormatting>
  <conditionalFormatting pivot="1">
    <cfRule type="dataBar" priority="44">
      <dataBar>
        <cfvo type="min"/>
        <cfvo type="max"/>
        <color theme="5" tint="0.59999389629810485"/>
      </dataBar>
      <extLst>
        <ext xmlns:x14="http://schemas.microsoft.com/office/spreadsheetml/2009/9/main" uri="{B025F937-C7B1-47D3-B67F-A62EFF666E3E}">
          <x14:id>{C42E9625-E7A9-4930-A30D-D74C3B527151}</x14:id>
        </ext>
      </extLst>
    </cfRule>
  </conditionalFormatting>
  <conditionalFormatting pivot="1">
    <cfRule type="dataBar" priority="43">
      <dataBar>
        <cfvo type="min"/>
        <cfvo type="max"/>
        <color theme="5" tint="0.59999389629810485"/>
      </dataBar>
      <extLst>
        <ext xmlns:x14="http://schemas.microsoft.com/office/spreadsheetml/2009/9/main" uri="{B025F937-C7B1-47D3-B67F-A62EFF666E3E}">
          <x14:id>{B4FB658C-B1A8-41AA-A5FC-A4A632F2C136}</x14:id>
        </ext>
      </extLst>
    </cfRule>
  </conditionalFormatting>
  <conditionalFormatting pivot="1">
    <cfRule type="dataBar" priority="42">
      <dataBar>
        <cfvo type="min"/>
        <cfvo type="max"/>
        <color rgb="FF63C384"/>
      </dataBar>
      <extLst>
        <ext xmlns:x14="http://schemas.microsoft.com/office/spreadsheetml/2009/9/main" uri="{B025F937-C7B1-47D3-B67F-A62EFF666E3E}">
          <x14:id>{375E9017-5881-4075-AD0E-B8DEE74ACCBF}</x14:id>
        </ext>
      </extLst>
    </cfRule>
  </conditionalFormatting>
  <conditionalFormatting pivot="1">
    <cfRule type="dataBar" priority="41">
      <dataBar>
        <cfvo type="min"/>
        <cfvo type="max"/>
        <color theme="8" tint="0.59999389629810485"/>
      </dataBar>
      <extLst>
        <ext xmlns:x14="http://schemas.microsoft.com/office/spreadsheetml/2009/9/main" uri="{B025F937-C7B1-47D3-B67F-A62EFF666E3E}">
          <x14:id>{9FB0B9F1-F753-4681-9CCE-734E191A405E}</x14:id>
        </ext>
      </extLst>
    </cfRule>
  </conditionalFormatting>
  <conditionalFormatting pivot="1">
    <cfRule type="dataBar" priority="20">
      <dataBar>
        <cfvo type="min"/>
        <cfvo type="max"/>
        <color theme="8" tint="0.59999389629810485"/>
      </dataBar>
      <extLst>
        <ext xmlns:x14="http://schemas.microsoft.com/office/spreadsheetml/2009/9/main" uri="{B025F937-C7B1-47D3-B67F-A62EFF666E3E}">
          <x14:id>{322B1000-DAB3-4247-8DCD-6F12C1136A28}</x14:id>
        </ext>
      </extLst>
    </cfRule>
  </conditionalFormatting>
  <conditionalFormatting pivot="1">
    <cfRule type="dataBar" priority="19">
      <dataBar>
        <cfvo type="min"/>
        <cfvo type="max"/>
        <color theme="8" tint="0.59999389629810485"/>
      </dataBar>
      <extLst>
        <ext xmlns:x14="http://schemas.microsoft.com/office/spreadsheetml/2009/9/main" uri="{B025F937-C7B1-47D3-B67F-A62EFF666E3E}">
          <x14:id>{0E71D7FD-47FC-4FB3-8C9D-C784DFC55368}</x14:id>
        </ext>
      </extLst>
    </cfRule>
  </conditionalFormatting>
  <conditionalFormatting pivot="1" sqref="E38:E41 E42 E43:E44">
    <cfRule type="dataBar" priority="18">
      <dataBar>
        <cfvo type="min"/>
        <cfvo type="max"/>
        <color theme="8" tint="0.59999389629810485"/>
      </dataBar>
      <extLst>
        <ext xmlns:x14="http://schemas.microsoft.com/office/spreadsheetml/2009/9/main" uri="{B025F937-C7B1-47D3-B67F-A62EFF666E3E}">
          <x14:id>{522465D4-AC75-4AAF-93D4-2858526AA221}</x14:id>
        </ext>
      </extLst>
    </cfRule>
  </conditionalFormatting>
  <conditionalFormatting pivot="1">
    <cfRule type="dataBar" priority="17">
      <dataBar>
        <cfvo type="min"/>
        <cfvo type="max"/>
        <color theme="8" tint="0.59999389629810485"/>
      </dataBar>
      <extLst>
        <ext xmlns:x14="http://schemas.microsoft.com/office/spreadsheetml/2009/9/main" uri="{B025F937-C7B1-47D3-B67F-A62EFF666E3E}">
          <x14:id>{EE257BF6-EEE5-4B8C-886C-B9E2A96273CA}</x14:id>
        </ext>
      </extLst>
    </cfRule>
  </conditionalFormatting>
  <conditionalFormatting pivot="1">
    <cfRule type="dataBar" priority="16">
      <dataBar>
        <cfvo type="min"/>
        <cfvo type="max"/>
        <color theme="8" tint="0.59999389629810485"/>
      </dataBar>
      <extLst>
        <ext xmlns:x14="http://schemas.microsoft.com/office/spreadsheetml/2009/9/main" uri="{B025F937-C7B1-47D3-B67F-A62EFF666E3E}">
          <x14:id>{ADE4BDB6-1307-4832-BD1F-869B668A73A1}</x14:id>
        </ext>
      </extLst>
    </cfRule>
  </conditionalFormatting>
  <conditionalFormatting pivot="1">
    <cfRule type="dataBar" priority="15">
      <dataBar>
        <cfvo type="min"/>
        <cfvo type="max"/>
        <color theme="8" tint="0.59999389629810485"/>
      </dataBar>
      <extLst>
        <ext xmlns:x14="http://schemas.microsoft.com/office/spreadsheetml/2009/9/main" uri="{B025F937-C7B1-47D3-B67F-A62EFF666E3E}">
          <x14:id>{3275E906-03FB-4241-84F3-6F02FD89A133}</x14:id>
        </ext>
      </extLst>
    </cfRule>
  </conditionalFormatting>
  <conditionalFormatting pivot="1">
    <cfRule type="dataBar" priority="14">
      <dataBar>
        <cfvo type="min"/>
        <cfvo type="max"/>
        <color theme="8" tint="0.59999389629810485"/>
      </dataBar>
      <extLst>
        <ext xmlns:x14="http://schemas.microsoft.com/office/spreadsheetml/2009/9/main" uri="{B025F937-C7B1-47D3-B67F-A62EFF666E3E}">
          <x14:id>{BC4D0F84-86EB-4A92-B0BE-0C0F10F28131}</x14:id>
        </ext>
      </extLst>
    </cfRule>
  </conditionalFormatting>
  <conditionalFormatting pivot="1">
    <cfRule type="dataBar" priority="13">
      <dataBar>
        <cfvo type="min"/>
        <cfvo type="max"/>
        <color rgb="FF63C384"/>
      </dataBar>
      <extLst>
        <ext xmlns:x14="http://schemas.microsoft.com/office/spreadsheetml/2009/9/main" uri="{B025F937-C7B1-47D3-B67F-A62EFF666E3E}">
          <x14:id>{8DA3A160-C583-4C63-86B6-ED920AADF65F}</x14:id>
        </ext>
      </extLst>
    </cfRule>
  </conditionalFormatting>
  <conditionalFormatting pivot="1">
    <cfRule type="dataBar" priority="12">
      <dataBar>
        <cfvo type="min"/>
        <cfvo type="max"/>
        <color rgb="FF63C384"/>
      </dataBar>
      <extLst>
        <ext xmlns:x14="http://schemas.microsoft.com/office/spreadsheetml/2009/9/main" uri="{B025F937-C7B1-47D3-B67F-A62EFF666E3E}">
          <x14:id>{08CBCE52-B2F0-4FDD-8025-8343859BD5C3}</x14:id>
        </ext>
      </extLst>
    </cfRule>
  </conditionalFormatting>
  <conditionalFormatting pivot="1" sqref="G38:G41 G42 G43:G44">
    <cfRule type="dataBar" priority="11">
      <dataBar>
        <cfvo type="min"/>
        <cfvo type="max"/>
        <color rgb="FF63C384"/>
      </dataBar>
      <extLst>
        <ext xmlns:x14="http://schemas.microsoft.com/office/spreadsheetml/2009/9/main" uri="{B025F937-C7B1-47D3-B67F-A62EFF666E3E}">
          <x14:id>{D2B583D7-CDE6-43AE-A0A6-FC3D9E7407E8}</x14:id>
        </ext>
      </extLst>
    </cfRule>
  </conditionalFormatting>
  <conditionalFormatting pivot="1">
    <cfRule type="dataBar" priority="10">
      <dataBar>
        <cfvo type="min"/>
        <cfvo type="max"/>
        <color rgb="FF63C384"/>
      </dataBar>
      <extLst>
        <ext xmlns:x14="http://schemas.microsoft.com/office/spreadsheetml/2009/9/main" uri="{B025F937-C7B1-47D3-B67F-A62EFF666E3E}">
          <x14:id>{396D89A0-FE98-4B34-9E75-4D195FF6EAC6}</x14:id>
        </ext>
      </extLst>
    </cfRule>
  </conditionalFormatting>
  <conditionalFormatting pivot="1">
    <cfRule type="dataBar" priority="9">
      <dataBar>
        <cfvo type="min"/>
        <cfvo type="max"/>
        <color rgb="FF63C384"/>
      </dataBar>
      <extLst>
        <ext xmlns:x14="http://schemas.microsoft.com/office/spreadsheetml/2009/9/main" uri="{B025F937-C7B1-47D3-B67F-A62EFF666E3E}">
          <x14:id>{BA806154-10C4-4690-B678-F4ACCC49AC2E}</x14:id>
        </ext>
      </extLst>
    </cfRule>
  </conditionalFormatting>
  <conditionalFormatting pivot="1">
    <cfRule type="dataBar" priority="8">
      <dataBar>
        <cfvo type="min"/>
        <cfvo type="max"/>
        <color rgb="FF63C384"/>
      </dataBar>
      <extLst>
        <ext xmlns:x14="http://schemas.microsoft.com/office/spreadsheetml/2009/9/main" uri="{B025F937-C7B1-47D3-B67F-A62EFF666E3E}">
          <x14:id>{88E89093-D2E7-4EDC-8A93-AC9E94F84892}</x14:id>
        </ext>
      </extLst>
    </cfRule>
  </conditionalFormatting>
  <conditionalFormatting pivot="1">
    <cfRule type="dataBar" priority="7">
      <dataBar>
        <cfvo type="min"/>
        <cfvo type="max"/>
        <color theme="5" tint="0.59999389629810485"/>
      </dataBar>
      <extLst>
        <ext xmlns:x14="http://schemas.microsoft.com/office/spreadsheetml/2009/9/main" uri="{B025F937-C7B1-47D3-B67F-A62EFF666E3E}">
          <x14:id>{139F89B6-A5E4-49DD-A8F3-E22136AE4EE6}</x14:id>
        </ext>
      </extLst>
    </cfRule>
  </conditionalFormatting>
  <conditionalFormatting pivot="1">
    <cfRule type="dataBar" priority="6">
      <dataBar>
        <cfvo type="min"/>
        <cfvo type="max"/>
        <color theme="5" tint="0.59999389629810485"/>
      </dataBar>
      <extLst>
        <ext xmlns:x14="http://schemas.microsoft.com/office/spreadsheetml/2009/9/main" uri="{B025F937-C7B1-47D3-B67F-A62EFF666E3E}">
          <x14:id>{E38A07F5-1CEF-4DA0-81B6-DFB648EA5479}</x14:id>
        </ext>
      </extLst>
    </cfRule>
  </conditionalFormatting>
  <conditionalFormatting pivot="1" sqref="I38:I41 I42 I43:I44">
    <cfRule type="dataBar" priority="5">
      <dataBar>
        <cfvo type="min"/>
        <cfvo type="max"/>
        <color theme="5" tint="0.59999389629810485"/>
      </dataBar>
      <extLst>
        <ext xmlns:x14="http://schemas.microsoft.com/office/spreadsheetml/2009/9/main" uri="{B025F937-C7B1-47D3-B67F-A62EFF666E3E}">
          <x14:id>{FE3691CA-6743-4D16-8AB6-E3C85D0B9FFF}</x14:id>
        </ext>
      </extLst>
    </cfRule>
  </conditionalFormatting>
  <conditionalFormatting pivot="1">
    <cfRule type="dataBar" priority="4">
      <dataBar>
        <cfvo type="min"/>
        <cfvo type="max"/>
        <color theme="5" tint="0.59999389629810485"/>
      </dataBar>
      <extLst>
        <ext xmlns:x14="http://schemas.microsoft.com/office/spreadsheetml/2009/9/main" uri="{B025F937-C7B1-47D3-B67F-A62EFF666E3E}">
          <x14:id>{9487381C-B431-479F-81C4-6FCE39D21086}</x14:id>
        </ext>
      </extLst>
    </cfRule>
  </conditionalFormatting>
  <conditionalFormatting pivot="1">
    <cfRule type="dataBar" priority="3">
      <dataBar>
        <cfvo type="min"/>
        <cfvo type="max"/>
        <color theme="5" tint="0.59999389629810485"/>
      </dataBar>
      <extLst>
        <ext xmlns:x14="http://schemas.microsoft.com/office/spreadsheetml/2009/9/main" uri="{B025F937-C7B1-47D3-B67F-A62EFF666E3E}">
          <x14:id>{E9A7109B-8A0A-41AF-8849-53C745E5C3BF}</x14:id>
        </ext>
      </extLst>
    </cfRule>
  </conditionalFormatting>
  <conditionalFormatting pivot="1">
    <cfRule type="dataBar" priority="2">
      <dataBar>
        <cfvo type="min"/>
        <cfvo type="max"/>
        <color theme="5" tint="0.59999389629810485"/>
      </dataBar>
      <extLst>
        <ext xmlns:x14="http://schemas.microsoft.com/office/spreadsheetml/2009/9/main" uri="{B025F937-C7B1-47D3-B67F-A62EFF666E3E}">
          <x14:id>{A44844D0-AEE9-4D70-8558-F8181442D2A9}</x14:id>
        </ext>
      </extLst>
    </cfRule>
  </conditionalFormatting>
  <conditionalFormatting pivot="1">
    <cfRule type="dataBar" priority="1">
      <dataBar>
        <cfvo type="min"/>
        <cfvo type="max"/>
        <color theme="5" tint="0.59999389629810485"/>
      </dataBar>
      <extLst>
        <ext xmlns:x14="http://schemas.microsoft.com/office/spreadsheetml/2009/9/main" uri="{B025F937-C7B1-47D3-B67F-A62EFF666E3E}">
          <x14:id>{ED9F3B54-2CDB-4DFB-8006-6E4BA969D0B1}</x14:id>
        </ext>
      </extLst>
    </cfRule>
  </conditionalFormatting>
  <pageMargins left="0.7" right="0.7" top="0.75" bottom="0.75" header="0.3" footer="0.3"/>
  <drawing r:id="rId4"/>
  <tableParts count="6">
    <tablePart r:id="rId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pivot="1">
          <x14:cfRule type="dataBar" id="{E9C08F2F-2B22-414A-84DB-4F8CB87C270B}">
            <x14:dataBar minLength="0" maxLength="100" gradient="0">
              <x14:cfvo type="autoMin"/>
              <x14:cfvo type="autoMax"/>
              <x14:negativeFillColor rgb="FFFF0000"/>
              <x14:axisColor rgb="FF000000"/>
            </x14:dataBar>
          </x14:cfRule>
          <xm:sqref>N7:N10 N11 N12:N13</xm:sqref>
        </x14:conditionalFormatting>
        <x14:conditionalFormatting xmlns:xm="http://schemas.microsoft.com/office/excel/2006/main" pivot="1">
          <x14:cfRule type="dataBar" id="{3DF20CFA-23B2-4DEF-BCF6-064D55CDC1F9}">
            <x14:dataBar minLength="0" maxLength="100" gradient="0">
              <x14:cfvo type="autoMin"/>
              <x14:cfvo type="autoMax"/>
              <x14:negativeFillColor rgb="FFFF0000"/>
              <x14:axisColor rgb="FF000000"/>
            </x14:dataBar>
          </x14:cfRule>
          <xm:sqref>O7:O10 O11 O12:O13</xm:sqref>
        </x14:conditionalFormatting>
        <x14:conditionalFormatting xmlns:xm="http://schemas.microsoft.com/office/excel/2006/main" pivot="1">
          <x14:cfRule type="dataBar" id="{BF103DC6-EF59-42BE-B2EB-27BEDBD9C8A4}">
            <x14:dataBar minLength="0" maxLength="100" gradient="0">
              <x14:cfvo type="autoMin"/>
              <x14:cfvo type="autoMax"/>
              <x14:negativeFillColor rgb="FFFF0000"/>
              <x14:axisColor rgb="FF000000"/>
            </x14:dataBar>
          </x14:cfRule>
          <xm:sqref>P7:P10 P11 P12:P13</xm:sqref>
        </x14:conditionalFormatting>
        <x14:conditionalFormatting xmlns:xm="http://schemas.microsoft.com/office/excel/2006/main" pivot="1">
          <x14:cfRule type="dataBar" id="{F5F8A045-6EB2-41B4-AAC0-29C9F795871A}">
            <x14:dataBar minLength="0" maxLength="100" gradient="0">
              <x14:cfvo type="autoMin"/>
              <x14:cfvo type="autoMax"/>
              <x14:negativeFillColor rgb="FFFF0000"/>
              <x14:axisColor rgb="FF000000"/>
            </x14:dataBar>
          </x14:cfRule>
          <xm:sqref>E7:E10 E11 E12:E13</xm:sqref>
        </x14:conditionalFormatting>
        <x14:conditionalFormatting xmlns:xm="http://schemas.microsoft.com/office/excel/2006/main" pivot="1">
          <x14:cfRule type="dataBar" id="{7016D324-5EE4-4EDD-AA7E-5DA63AF5CC26}">
            <x14:dataBar minLength="0" maxLength="100" gradient="0">
              <x14:cfvo type="autoMin"/>
              <x14:cfvo type="autoMax"/>
              <x14:negativeFillColor rgb="FFFF0000"/>
              <x14:axisColor rgb="FF000000"/>
            </x14:dataBar>
          </x14:cfRule>
          <xm:sqref>H7:H10 H11 H12:H13</xm:sqref>
        </x14:conditionalFormatting>
        <x14:conditionalFormatting xmlns:xm="http://schemas.microsoft.com/office/excel/2006/main" pivot="1">
          <x14:cfRule type="dataBar" id="{494267CB-C499-4662-BF74-D86EA484DD59}">
            <x14:dataBar minLength="0" maxLength="100" gradient="0">
              <x14:cfvo type="autoMin"/>
              <x14:cfvo type="autoMax"/>
              <x14:negativeFillColor rgb="FFFF0000"/>
              <x14:axisColor rgb="FF000000"/>
            </x14:dataBar>
          </x14:cfRule>
          <xm:sqref>K7:K10 K11 K12:K13</xm:sqref>
        </x14:conditionalFormatting>
        <x14:conditionalFormatting xmlns:xm="http://schemas.microsoft.com/office/excel/2006/main" pivot="1">
          <x14:cfRule type="dataBar" id="{3F7F6AFC-02A2-468F-9B0D-B955F56FCB33}">
            <x14:dataBar minLength="0" maxLength="100" gradient="0">
              <x14:cfvo type="autoMin"/>
              <x14:cfvo type="autoMax"/>
              <x14:negativeFillColor rgb="FFFF0000"/>
              <x14:axisColor rgb="FF000000"/>
            </x14:dataBar>
          </x14:cfRule>
          <xm:sqref>F7:F10 F11 F12:F13</xm:sqref>
        </x14:conditionalFormatting>
        <x14:conditionalFormatting xmlns:xm="http://schemas.microsoft.com/office/excel/2006/main" pivot="1">
          <x14:cfRule type="dataBar" id="{FDF0DD46-1F6C-479C-AAA0-DF5C930F1665}">
            <x14:dataBar minLength="0" maxLength="100" gradient="0">
              <x14:cfvo type="autoMin"/>
              <x14:cfvo type="autoMax"/>
              <x14:negativeFillColor rgb="FFFF0000"/>
              <x14:axisColor rgb="FF000000"/>
            </x14:dataBar>
          </x14:cfRule>
          <xm:sqref>I7:I10 I11 I12:I13</xm:sqref>
        </x14:conditionalFormatting>
        <x14:conditionalFormatting xmlns:xm="http://schemas.microsoft.com/office/excel/2006/main" pivot="1">
          <x14:cfRule type="dataBar" id="{AFEA85EF-1FB0-42F6-836C-64E8F00451CB}">
            <x14:dataBar minLength="0" maxLength="100" gradient="0">
              <x14:cfvo type="autoMin"/>
              <x14:cfvo type="autoMax"/>
              <x14:negativeFillColor rgb="FFFF0000"/>
              <x14:axisColor rgb="FF000000"/>
            </x14:dataBar>
          </x14:cfRule>
          <xm:sqref>L7:L10 L11 L12:L13</xm:sqref>
        </x14:conditionalFormatting>
        <x14:conditionalFormatting xmlns:xm="http://schemas.microsoft.com/office/excel/2006/main" pivot="1">
          <x14:cfRule type="dataBar" id="{C08ECC24-7D4A-41E1-AC00-9B45B161E639}">
            <x14:dataBar minLength="0" maxLength="100" gradient="0">
              <x14:cfvo type="autoMin"/>
              <x14:cfvo type="autoMax"/>
              <x14:negativeFillColor rgb="FFFF0000"/>
              <x14:axisColor rgb="FF000000"/>
            </x14:dataBar>
          </x14:cfRule>
          <xm:sqref>G7:G10 G11 G12:G13</xm:sqref>
        </x14:conditionalFormatting>
        <x14:conditionalFormatting xmlns:xm="http://schemas.microsoft.com/office/excel/2006/main" pivot="1">
          <x14:cfRule type="dataBar" id="{4EFA061C-AC34-4E7C-9109-5A0840405D46}">
            <x14:dataBar minLength="0" maxLength="100" gradient="0">
              <x14:cfvo type="autoMin"/>
              <x14:cfvo type="autoMax"/>
              <x14:negativeFillColor rgb="FFFF0000"/>
              <x14:axisColor rgb="FF000000"/>
            </x14:dataBar>
          </x14:cfRule>
          <xm:sqref>J7:J10 J11 J12:J13</xm:sqref>
        </x14:conditionalFormatting>
        <x14:conditionalFormatting xmlns:xm="http://schemas.microsoft.com/office/excel/2006/main" pivot="1">
          <x14:cfRule type="dataBar" id="{695DE40A-C1AD-434E-95CD-37111CB61E22}">
            <x14:dataBar minLength="0" maxLength="100" gradient="0">
              <x14:cfvo type="autoMin"/>
              <x14:cfvo type="autoMax"/>
              <x14:negativeFillColor rgb="FFFF0000"/>
              <x14:axisColor rgb="FF000000"/>
            </x14:dataBar>
          </x14:cfRule>
          <xm:sqref>M7:M10 M11 M12:M13</xm:sqref>
        </x14:conditionalFormatting>
        <x14:conditionalFormatting xmlns:xm="http://schemas.microsoft.com/office/excel/2006/main">
          <x14:cfRule type="dataBar" id="{90409DB5-949D-41FA-B217-BEA6823FC45E}">
            <x14:dataBar minLength="0" maxLength="100" gradient="0">
              <x14:cfvo type="autoMin"/>
              <x14:cfvo type="autoMax"/>
              <x14:negativeFillColor rgb="FFFF0000"/>
              <x14:axisColor rgb="FF000000"/>
            </x14:dataBar>
          </x14:cfRule>
          <xm:sqref>C49:C54</xm:sqref>
        </x14:conditionalFormatting>
        <x14:conditionalFormatting xmlns:xm="http://schemas.microsoft.com/office/excel/2006/main">
          <x14:cfRule type="dataBar" id="{F41374EF-330F-4369-A014-478FE648ECF3}">
            <x14:dataBar minLength="0" maxLength="100" gradient="0">
              <x14:cfvo type="autoMin"/>
              <x14:cfvo type="autoMax"/>
              <x14:negativeFillColor rgb="FFFF0000"/>
              <x14:axisColor rgb="FF000000"/>
            </x14:dataBar>
          </x14:cfRule>
          <xm:sqref>D49:D54</xm:sqref>
        </x14:conditionalFormatting>
        <x14:conditionalFormatting xmlns:xm="http://schemas.microsoft.com/office/excel/2006/main">
          <x14:cfRule type="dataBar" id="{E0E47E8B-89BA-4F83-89BB-BBA71E4B1F27}">
            <x14:dataBar minLength="0" maxLength="100" gradient="0">
              <x14:cfvo type="autoMin"/>
              <x14:cfvo type="autoMax"/>
              <x14:negativeFillColor rgb="FFFF0000"/>
              <x14:axisColor rgb="FF000000"/>
            </x14:dataBar>
          </x14:cfRule>
          <xm:sqref>E49:E54</xm:sqref>
        </x14:conditionalFormatting>
        <x14:conditionalFormatting xmlns:xm="http://schemas.microsoft.com/office/excel/2006/main">
          <x14:cfRule type="dataBar" id="{71C47E48-7C67-4D5A-97C2-DC98279DA599}">
            <x14:dataBar minLength="0" maxLength="100" gradient="0">
              <x14:cfvo type="autoMin"/>
              <x14:cfvo type="autoMax"/>
              <x14:negativeFillColor rgb="FFFF0000"/>
              <x14:axisColor rgb="FF000000"/>
            </x14:dataBar>
          </x14:cfRule>
          <x14:cfRule type="dataBar" id="{A5D698D8-C188-48C2-B2D7-C42923B02702}">
            <x14:dataBar minLength="0" maxLength="100" gradient="0">
              <x14:cfvo type="autoMin"/>
              <x14:cfvo type="autoMax"/>
              <x14:negativeFillColor rgb="FFFF0000"/>
              <x14:axisColor rgb="FF000000"/>
            </x14:dataBar>
          </x14:cfRule>
          <xm:sqref>C59:C64</xm:sqref>
        </x14:conditionalFormatting>
        <x14:conditionalFormatting xmlns:xm="http://schemas.microsoft.com/office/excel/2006/main">
          <x14:cfRule type="dataBar" id="{7BAEB296-CA79-4565-B378-50459B16C545}">
            <x14:dataBar minLength="0" maxLength="100" gradient="0">
              <x14:cfvo type="autoMin"/>
              <x14:cfvo type="autoMax"/>
              <x14:negativeFillColor rgb="FFFF0000"/>
              <x14:axisColor rgb="FF000000"/>
            </x14:dataBar>
          </x14:cfRule>
          <xm:sqref>D59:D64</xm:sqref>
        </x14:conditionalFormatting>
        <x14:conditionalFormatting xmlns:xm="http://schemas.microsoft.com/office/excel/2006/main">
          <x14:cfRule type="dataBar" id="{FAEE6B52-5D38-4BC9-A370-BD0CC50FEBAE}">
            <x14:dataBar minLength="0" maxLength="100" gradient="0">
              <x14:cfvo type="autoMin"/>
              <x14:cfvo type="autoMax"/>
              <x14:negativeFillColor rgb="FFFF0000"/>
              <x14:axisColor rgb="FF000000"/>
            </x14:dataBar>
          </x14:cfRule>
          <xm:sqref>E59:E64</xm:sqref>
        </x14:conditionalFormatting>
        <x14:conditionalFormatting xmlns:xm="http://schemas.microsoft.com/office/excel/2006/main" pivot="1">
          <x14:cfRule type="dataBar" id="{818CD35A-B9E2-478B-889E-42A93F8609B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96CFDEF-2885-4C84-AC0D-B5ABB74049F9}">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03E97B99-0A86-458A-A121-7B765BAFE4BB}">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08D0EFC5-408C-44D9-A2F8-AEBBCBE6E8A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4C4E23C6-1B93-4BD8-93EC-C047B315113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B89A5C4F-188E-4121-A680-8365B9E0B4FA}">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79A03B03-AE0E-4348-8213-2AC891CE6B6A}">
            <x14:dataBar minLength="0" maxLength="100" gradient="0">
              <x14:cfvo type="autoMin"/>
              <x14:cfvo type="autoMax"/>
              <x14:negativeFillColor rgb="FFFF0000"/>
              <x14:axisColor rgb="FF000000"/>
            </x14:dataBar>
          </x14:cfRule>
          <xm:sqref>E22:E25 E26 E27:E28</xm:sqref>
        </x14:conditionalFormatting>
        <x14:conditionalFormatting xmlns:xm="http://schemas.microsoft.com/office/excel/2006/main" pivot="1">
          <x14:cfRule type="dataBar" id="{BCBC8B3A-5B9D-49F1-A59F-C479589DB47D}">
            <x14:dataBar minLength="0" maxLength="100" gradient="0">
              <x14:cfvo type="autoMin"/>
              <x14:cfvo type="autoMax"/>
              <x14:negativeFillColor rgb="FFFF0000"/>
              <x14:axisColor rgb="FF000000"/>
            </x14:dataBar>
          </x14:cfRule>
          <xm:sqref>F22:F25 F26 F27:F28</xm:sqref>
        </x14:conditionalFormatting>
        <x14:conditionalFormatting xmlns:xm="http://schemas.microsoft.com/office/excel/2006/main" pivot="1">
          <x14:cfRule type="dataBar" id="{14489A83-2173-4D04-99D6-92B57F1A3F1B}">
            <x14:dataBar minLength="0" maxLength="100" gradient="0">
              <x14:cfvo type="autoMin"/>
              <x14:cfvo type="autoMax"/>
              <x14:negativeFillColor rgb="FFFF0000"/>
              <x14:axisColor rgb="FF000000"/>
            </x14:dataBar>
          </x14:cfRule>
          <xm:sqref>G22:G25 G26 G27:G28</xm:sqref>
        </x14:conditionalFormatting>
        <x14:conditionalFormatting xmlns:xm="http://schemas.microsoft.com/office/excel/2006/main" pivot="1">
          <x14:cfRule type="dataBar" id="{6009771B-5B50-4FCD-BB1B-9B63A7C58EE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3BCDA6A-4300-456E-A1DD-F9009DDAFD3B}">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413A94E1-5367-4ADD-B42E-1AFD5A56BCFC}">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EEEC244-8389-4788-8C00-79479C8B774C}">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5F220733-6A2B-4B55-8C9D-C98FE6C47FD5}">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743F4D1C-5FEC-4636-8DFD-AB8305B01053}">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F2FEA54A-0011-4323-A1F5-5D570B1A50E7}">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C42E9625-E7A9-4930-A30D-D74C3B527151}">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B4FB658C-B1A8-41AA-A5FC-A4A632F2C136}">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75E9017-5881-4075-AD0E-B8DEE74ACCBF}">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9FB0B9F1-F753-4681-9CCE-734E191A405E}">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22B1000-DAB3-4247-8DCD-6F12C1136A2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0E71D7FD-47FC-4FB3-8C9D-C784DFC5536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522465D4-AC75-4AAF-93D4-2858526AA221}">
            <x14:dataBar minLength="0" maxLength="100" gradient="0">
              <x14:cfvo type="autoMin"/>
              <x14:cfvo type="autoMax"/>
              <x14:negativeFillColor rgb="FFFF0000"/>
              <x14:axisColor rgb="FF000000"/>
            </x14:dataBar>
          </x14:cfRule>
          <xm:sqref>E38:E41 E42 E43:E44</xm:sqref>
        </x14:conditionalFormatting>
        <x14:conditionalFormatting xmlns:xm="http://schemas.microsoft.com/office/excel/2006/main" pivot="1">
          <x14:cfRule type="dataBar" id="{EE257BF6-EEE5-4B8C-886C-B9E2A96273CA}">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ADE4BDB6-1307-4832-BD1F-869B668A73A1}">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3275E906-03FB-4241-84F3-6F02FD89A133}">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BC4D0F84-86EB-4A92-B0BE-0C0F10F28131}">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8DA3A160-C583-4C63-86B6-ED920AADF65F}">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08CBCE52-B2F0-4FDD-8025-8343859BD5C3}">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D2B583D7-CDE6-43AE-A0A6-FC3D9E7407E8}">
            <x14:dataBar minLength="0" maxLength="100" gradient="0">
              <x14:cfvo type="autoMin"/>
              <x14:cfvo type="autoMax"/>
              <x14:negativeFillColor rgb="FFFF0000"/>
              <x14:axisColor rgb="FF000000"/>
            </x14:dataBar>
          </x14:cfRule>
          <xm:sqref>G38:G41 G42 G43:G44</xm:sqref>
        </x14:conditionalFormatting>
        <x14:conditionalFormatting xmlns:xm="http://schemas.microsoft.com/office/excel/2006/main" pivot="1">
          <x14:cfRule type="dataBar" id="{396D89A0-FE98-4B34-9E75-4D195FF6EAC6}">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BA806154-10C4-4690-B678-F4ACCC49AC2E}">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88E89093-D2E7-4EDC-8A93-AC9E94F84892}">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39F89B6-A5E4-49DD-A8F3-E22136AE4EE6}">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E38A07F5-1CEF-4DA0-81B6-DFB648EA5479}">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FE3691CA-6743-4D16-8AB6-E3C85D0B9FFF}">
            <x14:dataBar minLength="0" maxLength="100" gradient="0">
              <x14:cfvo type="autoMin"/>
              <x14:cfvo type="autoMax"/>
              <x14:negativeFillColor rgb="FFFF0000"/>
              <x14:axisColor rgb="FF000000"/>
            </x14:dataBar>
          </x14:cfRule>
          <xm:sqref>I38:I41 I42 I43:I44</xm:sqref>
        </x14:conditionalFormatting>
        <x14:conditionalFormatting xmlns:xm="http://schemas.microsoft.com/office/excel/2006/main" pivot="1">
          <x14:cfRule type="dataBar" id="{9487381C-B431-479F-81C4-6FCE39D21086}">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E9A7109B-8A0A-41AF-8849-53C745E5C3BF}">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A44844D0-AEE9-4D70-8558-F8181442D2A9}">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ED9F3B54-2CDB-4DFB-8006-6E4BA969D0B1}">
            <x14:dataBar minLength="0" maxLength="100" gradient="0">
              <x14:cfvo type="autoMin"/>
              <x14:cfvo type="autoMax"/>
              <x14:negativeFillColor rgb="FFFF0000"/>
              <x14:axisColor rgb="FF000000"/>
            </x14:dataBar>
          </x14:cfRule>
        </x14:conditionalFormatting>
      </x14:conditionalFormattings>
    </ex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I64"/>
  <sheetViews>
    <sheetView topLeftCell="A61" zoomScale="80" zoomScaleNormal="80" workbookViewId="0">
      <selection activeCell="H58" sqref="H58"/>
    </sheetView>
  </sheetViews>
  <sheetFormatPr defaultRowHeight="15" x14ac:dyDescent="0.25"/>
  <cols>
    <col min="2" max="2" width="17.5703125" bestFit="1" customWidth="1"/>
    <col min="3" max="3" width="30.140625" customWidth="1"/>
    <col min="4" max="4" width="25.140625" bestFit="1" customWidth="1"/>
    <col min="5" max="5" width="27.85546875" bestFit="1" customWidth="1"/>
    <col min="6" max="6" width="22.5703125" bestFit="1" customWidth="1"/>
    <col min="7" max="7" width="16.5703125" bestFit="1" customWidth="1"/>
    <col min="8" max="8" width="19.85546875" bestFit="1" customWidth="1"/>
    <col min="10" max="10" width="18.85546875" bestFit="1" customWidth="1"/>
    <col min="11" max="11" width="26.28515625" bestFit="1" customWidth="1"/>
    <col min="12" max="12" width="25" bestFit="1" customWidth="1"/>
    <col min="13" max="13" width="26.7109375" bestFit="1" customWidth="1"/>
    <col min="14" max="14" width="21.7109375" bestFit="1" customWidth="1"/>
    <col min="15" max="15" width="22.5703125" customWidth="1"/>
  </cols>
  <sheetData>
    <row r="1" spans="2:9" ht="24" thickBot="1" x14ac:dyDescent="0.4">
      <c r="B1" s="37" t="s">
        <v>1075</v>
      </c>
      <c r="F1" s="209"/>
    </row>
    <row r="2" spans="2:9" ht="15.75" x14ac:dyDescent="0.25">
      <c r="B2" s="232" t="s">
        <v>1066</v>
      </c>
      <c r="C2" s="234" t="s">
        <v>1063</v>
      </c>
      <c r="D2" s="234" t="s">
        <v>1064</v>
      </c>
      <c r="E2" s="236" t="s">
        <v>1065</v>
      </c>
      <c r="F2" s="211"/>
      <c r="G2" s="231" t="s">
        <v>1062</v>
      </c>
      <c r="H2" s="231"/>
      <c r="I2" s="21"/>
    </row>
    <row r="3" spans="2:9" ht="15.75" x14ac:dyDescent="0.25">
      <c r="B3" s="233"/>
      <c r="C3" s="235"/>
      <c r="D3" s="235"/>
      <c r="E3" s="237"/>
      <c r="F3" s="104"/>
      <c r="G3" s="238">
        <f>SUM(C4:C9)</f>
        <v>60974.299999999967</v>
      </c>
      <c r="H3" s="238"/>
      <c r="I3" s="21"/>
    </row>
    <row r="4" spans="2:9" ht="15.75" x14ac:dyDescent="0.25">
      <c r="B4" s="109">
        <v>42614</v>
      </c>
      <c r="C4" s="111">
        <v>10171.499999999987</v>
      </c>
      <c r="D4" s="103">
        <v>222</v>
      </c>
      <c r="E4" s="105">
        <v>286</v>
      </c>
      <c r="G4" s="231" t="s">
        <v>1067</v>
      </c>
      <c r="H4" s="231"/>
      <c r="I4" s="209"/>
    </row>
    <row r="5" spans="2:9" ht="15.75" x14ac:dyDescent="0.25">
      <c r="B5" s="109">
        <v>42644</v>
      </c>
      <c r="C5" s="111">
        <v>9009.9999999999945</v>
      </c>
      <c r="D5" s="103">
        <v>178</v>
      </c>
      <c r="E5" s="105">
        <v>234</v>
      </c>
      <c r="G5" s="230">
        <f>SUM(D4:D9)</f>
        <v>1226</v>
      </c>
      <c r="H5" s="230"/>
      <c r="I5" s="212"/>
    </row>
    <row r="6" spans="2:9" ht="15.75" x14ac:dyDescent="0.25">
      <c r="B6" s="109">
        <v>42675</v>
      </c>
      <c r="C6" s="111">
        <v>8736.4999999999945</v>
      </c>
      <c r="D6" s="103">
        <v>189</v>
      </c>
      <c r="E6" s="105">
        <v>243</v>
      </c>
      <c r="G6" s="231" t="s">
        <v>1068</v>
      </c>
      <c r="H6" s="231"/>
      <c r="I6" s="21"/>
    </row>
    <row r="7" spans="2:9" ht="15.75" x14ac:dyDescent="0.25">
      <c r="B7" s="109">
        <v>42705</v>
      </c>
      <c r="C7" s="111">
        <v>7672.8000000000056</v>
      </c>
      <c r="D7" s="103">
        <v>166</v>
      </c>
      <c r="E7" s="105">
        <v>204</v>
      </c>
      <c r="G7" s="230">
        <f>SUM(E4:E9)</f>
        <v>1653</v>
      </c>
      <c r="H7" s="230"/>
    </row>
    <row r="8" spans="2:9" x14ac:dyDescent="0.25">
      <c r="B8" s="109">
        <v>42736</v>
      </c>
      <c r="C8" s="111">
        <v>9029.2000000000025</v>
      </c>
      <c r="D8" s="103">
        <v>190</v>
      </c>
      <c r="E8" s="105">
        <v>248</v>
      </c>
      <c r="F8" s="210"/>
    </row>
    <row r="9" spans="2:9" ht="15.75" thickBot="1" x14ac:dyDescent="0.3">
      <c r="B9" s="110">
        <v>42767</v>
      </c>
      <c r="C9" s="112">
        <v>16354.299999999979</v>
      </c>
      <c r="D9" s="106">
        <v>281</v>
      </c>
      <c r="E9" s="107">
        <v>438</v>
      </c>
    </row>
    <row r="11" spans="2:9" x14ac:dyDescent="0.25">
      <c r="E11" s="75"/>
      <c r="F11" s="75"/>
      <c r="G11" s="75"/>
      <c r="H11" s="75"/>
    </row>
    <row r="12" spans="2:9" x14ac:dyDescent="0.25">
      <c r="E12" s="166"/>
      <c r="F12" s="48"/>
      <c r="G12" s="48"/>
      <c r="H12" s="48"/>
    </row>
    <row r="13" spans="2:9" x14ac:dyDescent="0.25">
      <c r="E13" s="167"/>
      <c r="F13" s="113"/>
      <c r="G13" s="48"/>
      <c r="H13" s="48"/>
    </row>
    <row r="14" spans="2:9" x14ac:dyDescent="0.25">
      <c r="E14" s="167"/>
      <c r="F14" s="113"/>
      <c r="G14" s="48"/>
      <c r="H14" s="48"/>
    </row>
    <row r="15" spans="2:9" x14ac:dyDescent="0.25">
      <c r="E15" s="167"/>
      <c r="F15" s="113"/>
      <c r="G15" s="48"/>
      <c r="H15" s="48"/>
    </row>
    <row r="16" spans="2:9" x14ac:dyDescent="0.25">
      <c r="E16" s="167"/>
      <c r="F16" s="113"/>
      <c r="G16" s="48"/>
      <c r="H16" s="48"/>
    </row>
    <row r="17" spans="5:8" x14ac:dyDescent="0.25">
      <c r="E17" s="166"/>
      <c r="F17" s="113"/>
      <c r="G17" s="48"/>
      <c r="H17" s="48"/>
    </row>
    <row r="18" spans="5:8" x14ac:dyDescent="0.25">
      <c r="E18" s="167"/>
      <c r="F18" s="113"/>
      <c r="G18" s="48"/>
      <c r="H18" s="48"/>
    </row>
    <row r="19" spans="5:8" x14ac:dyDescent="0.25">
      <c r="E19" s="167"/>
      <c r="F19" s="113"/>
      <c r="G19" s="48"/>
      <c r="H19" s="48"/>
    </row>
    <row r="20" spans="5:8" x14ac:dyDescent="0.25">
      <c r="E20" s="168"/>
      <c r="F20" s="169"/>
      <c r="G20" s="22"/>
      <c r="H20" s="22"/>
    </row>
    <row r="22" spans="5:8" ht="15.75" thickBot="1" x14ac:dyDescent="0.3"/>
    <row r="59" spans="2:7" ht="15.75" thickBot="1" x14ac:dyDescent="0.3"/>
    <row r="60" spans="2:7" ht="18.75" x14ac:dyDescent="0.3">
      <c r="B60" s="170" t="s">
        <v>1069</v>
      </c>
      <c r="C60" s="171" t="s">
        <v>303</v>
      </c>
      <c r="D60" s="171" t="s">
        <v>304</v>
      </c>
      <c r="E60" s="171" t="s">
        <v>1036</v>
      </c>
      <c r="F60" s="171" t="s">
        <v>1037</v>
      </c>
      <c r="G60" s="172" t="s">
        <v>1038</v>
      </c>
    </row>
    <row r="61" spans="2:7" x14ac:dyDescent="0.25">
      <c r="B61" s="173" t="s">
        <v>8</v>
      </c>
      <c r="C61" s="157">
        <v>16117.999999999998</v>
      </c>
      <c r="D61" s="174">
        <v>377</v>
      </c>
      <c r="E61" s="59">
        <v>0.26434087804206063</v>
      </c>
      <c r="F61" s="59">
        <v>0.22807017543859648</v>
      </c>
      <c r="G61" s="65">
        <v>4.384615384615385</v>
      </c>
    </row>
    <row r="62" spans="2:7" x14ac:dyDescent="0.25">
      <c r="B62" s="173" t="s">
        <v>306</v>
      </c>
      <c r="C62" s="157">
        <v>13073.799999999974</v>
      </c>
      <c r="D62" s="174">
        <v>424</v>
      </c>
      <c r="E62" s="59">
        <v>0.21441492563260239</v>
      </c>
      <c r="F62" s="59">
        <v>0.25650332728372655</v>
      </c>
      <c r="G62" s="65">
        <v>3.8985849056603774</v>
      </c>
    </row>
    <row r="63" spans="2:7" x14ac:dyDescent="0.25">
      <c r="B63" s="173" t="s">
        <v>308</v>
      </c>
      <c r="C63" s="157">
        <v>31782.49999999996</v>
      </c>
      <c r="D63" s="174">
        <v>852</v>
      </c>
      <c r="E63" s="59">
        <v>0.52124419632533703</v>
      </c>
      <c r="F63" s="59">
        <v>0.51542649727767698</v>
      </c>
      <c r="G63" s="65">
        <v>1.9401408450704225</v>
      </c>
    </row>
    <row r="64" spans="2:7" ht="15.75" thickBot="1" x14ac:dyDescent="0.3">
      <c r="B64" s="175" t="s">
        <v>294</v>
      </c>
      <c r="C64" s="176">
        <v>60974.29999999993</v>
      </c>
      <c r="D64" s="177">
        <v>1653</v>
      </c>
      <c r="E64" s="178">
        <v>1</v>
      </c>
      <c r="F64" s="178">
        <v>1</v>
      </c>
      <c r="G64" s="179"/>
    </row>
  </sheetData>
  <mergeCells count="10">
    <mergeCell ref="G7:H7"/>
    <mergeCell ref="G5:H5"/>
    <mergeCell ref="G6:H6"/>
    <mergeCell ref="G4:H4"/>
    <mergeCell ref="B2:B3"/>
    <mergeCell ref="C2:C3"/>
    <mergeCell ref="D2:D3"/>
    <mergeCell ref="E2:E3"/>
    <mergeCell ref="G2:H2"/>
    <mergeCell ref="G3:H3"/>
  </mergeCells>
  <conditionalFormatting sqref="C4:C8">
    <cfRule type="dataBar" priority="126">
      <dataBar>
        <cfvo type="min"/>
        <cfvo type="max"/>
        <color rgb="FFFFB628"/>
      </dataBar>
      <extLst>
        <ext xmlns:x14="http://schemas.microsoft.com/office/spreadsheetml/2009/9/main" uri="{B025F937-C7B1-47D3-B67F-A62EFF666E3E}">
          <x14:id>{90B06B77-A0C7-4A47-B9A2-C6EAC0D7DDDB}</x14:id>
        </ext>
      </extLst>
    </cfRule>
  </conditionalFormatting>
  <conditionalFormatting sqref="D4:D8">
    <cfRule type="dataBar" priority="128">
      <dataBar>
        <cfvo type="min"/>
        <cfvo type="max"/>
        <color rgb="FFFFB628"/>
      </dataBar>
      <extLst>
        <ext xmlns:x14="http://schemas.microsoft.com/office/spreadsheetml/2009/9/main" uri="{B025F937-C7B1-47D3-B67F-A62EFF666E3E}">
          <x14:id>{F1A1A0AA-FF4F-48C3-A91B-67BF4BE9012A}</x14:id>
        </ext>
      </extLst>
    </cfRule>
  </conditionalFormatting>
  <conditionalFormatting sqref="E4:E8">
    <cfRule type="dataBar" priority="130">
      <dataBar>
        <cfvo type="min"/>
        <cfvo type="max"/>
        <color rgb="FFFFB628"/>
      </dataBar>
      <extLst>
        <ext xmlns:x14="http://schemas.microsoft.com/office/spreadsheetml/2009/9/main" uri="{B025F937-C7B1-47D3-B67F-A62EFF666E3E}">
          <x14:id>{CCEF52E8-E2EA-4F37-AD56-E03AFC80A57C}</x14:id>
        </ext>
      </extLst>
    </cfRule>
  </conditionalFormatting>
  <conditionalFormatting sqref="C9">
    <cfRule type="dataBar" priority="22">
      <dataBar>
        <cfvo type="min"/>
        <cfvo type="max"/>
        <color rgb="FFFFB628"/>
      </dataBar>
      <extLst>
        <ext xmlns:x14="http://schemas.microsoft.com/office/spreadsheetml/2009/9/main" uri="{B025F937-C7B1-47D3-B67F-A62EFF666E3E}">
          <x14:id>{6A9B72A1-5A90-4FA1-9CEA-6D00F5C382E6}</x14:id>
        </ext>
      </extLst>
    </cfRule>
  </conditionalFormatting>
  <conditionalFormatting sqref="D9">
    <cfRule type="dataBar" priority="21">
      <dataBar>
        <cfvo type="min"/>
        <cfvo type="max"/>
        <color rgb="FFFFB628"/>
      </dataBar>
      <extLst>
        <ext xmlns:x14="http://schemas.microsoft.com/office/spreadsheetml/2009/9/main" uri="{B025F937-C7B1-47D3-B67F-A62EFF666E3E}">
          <x14:id>{55F369E1-D678-44C4-83C9-B2EC4943330B}</x14:id>
        </ext>
      </extLst>
    </cfRule>
  </conditionalFormatting>
  <conditionalFormatting sqref="E9">
    <cfRule type="dataBar" priority="20">
      <dataBar>
        <cfvo type="min"/>
        <cfvo type="max"/>
        <color rgb="FFFFB628"/>
      </dataBar>
      <extLst>
        <ext xmlns:x14="http://schemas.microsoft.com/office/spreadsheetml/2009/9/main" uri="{B025F937-C7B1-47D3-B67F-A62EFF666E3E}">
          <x14:id>{9834D4ED-FC9E-49B8-A412-39ADD66C50E5}</x14:id>
        </ext>
      </extLst>
    </cfRule>
  </conditionalFormatting>
  <conditionalFormatting sqref="C4:C9">
    <cfRule type="dataBar" priority="19">
      <dataBar>
        <cfvo type="min"/>
        <cfvo type="max"/>
        <color rgb="FFFFB628"/>
      </dataBar>
      <extLst>
        <ext xmlns:x14="http://schemas.microsoft.com/office/spreadsheetml/2009/9/main" uri="{B025F937-C7B1-47D3-B67F-A62EFF666E3E}">
          <x14:id>{EC999BAC-3AF1-4E6D-B754-98B83B9B0AEB}</x14:id>
        </ext>
      </extLst>
    </cfRule>
  </conditionalFormatting>
  <conditionalFormatting sqref="D4:D9">
    <cfRule type="dataBar" priority="18">
      <dataBar>
        <cfvo type="min"/>
        <cfvo type="max"/>
        <color rgb="FFFFB628"/>
      </dataBar>
      <extLst>
        <ext xmlns:x14="http://schemas.microsoft.com/office/spreadsheetml/2009/9/main" uri="{B025F937-C7B1-47D3-B67F-A62EFF666E3E}">
          <x14:id>{6023F687-E201-42F4-9C71-9EA5E154284A}</x14:id>
        </ext>
      </extLst>
    </cfRule>
  </conditionalFormatting>
  <conditionalFormatting sqref="E4:E9">
    <cfRule type="dataBar" priority="17">
      <dataBar>
        <cfvo type="min"/>
        <cfvo type="max"/>
        <color rgb="FFFFB628"/>
      </dataBar>
      <extLst>
        <ext xmlns:x14="http://schemas.microsoft.com/office/spreadsheetml/2009/9/main" uri="{B025F937-C7B1-47D3-B67F-A62EFF666E3E}">
          <x14:id>{600C9D8D-B37F-4BBB-A21F-554EA501E085}</x14:id>
        </ext>
      </extLst>
    </cfRule>
  </conditionalFormatting>
  <conditionalFormatting sqref="C61:C64">
    <cfRule type="dataBar" priority="4">
      <dataBar>
        <cfvo type="min"/>
        <cfvo type="max"/>
        <color rgb="FFFFB628"/>
      </dataBar>
      <extLst>
        <ext xmlns:x14="http://schemas.microsoft.com/office/spreadsheetml/2009/9/main" uri="{B025F937-C7B1-47D3-B67F-A62EFF666E3E}">
          <x14:id>{F834E81B-58F7-4E18-A782-24DD7FFCEDFB}</x14:id>
        </ext>
      </extLst>
    </cfRule>
  </conditionalFormatting>
  <conditionalFormatting sqref="D61:D64">
    <cfRule type="dataBar" priority="3">
      <dataBar>
        <cfvo type="min"/>
        <cfvo type="max"/>
        <color rgb="FFFFB628"/>
      </dataBar>
      <extLst>
        <ext xmlns:x14="http://schemas.microsoft.com/office/spreadsheetml/2009/9/main" uri="{B025F937-C7B1-47D3-B67F-A62EFF666E3E}">
          <x14:id>{364378C5-43A8-456C-AB47-4EE02075D243}</x14:id>
        </ext>
      </extLst>
    </cfRule>
  </conditionalFormatting>
  <conditionalFormatting sqref="E61:E64">
    <cfRule type="dataBar" priority="2">
      <dataBar>
        <cfvo type="min"/>
        <cfvo type="max"/>
        <color rgb="FFFFB628"/>
      </dataBar>
      <extLst>
        <ext xmlns:x14="http://schemas.microsoft.com/office/spreadsheetml/2009/9/main" uri="{B025F937-C7B1-47D3-B67F-A62EFF666E3E}">
          <x14:id>{7CED48E6-7895-45DC-A3FA-404795EB7BA2}</x14:id>
        </ext>
      </extLst>
    </cfRule>
  </conditionalFormatting>
  <conditionalFormatting sqref="F61:F64">
    <cfRule type="dataBar" priority="1">
      <dataBar>
        <cfvo type="min"/>
        <cfvo type="max"/>
        <color rgb="FFFFB628"/>
      </dataBar>
      <extLst>
        <ext xmlns:x14="http://schemas.microsoft.com/office/spreadsheetml/2009/9/main" uri="{B025F937-C7B1-47D3-B67F-A62EFF666E3E}">
          <x14:id>{9C717F8A-2163-4DE4-ABD4-9E5C3EEB2A6B}</x14:id>
        </ext>
      </extLst>
    </cfRule>
  </conditionalFormatting>
  <pageMargins left="0.7" right="0.7" top="0.75" bottom="0.75" header="0.3" footer="0.3"/>
  <pageSetup orientation="portrait"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dataBar" id="{90B06B77-A0C7-4A47-B9A2-C6EAC0D7DDDB}">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F1A1A0AA-FF4F-48C3-A91B-67BF4BE9012A}">
            <x14:dataBar minLength="0" maxLength="100" gradient="0">
              <x14:cfvo type="autoMin"/>
              <x14:cfvo type="autoMax"/>
              <x14:negativeFillColor rgb="FFFF0000"/>
              <x14:axisColor rgb="FF000000"/>
            </x14:dataBar>
          </x14:cfRule>
          <xm:sqref>D4:D8</xm:sqref>
        </x14:conditionalFormatting>
        <x14:conditionalFormatting xmlns:xm="http://schemas.microsoft.com/office/excel/2006/main">
          <x14:cfRule type="dataBar" id="{CCEF52E8-E2EA-4F37-AD56-E03AFC80A57C}">
            <x14:dataBar minLength="0" maxLength="100" gradient="0">
              <x14:cfvo type="autoMin"/>
              <x14:cfvo type="autoMax"/>
              <x14:negativeFillColor rgb="FFFF0000"/>
              <x14:axisColor rgb="FF000000"/>
            </x14:dataBar>
          </x14:cfRule>
          <xm:sqref>E4:E8</xm:sqref>
        </x14:conditionalFormatting>
        <x14:conditionalFormatting xmlns:xm="http://schemas.microsoft.com/office/excel/2006/main">
          <x14:cfRule type="dataBar" id="{6A9B72A1-5A90-4FA1-9CEA-6D00F5C382E6}">
            <x14:dataBar minLength="0" maxLength="100" gradient="0">
              <x14:cfvo type="autoMin"/>
              <x14:cfvo type="autoMax"/>
              <x14:negativeFillColor rgb="FFFF0000"/>
              <x14:axisColor rgb="FF000000"/>
            </x14:dataBar>
          </x14:cfRule>
          <xm:sqref>C9</xm:sqref>
        </x14:conditionalFormatting>
        <x14:conditionalFormatting xmlns:xm="http://schemas.microsoft.com/office/excel/2006/main">
          <x14:cfRule type="dataBar" id="{55F369E1-D678-44C4-83C9-B2EC4943330B}">
            <x14:dataBar minLength="0" maxLength="100" gradient="0">
              <x14:cfvo type="autoMin"/>
              <x14:cfvo type="autoMax"/>
              <x14:negativeFillColor rgb="FFFF0000"/>
              <x14:axisColor rgb="FF000000"/>
            </x14:dataBar>
          </x14:cfRule>
          <xm:sqref>D9</xm:sqref>
        </x14:conditionalFormatting>
        <x14:conditionalFormatting xmlns:xm="http://schemas.microsoft.com/office/excel/2006/main">
          <x14:cfRule type="dataBar" id="{9834D4ED-FC9E-49B8-A412-39ADD66C50E5}">
            <x14:dataBar minLength="0" maxLength="100" gradient="0">
              <x14:cfvo type="autoMin"/>
              <x14:cfvo type="autoMax"/>
              <x14:negativeFillColor rgb="FFFF0000"/>
              <x14:axisColor rgb="FF000000"/>
            </x14:dataBar>
          </x14:cfRule>
          <xm:sqref>E9</xm:sqref>
        </x14:conditionalFormatting>
        <x14:conditionalFormatting xmlns:xm="http://schemas.microsoft.com/office/excel/2006/main">
          <x14:cfRule type="dataBar" id="{EC999BAC-3AF1-4E6D-B754-98B83B9B0AEB}">
            <x14:dataBar minLength="0" maxLength="100" gradient="0">
              <x14:cfvo type="autoMin"/>
              <x14:cfvo type="autoMax"/>
              <x14:negativeFillColor rgb="FFFF0000"/>
              <x14:axisColor rgb="FF000000"/>
            </x14:dataBar>
          </x14:cfRule>
          <xm:sqref>C4:C9</xm:sqref>
        </x14:conditionalFormatting>
        <x14:conditionalFormatting xmlns:xm="http://schemas.microsoft.com/office/excel/2006/main">
          <x14:cfRule type="dataBar" id="{6023F687-E201-42F4-9C71-9EA5E154284A}">
            <x14:dataBar minLength="0" maxLength="100" gradient="0">
              <x14:cfvo type="autoMin"/>
              <x14:cfvo type="autoMax"/>
              <x14:negativeFillColor rgb="FFFF0000"/>
              <x14:axisColor rgb="FF000000"/>
            </x14:dataBar>
          </x14:cfRule>
          <xm:sqref>D4:D9</xm:sqref>
        </x14:conditionalFormatting>
        <x14:conditionalFormatting xmlns:xm="http://schemas.microsoft.com/office/excel/2006/main">
          <x14:cfRule type="dataBar" id="{600C9D8D-B37F-4BBB-A21F-554EA501E085}">
            <x14:dataBar minLength="0" maxLength="100" gradient="0">
              <x14:cfvo type="autoMin"/>
              <x14:cfvo type="autoMax"/>
              <x14:negativeFillColor rgb="FFFF0000"/>
              <x14:axisColor rgb="FF000000"/>
            </x14:dataBar>
          </x14:cfRule>
          <xm:sqref>E4:E9</xm:sqref>
        </x14:conditionalFormatting>
        <x14:conditionalFormatting xmlns:xm="http://schemas.microsoft.com/office/excel/2006/main">
          <x14:cfRule type="dataBar" id="{F834E81B-58F7-4E18-A782-24DD7FFCEDFB}">
            <x14:dataBar minLength="0" maxLength="100" gradient="0">
              <x14:cfvo type="autoMin"/>
              <x14:cfvo type="autoMax"/>
              <x14:negativeFillColor rgb="FFFF0000"/>
              <x14:axisColor rgb="FF000000"/>
            </x14:dataBar>
          </x14:cfRule>
          <xm:sqref>C61:C64</xm:sqref>
        </x14:conditionalFormatting>
        <x14:conditionalFormatting xmlns:xm="http://schemas.microsoft.com/office/excel/2006/main">
          <x14:cfRule type="dataBar" id="{364378C5-43A8-456C-AB47-4EE02075D243}">
            <x14:dataBar minLength="0" maxLength="100" gradient="0">
              <x14:cfvo type="autoMin"/>
              <x14:cfvo type="autoMax"/>
              <x14:negativeFillColor rgb="FFFF0000"/>
              <x14:axisColor rgb="FF000000"/>
            </x14:dataBar>
          </x14:cfRule>
          <xm:sqref>D61:D64</xm:sqref>
        </x14:conditionalFormatting>
        <x14:conditionalFormatting xmlns:xm="http://schemas.microsoft.com/office/excel/2006/main">
          <x14:cfRule type="dataBar" id="{7CED48E6-7895-45DC-A3FA-404795EB7BA2}">
            <x14:dataBar minLength="0" maxLength="100" gradient="0">
              <x14:cfvo type="autoMin"/>
              <x14:cfvo type="autoMax"/>
              <x14:negativeFillColor rgb="FFFF0000"/>
              <x14:axisColor rgb="FF000000"/>
            </x14:dataBar>
          </x14:cfRule>
          <xm:sqref>E61:E64</xm:sqref>
        </x14:conditionalFormatting>
        <x14:conditionalFormatting xmlns:xm="http://schemas.microsoft.com/office/excel/2006/main">
          <x14:cfRule type="dataBar" id="{9C717F8A-2163-4DE4-ABD4-9E5C3EEB2A6B}">
            <x14:dataBar minLength="0" maxLength="100" gradient="0">
              <x14:cfvo type="autoMin"/>
              <x14:cfvo type="autoMax"/>
              <x14:negativeFillColor rgb="FFFF0000"/>
              <x14:axisColor rgb="FF000000"/>
            </x14:dataBar>
          </x14:cfRule>
          <xm:sqref>F61:F64</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T104"/>
  <sheetViews>
    <sheetView topLeftCell="L28" zoomScaleNormal="100" workbookViewId="0">
      <selection activeCell="N76" sqref="N76:Q84"/>
    </sheetView>
  </sheetViews>
  <sheetFormatPr defaultRowHeight="15" x14ac:dyDescent="0.25"/>
  <cols>
    <col min="2" max="2" width="16.5703125" customWidth="1"/>
    <col min="3" max="3" width="17.5703125" customWidth="1"/>
    <col min="4" max="4" width="12.85546875" customWidth="1"/>
    <col min="5" max="5" width="12.7109375" customWidth="1"/>
    <col min="6" max="6" width="11.140625" customWidth="1"/>
    <col min="7" max="7" width="12.85546875" bestFit="1" customWidth="1"/>
    <col min="8" max="8" width="23.7109375" customWidth="1"/>
    <col min="9" max="9" width="19.85546875" customWidth="1"/>
    <col min="10" max="10" width="20.85546875" customWidth="1"/>
    <col min="11" max="11" width="20.140625" customWidth="1"/>
    <col min="12" max="12" width="23.7109375" bestFit="1" customWidth="1"/>
    <col min="13" max="13" width="22.7109375" bestFit="1" customWidth="1"/>
    <col min="14" max="14" width="23.7109375" bestFit="1" customWidth="1"/>
    <col min="15" max="15" width="16.5703125" bestFit="1" customWidth="1"/>
    <col min="16" max="16" width="12.5703125" bestFit="1" customWidth="1"/>
    <col min="17" max="17" width="17.7109375" customWidth="1"/>
    <col min="18" max="19" width="23.7109375" bestFit="1" customWidth="1"/>
    <col min="20" max="20" width="22.7109375" customWidth="1"/>
    <col min="21" max="21" width="18.28515625" bestFit="1" customWidth="1"/>
    <col min="22" max="22" width="29" bestFit="1" customWidth="1"/>
    <col min="23" max="23" width="18" bestFit="1" customWidth="1"/>
    <col min="24" max="24" width="17.7109375" bestFit="1" customWidth="1"/>
    <col min="25" max="25" width="23.7109375" bestFit="1" customWidth="1"/>
    <col min="26" max="26" width="18.28515625" bestFit="1" customWidth="1"/>
    <col min="27" max="27" width="23.7109375" bestFit="1" customWidth="1"/>
    <col min="28" max="28" width="22.7109375" bestFit="1" customWidth="1"/>
    <col min="29" max="29" width="18.28515625" bestFit="1" customWidth="1"/>
    <col min="30" max="30" width="16.5703125" bestFit="1" customWidth="1"/>
    <col min="31" max="31" width="17.85546875" bestFit="1" customWidth="1"/>
    <col min="32" max="32" width="11.140625" bestFit="1" customWidth="1"/>
  </cols>
  <sheetData>
    <row r="2" spans="2:18" ht="23.25" x14ac:dyDescent="0.35">
      <c r="B2" s="37" t="s">
        <v>1073</v>
      </c>
      <c r="C2" s="37"/>
      <c r="D2" s="37"/>
      <c r="E2" s="37"/>
      <c r="F2" s="37"/>
    </row>
    <row r="3" spans="2:18" ht="23.25" x14ac:dyDescent="0.35">
      <c r="B3" s="180" t="s">
        <v>1072</v>
      </c>
      <c r="C3" s="37"/>
      <c r="D3" s="37"/>
      <c r="E3" s="37"/>
      <c r="F3" s="37"/>
    </row>
    <row r="5" spans="2:18" ht="15.75" x14ac:dyDescent="0.25">
      <c r="B5" s="183" t="s">
        <v>1070</v>
      </c>
      <c r="C5" s="182"/>
      <c r="D5" s="182"/>
      <c r="E5" s="182"/>
      <c r="F5" s="182"/>
    </row>
    <row r="6" spans="2:18" x14ac:dyDescent="0.25">
      <c r="B6" s="164" t="s">
        <v>1032</v>
      </c>
      <c r="C6" s="164" t="s">
        <v>305</v>
      </c>
    </row>
    <row r="7" spans="2:18" x14ac:dyDescent="0.25">
      <c r="B7" s="164" t="s">
        <v>293</v>
      </c>
      <c r="C7" t="s">
        <v>8</v>
      </c>
      <c r="D7" t="s">
        <v>306</v>
      </c>
      <c r="E7" t="s">
        <v>308</v>
      </c>
      <c r="F7" t="s">
        <v>294</v>
      </c>
    </row>
    <row r="8" spans="2:18" ht="15.75" thickBot="1" x14ac:dyDescent="0.3">
      <c r="B8" s="165">
        <v>454945</v>
      </c>
      <c r="C8" s="108"/>
      <c r="D8" s="108">
        <v>19</v>
      </c>
      <c r="E8" s="108">
        <v>7</v>
      </c>
      <c r="F8" s="108">
        <v>26</v>
      </c>
    </row>
    <row r="9" spans="2:18" x14ac:dyDescent="0.25">
      <c r="B9" s="165">
        <v>133064</v>
      </c>
      <c r="C9" s="108">
        <v>13</v>
      </c>
      <c r="D9" s="108">
        <v>3</v>
      </c>
      <c r="E9" s="108">
        <v>2</v>
      </c>
      <c r="F9" s="108">
        <v>18</v>
      </c>
      <c r="N9" s="189" t="s">
        <v>1071</v>
      </c>
      <c r="O9" s="239" t="s">
        <v>308</v>
      </c>
      <c r="Q9" s="189" t="s">
        <v>3</v>
      </c>
      <c r="R9" s="239" t="s">
        <v>308</v>
      </c>
    </row>
    <row r="10" spans="2:18" ht="15.75" x14ac:dyDescent="0.25">
      <c r="B10" s="165">
        <v>440582</v>
      </c>
      <c r="C10" s="108"/>
      <c r="D10" s="108"/>
      <c r="E10" s="108">
        <v>16</v>
      </c>
      <c r="F10" s="108">
        <v>16</v>
      </c>
      <c r="N10" s="191">
        <v>334754</v>
      </c>
      <c r="O10" s="240"/>
      <c r="Q10" s="190">
        <v>494778</v>
      </c>
      <c r="R10" s="240"/>
    </row>
    <row r="11" spans="2:18" x14ac:dyDescent="0.25">
      <c r="B11" s="165">
        <v>494778</v>
      </c>
      <c r="C11" s="108"/>
      <c r="D11" s="108"/>
      <c r="E11" s="108">
        <v>15</v>
      </c>
      <c r="F11" s="108">
        <v>15</v>
      </c>
      <c r="N11" s="185" t="s">
        <v>295</v>
      </c>
      <c r="O11" s="186"/>
      <c r="Q11" s="185" t="s">
        <v>295</v>
      </c>
      <c r="R11" s="186"/>
    </row>
    <row r="12" spans="2:18" x14ac:dyDescent="0.25">
      <c r="B12" s="165">
        <v>445921</v>
      </c>
      <c r="C12" s="108"/>
      <c r="D12" s="108"/>
      <c r="E12" s="108">
        <v>14</v>
      </c>
      <c r="F12" s="108">
        <v>14</v>
      </c>
      <c r="N12" s="185" t="s">
        <v>299</v>
      </c>
      <c r="O12" s="186"/>
      <c r="Q12" s="185" t="s">
        <v>298</v>
      </c>
      <c r="R12" s="186">
        <v>4</v>
      </c>
    </row>
    <row r="13" spans="2:18" x14ac:dyDescent="0.25">
      <c r="B13" s="165">
        <v>334754</v>
      </c>
      <c r="C13" s="108"/>
      <c r="D13" s="108"/>
      <c r="E13" s="108">
        <v>14</v>
      </c>
      <c r="F13" s="108">
        <v>14</v>
      </c>
      <c r="N13" s="194" t="s">
        <v>10</v>
      </c>
      <c r="O13" s="195">
        <v>5</v>
      </c>
      <c r="Q13" s="194" t="s">
        <v>10</v>
      </c>
      <c r="R13" s="195">
        <v>3</v>
      </c>
    </row>
    <row r="14" spans="2:18" x14ac:dyDescent="0.25">
      <c r="B14" s="165">
        <v>11463</v>
      </c>
      <c r="C14" s="108">
        <v>10</v>
      </c>
      <c r="D14" s="108"/>
      <c r="E14" s="108">
        <v>3</v>
      </c>
      <c r="F14" s="108">
        <v>13</v>
      </c>
      <c r="N14" s="185" t="s">
        <v>300</v>
      </c>
      <c r="O14" s="186"/>
      <c r="Q14" s="194" t="s">
        <v>49</v>
      </c>
      <c r="R14" s="195">
        <v>1</v>
      </c>
    </row>
    <row r="15" spans="2:18" x14ac:dyDescent="0.25">
      <c r="B15" s="165">
        <v>97879</v>
      </c>
      <c r="C15" s="108"/>
      <c r="D15" s="108"/>
      <c r="E15" s="108">
        <v>12</v>
      </c>
      <c r="F15" s="108">
        <v>12</v>
      </c>
      <c r="N15" s="185" t="s">
        <v>301</v>
      </c>
      <c r="O15" s="186"/>
      <c r="Q15" s="185" t="s">
        <v>299</v>
      </c>
      <c r="R15" s="186">
        <v>3</v>
      </c>
    </row>
    <row r="16" spans="2:18" x14ac:dyDescent="0.25">
      <c r="B16" s="165">
        <v>46356</v>
      </c>
      <c r="C16" s="108"/>
      <c r="D16" s="108">
        <v>1</v>
      </c>
      <c r="E16" s="108">
        <v>11</v>
      </c>
      <c r="F16" s="108">
        <v>12</v>
      </c>
      <c r="N16" s="194" t="s">
        <v>10</v>
      </c>
      <c r="O16" s="195">
        <v>1</v>
      </c>
      <c r="Q16" s="194" t="s">
        <v>10</v>
      </c>
      <c r="R16" s="195">
        <v>1</v>
      </c>
    </row>
    <row r="17" spans="2:18" x14ac:dyDescent="0.25">
      <c r="B17" s="165">
        <v>491486</v>
      </c>
      <c r="C17" s="108"/>
      <c r="D17" s="108">
        <v>5</v>
      </c>
      <c r="E17" s="108">
        <v>6</v>
      </c>
      <c r="F17" s="108">
        <v>11</v>
      </c>
      <c r="N17" s="194" t="s">
        <v>21</v>
      </c>
      <c r="O17" s="195">
        <v>3</v>
      </c>
      <c r="Q17" s="194" t="s">
        <v>18</v>
      </c>
      <c r="R17" s="195">
        <v>2</v>
      </c>
    </row>
    <row r="18" spans="2:18" x14ac:dyDescent="0.25">
      <c r="B18" s="165">
        <v>93487</v>
      </c>
      <c r="C18" s="108">
        <v>3</v>
      </c>
      <c r="D18" s="108"/>
      <c r="E18" s="108">
        <v>8</v>
      </c>
      <c r="F18" s="108">
        <v>11</v>
      </c>
      <c r="N18" s="194" t="s">
        <v>18</v>
      </c>
      <c r="O18" s="195">
        <v>2</v>
      </c>
      <c r="Q18" s="185" t="s">
        <v>300</v>
      </c>
      <c r="R18" s="186"/>
    </row>
    <row r="19" spans="2:18" ht="15.75" x14ac:dyDescent="0.25">
      <c r="B19" s="165">
        <v>462993</v>
      </c>
      <c r="C19" s="108"/>
      <c r="D19" s="108"/>
      <c r="E19" s="108">
        <v>11</v>
      </c>
      <c r="F19" s="108">
        <v>11</v>
      </c>
      <c r="H19" s="35" t="s">
        <v>1074</v>
      </c>
      <c r="N19" s="185" t="s">
        <v>302</v>
      </c>
      <c r="O19" s="186"/>
      <c r="Q19" s="185" t="s">
        <v>301</v>
      </c>
      <c r="R19" s="186">
        <v>4</v>
      </c>
    </row>
    <row r="20" spans="2:18" x14ac:dyDescent="0.25">
      <c r="B20" s="165">
        <v>272240</v>
      </c>
      <c r="C20" s="108">
        <v>7</v>
      </c>
      <c r="D20" s="108">
        <v>1</v>
      </c>
      <c r="E20" s="108">
        <v>3</v>
      </c>
      <c r="F20" s="108">
        <v>11</v>
      </c>
      <c r="H20" s="164" t="s">
        <v>293</v>
      </c>
      <c r="I20" t="s">
        <v>304</v>
      </c>
      <c r="J20" s="225" t="s">
        <v>303</v>
      </c>
      <c r="N20" s="194" t="s">
        <v>21</v>
      </c>
      <c r="O20" s="195">
        <v>3</v>
      </c>
      <c r="Q20" s="194" t="s">
        <v>10</v>
      </c>
      <c r="R20" s="195">
        <v>2</v>
      </c>
    </row>
    <row r="21" spans="2:18" ht="15.75" thickBot="1" x14ac:dyDescent="0.3">
      <c r="B21" s="165">
        <v>436689</v>
      </c>
      <c r="C21" s="108">
        <v>6</v>
      </c>
      <c r="D21" s="108">
        <v>5</v>
      </c>
      <c r="E21" s="108"/>
      <c r="F21" s="108">
        <v>11</v>
      </c>
      <c r="H21" s="165" t="s">
        <v>18</v>
      </c>
      <c r="I21" s="108">
        <v>960</v>
      </c>
      <c r="J21" s="225">
        <v>34979.400000000045</v>
      </c>
      <c r="N21" s="192" t="s">
        <v>294</v>
      </c>
      <c r="O21" s="193">
        <v>14</v>
      </c>
      <c r="Q21" s="194" t="s">
        <v>21</v>
      </c>
      <c r="R21" s="195">
        <v>2</v>
      </c>
    </row>
    <row r="22" spans="2:18" x14ac:dyDescent="0.25">
      <c r="B22" s="165" t="s">
        <v>294</v>
      </c>
      <c r="C22" s="108">
        <v>39</v>
      </c>
      <c r="D22" s="108">
        <v>34</v>
      </c>
      <c r="E22" s="108">
        <v>122</v>
      </c>
      <c r="F22" s="108">
        <v>195</v>
      </c>
      <c r="H22" s="165" t="s">
        <v>15</v>
      </c>
      <c r="I22" s="108">
        <v>97</v>
      </c>
      <c r="J22" s="225">
        <v>3047.4000000000015</v>
      </c>
      <c r="Q22" s="185" t="s">
        <v>302</v>
      </c>
      <c r="R22" s="186">
        <v>4</v>
      </c>
    </row>
    <row r="23" spans="2:18" x14ac:dyDescent="0.25">
      <c r="H23" s="165" t="s">
        <v>12</v>
      </c>
      <c r="I23" s="108">
        <v>145</v>
      </c>
      <c r="J23" s="225">
        <v>5714.0999999999976</v>
      </c>
      <c r="Q23" s="194" t="s">
        <v>21</v>
      </c>
      <c r="R23" s="195">
        <v>2</v>
      </c>
    </row>
    <row r="24" spans="2:18" x14ac:dyDescent="0.25">
      <c r="H24" s="165" t="s">
        <v>49</v>
      </c>
      <c r="I24" s="108">
        <v>19</v>
      </c>
      <c r="J24" s="225">
        <v>711.89999999999986</v>
      </c>
      <c r="Q24" s="194" t="s">
        <v>15</v>
      </c>
      <c r="R24" s="195">
        <v>1</v>
      </c>
    </row>
    <row r="25" spans="2:18" x14ac:dyDescent="0.25">
      <c r="H25" s="165" t="s">
        <v>21</v>
      </c>
      <c r="I25" s="108">
        <v>115</v>
      </c>
      <c r="J25" s="225">
        <v>3798.4000000000019</v>
      </c>
      <c r="Q25" s="194" t="s">
        <v>18</v>
      </c>
      <c r="R25" s="195">
        <v>1</v>
      </c>
    </row>
    <row r="26" spans="2:18" ht="15.75" thickBot="1" x14ac:dyDescent="0.3">
      <c r="H26" s="165" t="s">
        <v>10</v>
      </c>
      <c r="I26" s="108">
        <v>301</v>
      </c>
      <c r="J26" s="225">
        <v>12104.600000000013</v>
      </c>
      <c r="Q26" s="187" t="s">
        <v>294</v>
      </c>
      <c r="R26" s="188">
        <v>15</v>
      </c>
    </row>
    <row r="27" spans="2:18" x14ac:dyDescent="0.25">
      <c r="H27" s="165" t="s">
        <v>32</v>
      </c>
      <c r="I27" s="108">
        <v>16</v>
      </c>
      <c r="J27" s="225">
        <v>618.49999999999989</v>
      </c>
    </row>
    <row r="28" spans="2:18" x14ac:dyDescent="0.25">
      <c r="H28" s="165" t="s">
        <v>294</v>
      </c>
      <c r="I28" s="108">
        <v>1653</v>
      </c>
      <c r="J28" s="225">
        <v>60974.300000000061</v>
      </c>
    </row>
    <row r="31" spans="2:18" ht="16.5" thickBot="1" x14ac:dyDescent="0.3">
      <c r="N31" s="247" t="s">
        <v>1081</v>
      </c>
      <c r="O31" s="247"/>
      <c r="P31" s="247"/>
      <c r="Q31" s="247"/>
    </row>
    <row r="32" spans="2:18" ht="19.5" thickBot="1" x14ac:dyDescent="0.35">
      <c r="N32" s="241" t="s">
        <v>8</v>
      </c>
      <c r="O32" s="242"/>
      <c r="P32" s="242"/>
      <c r="Q32" s="243"/>
    </row>
    <row r="33" spans="14:20" x14ac:dyDescent="0.25">
      <c r="N33" s="202" t="s">
        <v>1053</v>
      </c>
      <c r="O33" s="203" t="s">
        <v>1054</v>
      </c>
      <c r="P33" s="203" t="s">
        <v>1055</v>
      </c>
      <c r="Q33" s="208" t="s">
        <v>1056</v>
      </c>
    </row>
    <row r="34" spans="14:20" x14ac:dyDescent="0.25">
      <c r="N34" s="196">
        <v>915953</v>
      </c>
      <c r="O34" s="121">
        <v>57</v>
      </c>
      <c r="P34" s="136">
        <v>2706.3000000000006</v>
      </c>
      <c r="Q34" s="197">
        <f t="shared" ref="Q34:Q43" si="0">P34/O34</f>
        <v>47.478947368421061</v>
      </c>
    </row>
    <row r="35" spans="14:20" x14ac:dyDescent="0.25">
      <c r="N35" s="196">
        <v>786865</v>
      </c>
      <c r="O35" s="135">
        <v>39</v>
      </c>
      <c r="P35" s="136">
        <v>1998.5000000000007</v>
      </c>
      <c r="Q35" s="197">
        <f t="shared" si="0"/>
        <v>51.243589743589759</v>
      </c>
    </row>
    <row r="36" spans="14:20" x14ac:dyDescent="0.25">
      <c r="N36" s="196">
        <v>905356</v>
      </c>
      <c r="O36" s="135">
        <v>33</v>
      </c>
      <c r="P36" s="136">
        <v>1166.0999999999999</v>
      </c>
      <c r="Q36" s="197">
        <f t="shared" si="0"/>
        <v>35.336363636363636</v>
      </c>
      <c r="S36" s="165" t="s">
        <v>32</v>
      </c>
      <c r="T36" s="108">
        <v>12</v>
      </c>
    </row>
    <row r="37" spans="14:20" x14ac:dyDescent="0.25">
      <c r="N37" s="196">
        <v>863562</v>
      </c>
      <c r="O37" s="135">
        <v>30</v>
      </c>
      <c r="P37" s="136">
        <v>970.99999999999977</v>
      </c>
      <c r="Q37" s="197">
        <f t="shared" si="0"/>
        <v>32.36666666666666</v>
      </c>
      <c r="S37" s="181" t="s">
        <v>8</v>
      </c>
      <c r="T37" s="108">
        <v>2</v>
      </c>
    </row>
    <row r="38" spans="14:20" x14ac:dyDescent="0.25">
      <c r="N38" s="196">
        <v>300035</v>
      </c>
      <c r="O38" s="135">
        <v>28</v>
      </c>
      <c r="P38" s="136">
        <v>1378.7</v>
      </c>
      <c r="Q38" s="197">
        <f t="shared" si="0"/>
        <v>49.239285714285714</v>
      </c>
      <c r="S38" s="184">
        <v>926954</v>
      </c>
      <c r="T38" s="108">
        <v>1</v>
      </c>
    </row>
    <row r="39" spans="14:20" x14ac:dyDescent="0.25">
      <c r="N39" s="196">
        <v>227633</v>
      </c>
      <c r="O39" s="135">
        <v>20</v>
      </c>
      <c r="P39" s="136">
        <v>857.2</v>
      </c>
      <c r="Q39" s="197">
        <f t="shared" si="0"/>
        <v>42.86</v>
      </c>
      <c r="S39" s="184">
        <v>597365</v>
      </c>
      <c r="T39" s="108">
        <v>1</v>
      </c>
    </row>
    <row r="40" spans="14:20" x14ac:dyDescent="0.25">
      <c r="N40" s="196">
        <v>597365</v>
      </c>
      <c r="O40" s="135">
        <v>18</v>
      </c>
      <c r="P40" s="136">
        <v>932.30000000000007</v>
      </c>
      <c r="Q40" s="197">
        <f t="shared" si="0"/>
        <v>51.794444444444451</v>
      </c>
      <c r="S40" s="181" t="s">
        <v>306</v>
      </c>
      <c r="T40" s="108">
        <v>3</v>
      </c>
    </row>
    <row r="41" spans="14:20" x14ac:dyDescent="0.25">
      <c r="N41" s="196">
        <v>926954</v>
      </c>
      <c r="O41" s="135">
        <v>16</v>
      </c>
      <c r="P41" s="136">
        <v>609.19999999999993</v>
      </c>
      <c r="Q41" s="197">
        <f t="shared" si="0"/>
        <v>38.074999999999996</v>
      </c>
      <c r="S41" s="184">
        <v>388827</v>
      </c>
      <c r="T41" s="108">
        <v>1</v>
      </c>
    </row>
    <row r="42" spans="14:20" x14ac:dyDescent="0.25">
      <c r="N42" s="196">
        <v>762610</v>
      </c>
      <c r="O42" s="135">
        <v>13</v>
      </c>
      <c r="P42" s="136">
        <v>666.30000000000007</v>
      </c>
      <c r="Q42" s="197">
        <f t="shared" si="0"/>
        <v>51.253846153846162</v>
      </c>
      <c r="S42" s="184">
        <v>161747</v>
      </c>
      <c r="T42" s="108">
        <v>1</v>
      </c>
    </row>
    <row r="43" spans="14:20" ht="15.75" thickBot="1" x14ac:dyDescent="0.3">
      <c r="N43" s="198">
        <v>798288</v>
      </c>
      <c r="O43" s="199">
        <v>12</v>
      </c>
      <c r="P43" s="200">
        <v>440.89999999999992</v>
      </c>
      <c r="Q43" s="201">
        <f t="shared" si="0"/>
        <v>36.74166666666666</v>
      </c>
      <c r="S43" s="184">
        <v>113733</v>
      </c>
      <c r="T43" s="108">
        <v>1</v>
      </c>
    </row>
    <row r="44" spans="14:20" x14ac:dyDescent="0.25">
      <c r="S44" s="181" t="s">
        <v>308</v>
      </c>
      <c r="T44" s="108">
        <v>7</v>
      </c>
    </row>
    <row r="45" spans="14:20" ht="15.75" thickBot="1" x14ac:dyDescent="0.3">
      <c r="S45" s="184">
        <v>954518</v>
      </c>
      <c r="T45" s="108">
        <v>2</v>
      </c>
    </row>
    <row r="46" spans="14:20" ht="19.5" thickBot="1" x14ac:dyDescent="0.35">
      <c r="N46" s="241" t="s">
        <v>306</v>
      </c>
      <c r="O46" s="242"/>
      <c r="P46" s="242"/>
      <c r="Q46" s="243"/>
      <c r="S46" s="184">
        <v>720906</v>
      </c>
      <c r="T46" s="108">
        <v>2</v>
      </c>
    </row>
    <row r="47" spans="14:20" x14ac:dyDescent="0.25">
      <c r="N47" s="202" t="s">
        <v>1053</v>
      </c>
      <c r="O47" s="203" t="s">
        <v>1054</v>
      </c>
      <c r="P47" s="206" t="s">
        <v>1055</v>
      </c>
      <c r="Q47" s="207" t="s">
        <v>1056</v>
      </c>
      <c r="S47" s="184">
        <v>640845</v>
      </c>
      <c r="T47" s="108">
        <v>1</v>
      </c>
    </row>
    <row r="48" spans="14:20" x14ac:dyDescent="0.25">
      <c r="N48" s="196">
        <v>297015</v>
      </c>
      <c r="O48" s="121">
        <v>34</v>
      </c>
      <c r="P48" s="136">
        <v>1162</v>
      </c>
      <c r="Q48" s="197">
        <f t="shared" ref="Q48:Q57" si="1">P48/O48</f>
        <v>34.176470588235297</v>
      </c>
      <c r="S48" s="184">
        <v>532182</v>
      </c>
      <c r="T48" s="108">
        <v>1</v>
      </c>
    </row>
    <row r="49" spans="14:20" x14ac:dyDescent="0.25">
      <c r="N49" s="196">
        <v>701139</v>
      </c>
      <c r="O49" s="121">
        <v>34</v>
      </c>
      <c r="P49" s="136">
        <v>1014.8999999999997</v>
      </c>
      <c r="Q49" s="197">
        <f t="shared" si="1"/>
        <v>29.849999999999994</v>
      </c>
      <c r="S49" s="184">
        <v>470080</v>
      </c>
      <c r="T49" s="108">
        <v>1</v>
      </c>
    </row>
    <row r="50" spans="14:20" x14ac:dyDescent="0.25">
      <c r="N50" s="196">
        <v>422570</v>
      </c>
      <c r="O50" s="135">
        <v>22</v>
      </c>
      <c r="P50" s="136">
        <v>791.09999999999991</v>
      </c>
      <c r="Q50" s="197">
        <f t="shared" si="1"/>
        <v>35.959090909090904</v>
      </c>
    </row>
    <row r="51" spans="14:20" x14ac:dyDescent="0.25">
      <c r="N51" s="196">
        <v>249666</v>
      </c>
      <c r="O51" s="135">
        <v>22</v>
      </c>
      <c r="P51" s="136">
        <v>769.49999999999989</v>
      </c>
      <c r="Q51" s="197">
        <f t="shared" si="1"/>
        <v>34.97727272727272</v>
      </c>
    </row>
    <row r="52" spans="14:20" ht="15.75" thickBot="1" x14ac:dyDescent="0.3">
      <c r="N52" s="196">
        <v>477783</v>
      </c>
      <c r="O52" s="135">
        <v>22</v>
      </c>
      <c r="P52" s="136">
        <v>625.40000000000009</v>
      </c>
      <c r="Q52" s="197">
        <f t="shared" si="1"/>
        <v>28.427272727272733</v>
      </c>
    </row>
    <row r="53" spans="14:20" x14ac:dyDescent="0.25">
      <c r="N53" s="196">
        <v>397127</v>
      </c>
      <c r="O53" s="135">
        <v>19</v>
      </c>
      <c r="P53" s="136">
        <v>460.49999999999989</v>
      </c>
      <c r="Q53" s="197">
        <f t="shared" si="1"/>
        <v>24.23684210526315</v>
      </c>
      <c r="S53" s="244" t="s">
        <v>1077</v>
      </c>
      <c r="T53" s="245"/>
    </row>
    <row r="54" spans="14:20" x14ac:dyDescent="0.25">
      <c r="N54" s="196">
        <v>226997</v>
      </c>
      <c r="O54" s="135">
        <v>18</v>
      </c>
      <c r="P54" s="136">
        <v>534.9</v>
      </c>
      <c r="Q54" s="197">
        <f t="shared" si="1"/>
        <v>29.716666666666665</v>
      </c>
      <c r="S54" s="214" t="s">
        <v>1079</v>
      </c>
      <c r="T54" s="215" t="s">
        <v>1078</v>
      </c>
    </row>
    <row r="55" spans="14:20" ht="15.75" thickBot="1" x14ac:dyDescent="0.3">
      <c r="N55" s="196">
        <v>166761</v>
      </c>
      <c r="O55" s="135">
        <v>16</v>
      </c>
      <c r="P55" s="136">
        <v>400.29999999999995</v>
      </c>
      <c r="Q55" s="197">
        <f t="shared" si="1"/>
        <v>25.018749999999997</v>
      </c>
      <c r="S55" s="216">
        <v>33</v>
      </c>
      <c r="T55" s="217">
        <f>AVERAGE(Table18[Price/Unit])</f>
        <v>42.143359727283183</v>
      </c>
    </row>
    <row r="56" spans="14:20" x14ac:dyDescent="0.25">
      <c r="N56" s="196">
        <v>177017</v>
      </c>
      <c r="O56" s="135">
        <v>15</v>
      </c>
      <c r="P56" s="136">
        <v>524.70000000000005</v>
      </c>
      <c r="Q56" s="197">
        <f t="shared" si="1"/>
        <v>34.980000000000004</v>
      </c>
    </row>
    <row r="57" spans="14:20" ht="15.75" thickBot="1" x14ac:dyDescent="0.3">
      <c r="N57" s="198">
        <v>248817</v>
      </c>
      <c r="O57" s="199">
        <v>12</v>
      </c>
      <c r="P57" s="200">
        <v>447.79999999999995</v>
      </c>
      <c r="Q57" s="201">
        <f t="shared" si="1"/>
        <v>37.316666666666663</v>
      </c>
    </row>
    <row r="58" spans="14:20" x14ac:dyDescent="0.25">
      <c r="S58" s="244" t="s">
        <v>1051</v>
      </c>
      <c r="T58" s="245"/>
    </row>
    <row r="59" spans="14:20" ht="15.75" thickBot="1" x14ac:dyDescent="0.3">
      <c r="S59" s="214" t="s">
        <v>1079</v>
      </c>
      <c r="T59" s="215" t="s">
        <v>1078</v>
      </c>
    </row>
    <row r="60" spans="14:20" ht="19.5" thickBot="1" x14ac:dyDescent="0.35">
      <c r="N60" s="241" t="s">
        <v>308</v>
      </c>
      <c r="O60" s="242"/>
      <c r="P60" s="242"/>
      <c r="Q60" s="243"/>
      <c r="S60" s="216">
        <v>49</v>
      </c>
      <c r="T60" s="217">
        <f>AVERAGE(Table19[Price/Unit])</f>
        <v>27.654717641328578</v>
      </c>
    </row>
    <row r="61" spans="14:20" x14ac:dyDescent="0.25">
      <c r="N61" s="202" t="s">
        <v>1053</v>
      </c>
      <c r="O61" s="203" t="s">
        <v>1054</v>
      </c>
      <c r="P61" s="204" t="s">
        <v>1055</v>
      </c>
      <c r="Q61" s="205" t="s">
        <v>1056</v>
      </c>
    </row>
    <row r="62" spans="14:20" ht="15.75" thickBot="1" x14ac:dyDescent="0.3">
      <c r="N62" s="196">
        <v>537012</v>
      </c>
      <c r="O62" s="121">
        <v>86</v>
      </c>
      <c r="P62" s="136">
        <v>3708.2000000000007</v>
      </c>
      <c r="Q62" s="197">
        <f t="shared" ref="Q62:Q71" si="2">P62/O62</f>
        <v>43.118604651162798</v>
      </c>
    </row>
    <row r="63" spans="14:20" x14ac:dyDescent="0.25">
      <c r="N63" s="196">
        <v>315236</v>
      </c>
      <c r="O63" s="135">
        <v>62</v>
      </c>
      <c r="P63" s="136">
        <v>2116.5000000000005</v>
      </c>
      <c r="Q63" s="197">
        <f t="shared" si="2"/>
        <v>34.137096774193559</v>
      </c>
      <c r="S63" s="244" t="s">
        <v>1052</v>
      </c>
      <c r="T63" s="245"/>
    </row>
    <row r="64" spans="14:20" x14ac:dyDescent="0.25">
      <c r="N64" s="196">
        <v>720906</v>
      </c>
      <c r="O64" s="135">
        <v>58</v>
      </c>
      <c r="P64" s="136">
        <v>2277.7999999999997</v>
      </c>
      <c r="Q64" s="197">
        <f t="shared" si="2"/>
        <v>39.272413793103446</v>
      </c>
      <c r="S64" s="214" t="s">
        <v>1079</v>
      </c>
      <c r="T64" s="215" t="s">
        <v>1078</v>
      </c>
    </row>
    <row r="65" spans="14:20" ht="15.75" thickBot="1" x14ac:dyDescent="0.3">
      <c r="N65" s="196">
        <v>419762</v>
      </c>
      <c r="O65" s="135">
        <v>50</v>
      </c>
      <c r="P65" s="136">
        <v>1632.8999999999999</v>
      </c>
      <c r="Q65" s="197">
        <f t="shared" si="2"/>
        <v>32.657999999999994</v>
      </c>
      <c r="S65" s="216">
        <v>53</v>
      </c>
      <c r="T65" s="217">
        <f>AVERAGE(Table20[Price/Unit])</f>
        <v>38.958136683987874</v>
      </c>
    </row>
    <row r="66" spans="14:20" x14ac:dyDescent="0.25">
      <c r="N66" s="196">
        <v>198485</v>
      </c>
      <c r="O66" s="135">
        <v>42</v>
      </c>
      <c r="P66" s="136">
        <v>469.19999999999993</v>
      </c>
      <c r="Q66" s="197">
        <f t="shared" si="2"/>
        <v>11.171428571428569</v>
      </c>
    </row>
    <row r="67" spans="14:20" x14ac:dyDescent="0.25">
      <c r="N67" s="196">
        <v>583164</v>
      </c>
      <c r="O67" s="135">
        <v>35</v>
      </c>
      <c r="P67" s="136">
        <v>1032.3999999999999</v>
      </c>
      <c r="Q67" s="197">
        <f t="shared" si="2"/>
        <v>29.497142857142855</v>
      </c>
    </row>
    <row r="68" spans="14:20" x14ac:dyDescent="0.25">
      <c r="N68" s="196">
        <v>709381</v>
      </c>
      <c r="O68" s="135">
        <v>30</v>
      </c>
      <c r="P68" s="136">
        <v>1255.0999999999999</v>
      </c>
      <c r="Q68" s="197">
        <f t="shared" si="2"/>
        <v>41.836666666666666</v>
      </c>
    </row>
    <row r="69" spans="14:20" x14ac:dyDescent="0.25">
      <c r="N69" s="196">
        <v>620967</v>
      </c>
      <c r="O69" s="135">
        <v>27</v>
      </c>
      <c r="P69" s="136">
        <v>1575.5000000000002</v>
      </c>
      <c r="Q69" s="197">
        <f t="shared" si="2"/>
        <v>58.351851851851862</v>
      </c>
    </row>
    <row r="70" spans="14:20" x14ac:dyDescent="0.25">
      <c r="N70" s="196">
        <v>880952</v>
      </c>
      <c r="O70" s="135">
        <v>25</v>
      </c>
      <c r="P70" s="136">
        <v>1072</v>
      </c>
      <c r="Q70" s="197">
        <f t="shared" si="2"/>
        <v>42.88</v>
      </c>
    </row>
    <row r="71" spans="14:20" ht="15.75" thickBot="1" x14ac:dyDescent="0.3">
      <c r="N71" s="198">
        <v>555673</v>
      </c>
      <c r="O71" s="199">
        <v>23</v>
      </c>
      <c r="P71" s="200">
        <v>1006.4999999999999</v>
      </c>
      <c r="Q71" s="201">
        <f t="shared" si="2"/>
        <v>43.760869565217384</v>
      </c>
    </row>
    <row r="75" spans="14:20" ht="15.75" x14ac:dyDescent="0.25">
      <c r="O75" s="246" t="s">
        <v>1080</v>
      </c>
      <c r="P75" s="246"/>
      <c r="Q75" s="246"/>
    </row>
    <row r="76" spans="14:20" x14ac:dyDescent="0.25">
      <c r="N76" s="218" t="s">
        <v>293</v>
      </c>
      <c r="O76" s="218" t="s">
        <v>1046</v>
      </c>
      <c r="P76" s="218" t="s">
        <v>1051</v>
      </c>
      <c r="Q76" s="218" t="s">
        <v>1052</v>
      </c>
    </row>
    <row r="77" spans="14:20" x14ac:dyDescent="0.25">
      <c r="N77" s="213" t="s">
        <v>18</v>
      </c>
      <c r="O77" s="102">
        <v>67</v>
      </c>
      <c r="P77" s="102">
        <v>45</v>
      </c>
      <c r="Q77" s="102">
        <v>44</v>
      </c>
    </row>
    <row r="78" spans="14:20" x14ac:dyDescent="0.25">
      <c r="N78" s="213" t="s">
        <v>10</v>
      </c>
      <c r="O78" s="102">
        <v>18</v>
      </c>
      <c r="P78" s="102">
        <v>7</v>
      </c>
      <c r="Q78" s="102">
        <v>27</v>
      </c>
    </row>
    <row r="79" spans="14:20" x14ac:dyDescent="0.25">
      <c r="N79" s="213" t="s">
        <v>12</v>
      </c>
      <c r="O79" s="102">
        <v>15</v>
      </c>
      <c r="P79" s="102">
        <v>12</v>
      </c>
      <c r="Q79" s="102">
        <v>19</v>
      </c>
    </row>
    <row r="80" spans="14:20" x14ac:dyDescent="0.25">
      <c r="N80" s="213" t="s">
        <v>21</v>
      </c>
      <c r="O80" s="102">
        <v>3</v>
      </c>
      <c r="P80" s="102">
        <v>7</v>
      </c>
      <c r="Q80" s="102">
        <v>20</v>
      </c>
    </row>
    <row r="81" spans="14:17" x14ac:dyDescent="0.25">
      <c r="N81" s="213" t="s">
        <v>15</v>
      </c>
      <c r="O81" s="102">
        <v>5</v>
      </c>
      <c r="P81" s="102">
        <v>13</v>
      </c>
      <c r="Q81" s="102">
        <v>14</v>
      </c>
    </row>
    <row r="82" spans="14:17" x14ac:dyDescent="0.25">
      <c r="N82" s="213" t="s">
        <v>49</v>
      </c>
      <c r="O82" s="102">
        <v>4</v>
      </c>
      <c r="P82" s="102"/>
      <c r="Q82" s="102">
        <v>6</v>
      </c>
    </row>
    <row r="83" spans="14:17" x14ac:dyDescent="0.25">
      <c r="N83" s="213" t="s">
        <v>32</v>
      </c>
      <c r="O83" s="102">
        <v>2</v>
      </c>
      <c r="P83" s="102">
        <v>3</v>
      </c>
      <c r="Q83" s="102">
        <v>5</v>
      </c>
    </row>
    <row r="84" spans="14:17" x14ac:dyDescent="0.25">
      <c r="N84" s="223" t="s">
        <v>1039</v>
      </c>
      <c r="O84" s="224">
        <v>0</v>
      </c>
      <c r="P84" s="224">
        <v>0</v>
      </c>
      <c r="Q84" s="224">
        <v>0</v>
      </c>
    </row>
    <row r="97" spans="11:14" x14ac:dyDescent="0.25">
      <c r="K97" s="222"/>
      <c r="L97" s="222"/>
      <c r="M97" s="222"/>
      <c r="N97" s="222"/>
    </row>
    <row r="98" spans="11:14" x14ac:dyDescent="0.25">
      <c r="K98" s="219"/>
      <c r="L98" s="220"/>
      <c r="M98" s="221"/>
      <c r="N98" s="221"/>
    </row>
    <row r="99" spans="11:14" x14ac:dyDescent="0.25">
      <c r="K99" s="219"/>
      <c r="L99" s="220"/>
      <c r="M99" s="221"/>
      <c r="N99" s="221"/>
    </row>
    <row r="100" spans="11:14" x14ac:dyDescent="0.25">
      <c r="K100" s="219"/>
      <c r="L100" s="220"/>
      <c r="M100" s="221"/>
      <c r="N100" s="221"/>
    </row>
    <row r="101" spans="11:14" x14ac:dyDescent="0.25">
      <c r="K101" s="219"/>
      <c r="L101" s="220"/>
      <c r="M101" s="221"/>
      <c r="N101" s="221"/>
    </row>
    <row r="102" spans="11:14" x14ac:dyDescent="0.25">
      <c r="K102" s="219"/>
      <c r="L102" s="220"/>
      <c r="M102" s="221"/>
      <c r="N102" s="221"/>
    </row>
    <row r="103" spans="11:14" x14ac:dyDescent="0.25">
      <c r="K103" s="219"/>
      <c r="L103" s="220"/>
      <c r="M103" s="221"/>
      <c r="N103" s="221"/>
    </row>
    <row r="104" spans="11:14" x14ac:dyDescent="0.25">
      <c r="K104" s="219"/>
      <c r="L104" s="220"/>
      <c r="M104" s="221"/>
      <c r="N104" s="221"/>
    </row>
  </sheetData>
  <mergeCells count="10">
    <mergeCell ref="S63:T63"/>
    <mergeCell ref="O75:Q75"/>
    <mergeCell ref="N31:Q31"/>
    <mergeCell ref="N46:Q46"/>
    <mergeCell ref="N60:Q60"/>
    <mergeCell ref="O9:O10"/>
    <mergeCell ref="R9:R10"/>
    <mergeCell ref="N32:Q32"/>
    <mergeCell ref="S53:T53"/>
    <mergeCell ref="S58:T58"/>
  </mergeCells>
  <conditionalFormatting sqref="O77:O84">
    <cfRule type="dataBar" priority="5">
      <dataBar>
        <cfvo type="min"/>
        <cfvo type="max"/>
        <color rgb="FFFFB628"/>
      </dataBar>
      <extLst>
        <ext xmlns:x14="http://schemas.microsoft.com/office/spreadsheetml/2009/9/main" uri="{B025F937-C7B1-47D3-B67F-A62EFF666E3E}">
          <x14:id>{8F32E8F1-83F7-471F-9828-EE0674DBF826}</x14:id>
        </ext>
      </extLst>
    </cfRule>
  </conditionalFormatting>
  <conditionalFormatting sqref="P77:P84">
    <cfRule type="dataBar" priority="4">
      <dataBar>
        <cfvo type="min"/>
        <cfvo type="max"/>
        <color rgb="FFFFB628"/>
      </dataBar>
      <extLst>
        <ext xmlns:x14="http://schemas.microsoft.com/office/spreadsheetml/2009/9/main" uri="{B025F937-C7B1-47D3-B67F-A62EFF666E3E}">
          <x14:id>{6D4A5BC0-78C1-467C-B5D8-292A7437100A}</x14:id>
        </ext>
      </extLst>
    </cfRule>
  </conditionalFormatting>
  <conditionalFormatting sqref="Q77:Q84">
    <cfRule type="dataBar" priority="3">
      <dataBar>
        <cfvo type="min"/>
        <cfvo type="max"/>
        <color rgb="FFFFB628"/>
      </dataBar>
      <extLst>
        <ext xmlns:x14="http://schemas.microsoft.com/office/spreadsheetml/2009/9/main" uri="{B025F937-C7B1-47D3-B67F-A62EFF666E3E}">
          <x14:id>{C84757F3-CD96-4540-B40D-934CC0C210C9}</x14:id>
        </ext>
      </extLst>
    </cfRule>
  </conditionalFormatting>
  <conditionalFormatting pivot="1" sqref="I21:I27">
    <cfRule type="dataBar" priority="2">
      <dataBar>
        <cfvo type="min"/>
        <cfvo type="max"/>
        <color rgb="FFFFB628"/>
      </dataBar>
      <extLst>
        <ext xmlns:x14="http://schemas.microsoft.com/office/spreadsheetml/2009/9/main" uri="{B025F937-C7B1-47D3-B67F-A62EFF666E3E}">
          <x14:id>{80AFB7C4-8AEB-4304-8984-FFA356C5BC38}</x14:id>
        </ext>
      </extLst>
    </cfRule>
  </conditionalFormatting>
  <conditionalFormatting pivot="1" sqref="J21:J27">
    <cfRule type="dataBar" priority="1">
      <dataBar>
        <cfvo type="min"/>
        <cfvo type="max"/>
        <color rgb="FFFFB628"/>
      </dataBar>
      <extLst>
        <ext xmlns:x14="http://schemas.microsoft.com/office/spreadsheetml/2009/9/main" uri="{B025F937-C7B1-47D3-B67F-A62EFF666E3E}">
          <x14:id>{9E790A32-0BF6-4630-A38C-2B78A95F4989}</x14:id>
        </ext>
      </extLst>
    </cfRule>
  </conditionalFormatting>
  <pageMargins left="0.7" right="0.7" top="0.75" bottom="0.75" header="0.3" footer="0.3"/>
  <pageSetup orientation="portrait" horizontalDpi="4294967293" verticalDpi="0" r:id="rId3"/>
  <drawing r:id="rId4"/>
  <extLst>
    <ext xmlns:x14="http://schemas.microsoft.com/office/spreadsheetml/2009/9/main" uri="{78C0D931-6437-407d-A8EE-F0AAD7539E65}">
      <x14:conditionalFormattings>
        <x14:conditionalFormatting xmlns:xm="http://schemas.microsoft.com/office/excel/2006/main">
          <x14:cfRule type="dataBar" id="{8F32E8F1-83F7-471F-9828-EE0674DBF826}">
            <x14:dataBar minLength="0" maxLength="100" gradient="0">
              <x14:cfvo type="autoMin"/>
              <x14:cfvo type="autoMax"/>
              <x14:negativeFillColor rgb="FFFF0000"/>
              <x14:axisColor rgb="FF000000"/>
            </x14:dataBar>
          </x14:cfRule>
          <xm:sqref>O77:O84</xm:sqref>
        </x14:conditionalFormatting>
        <x14:conditionalFormatting xmlns:xm="http://schemas.microsoft.com/office/excel/2006/main">
          <x14:cfRule type="dataBar" id="{6D4A5BC0-78C1-467C-B5D8-292A7437100A}">
            <x14:dataBar minLength="0" maxLength="100" gradient="0">
              <x14:cfvo type="autoMin"/>
              <x14:cfvo type="autoMax"/>
              <x14:negativeFillColor rgb="FFFF0000"/>
              <x14:axisColor rgb="FF000000"/>
            </x14:dataBar>
          </x14:cfRule>
          <xm:sqref>P77:P84</xm:sqref>
        </x14:conditionalFormatting>
        <x14:conditionalFormatting xmlns:xm="http://schemas.microsoft.com/office/excel/2006/main">
          <x14:cfRule type="dataBar" id="{C84757F3-CD96-4540-B40D-934CC0C210C9}">
            <x14:dataBar minLength="0" maxLength="100" gradient="0">
              <x14:cfvo type="autoMin"/>
              <x14:cfvo type="autoMax"/>
              <x14:negativeFillColor rgb="FFFF0000"/>
              <x14:axisColor rgb="FF000000"/>
            </x14:dataBar>
          </x14:cfRule>
          <xm:sqref>Q77:Q84</xm:sqref>
        </x14:conditionalFormatting>
        <x14:conditionalFormatting xmlns:xm="http://schemas.microsoft.com/office/excel/2006/main" pivot="1">
          <x14:cfRule type="dataBar" id="{80AFB7C4-8AEB-4304-8984-FFA356C5BC38}">
            <x14:dataBar minLength="0" maxLength="100" gradient="0">
              <x14:cfvo type="autoMin"/>
              <x14:cfvo type="autoMax"/>
              <x14:negativeFillColor rgb="FFFF0000"/>
              <x14:axisColor rgb="FF000000"/>
            </x14:dataBar>
          </x14:cfRule>
          <xm:sqref>I21:I27</xm:sqref>
        </x14:conditionalFormatting>
        <x14:conditionalFormatting xmlns:xm="http://schemas.microsoft.com/office/excel/2006/main" pivot="1">
          <x14:cfRule type="dataBar" id="{9E790A32-0BF6-4630-A38C-2B78A95F4989}">
            <x14:dataBar minLength="0" maxLength="100" gradient="0">
              <x14:cfvo type="autoMin"/>
              <x14:cfvo type="autoMax"/>
              <x14:negativeFillColor rgb="FFFF0000"/>
              <x14:axisColor rgb="FF000000"/>
            </x14:dataBar>
          </x14:cfRule>
          <xm:sqref>J21:J27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FULL DATA (2)</vt:lpstr>
      <vt:lpstr>COLGATE DATA</vt:lpstr>
      <vt:lpstr>COLGATE PIVOT</vt:lpstr>
      <vt:lpstr>FULL DATA PIVOT</vt:lpstr>
      <vt:lpstr>CHARTS</vt:lpstr>
      <vt:lpstr>CUSTOMER BEHAVIOR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dc:creator>
  <cp:lastModifiedBy>Start</cp:lastModifiedBy>
  <dcterms:created xsi:type="dcterms:W3CDTF">2022-01-07T07:04:23Z</dcterms:created>
  <dcterms:modified xsi:type="dcterms:W3CDTF">2022-01-19T03:03:36Z</dcterms:modified>
</cp:coreProperties>
</file>