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1f49ffa8e94f27b0/Documentos/SENA/PROYECTO/Matriz Tecnica/"/>
    </mc:Choice>
  </mc:AlternateContent>
  <xr:revisionPtr revIDLastSave="53" documentId="11_52BBC4561545CE064C513E108E15477E720C00AE" xr6:coauthVersionLast="47" xr6:coauthVersionMax="47" xr10:uidLastSave="{4A24B4B7-3D03-4D8A-8AA7-6455A861C9D9}"/>
  <bookViews>
    <workbookView xWindow="-120" yWindow="-120" windowWidth="20730" windowHeight="11040" firstSheet="8" activeTab="10" xr2:uid="{00000000-000D-0000-FFFF-FFFF00000000}"/>
  </bookViews>
  <sheets>
    <sheet name="Cuadro de cotizacion" sheetId="1" r:id="rId1"/>
    <sheet name="Mouse admin" sheetId="2" r:id="rId2"/>
    <sheet name="Teclado admin" sheetId="3" r:id="rId3"/>
    <sheet name="Monitor admin" sheetId="4" r:id="rId4"/>
    <sheet name="SERVER Admin" sheetId="5" r:id="rId5"/>
    <sheet name="DOMINIO" sheetId="6" r:id="rId6"/>
    <sheet name="HOSTING" sheetId="7" r:id="rId7"/>
    <sheet name="Teclado Equipo de programacion" sheetId="8" r:id="rId8"/>
    <sheet name="Mouse equipo de programacion" sheetId="9" r:id="rId9"/>
    <sheet name="LAPTOP Programadores" sheetId="10" r:id="rId10"/>
    <sheet name="MONITOR 1 Programadores" sheetId="11" r:id="rId11"/>
    <sheet name="MONITOR 2 Programadores " sheetId="12" r:id="rId12"/>
    <sheet name="SOFTWARE (VSCodeEnterprise)" sheetId="13" r:id="rId13"/>
    <sheet name="SOFTWARE NECESARIO(office2021)" sheetId="14" r:id="rId14"/>
    <sheet name="SOFTWARE NECESARIO(Antivirus)" sheetId="15" r:id="rId15"/>
    <sheet name="SOFTWARE NECESARIO(windows)" sheetId="16" r:id="rId16"/>
    <sheet name="Gestor de BD" sheetId="17" r:id="rId17"/>
    <sheet name="EJEMPLO"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22" roundtripDataChecksum="WiEniTKgob4RjkfpuMb66vmjMvXePfDdhLW/R9o6XVA="/>
    </ext>
  </extLst>
</workbook>
</file>

<file path=xl/calcChain.xml><?xml version="1.0" encoding="utf-8"?>
<calcChain xmlns="http://schemas.openxmlformats.org/spreadsheetml/2006/main">
  <c r="H10" i="10" l="1"/>
  <c r="G10" i="10"/>
  <c r="G9" i="10"/>
  <c r="G8" i="10"/>
  <c r="H8" i="10" s="1"/>
  <c r="H10" i="9"/>
  <c r="G10" i="9"/>
  <c r="H9" i="9"/>
  <c r="G9" i="9"/>
  <c r="G8" i="9"/>
  <c r="H8" i="9" s="1"/>
  <c r="G9" i="8"/>
  <c r="H9" i="8" s="1"/>
  <c r="G8" i="8"/>
  <c r="H8" i="8" s="1"/>
  <c r="G9" i="3"/>
  <c r="H9" i="3" s="1"/>
  <c r="H8" i="3"/>
  <c r="G8" i="3"/>
  <c r="H10" i="18"/>
  <c r="G10" i="18"/>
  <c r="F10" i="18"/>
  <c r="H9" i="18"/>
  <c r="H8" i="18"/>
  <c r="F8" i="18"/>
  <c r="H10" i="17"/>
  <c r="E10" i="17" s="1"/>
  <c r="E9" i="17"/>
  <c r="E8" i="17"/>
  <c r="F10" i="16"/>
  <c r="E10" i="16"/>
  <c r="F9" i="16"/>
  <c r="E9" i="16"/>
  <c r="F8" i="16"/>
  <c r="E8" i="16"/>
  <c r="B10" i="15"/>
  <c r="I9" i="15"/>
  <c r="B9" i="15"/>
  <c r="I8" i="15"/>
  <c r="B8" i="15"/>
  <c r="H10" i="14"/>
  <c r="H9" i="14"/>
  <c r="H8" i="14"/>
  <c r="H8" i="13"/>
  <c r="E8" i="13"/>
  <c r="E10" i="12"/>
  <c r="H9" i="12"/>
  <c r="E9" i="12"/>
  <c r="H8" i="12"/>
  <c r="E8" i="12"/>
  <c r="H10" i="11"/>
  <c r="F10" i="11"/>
  <c r="H9" i="11"/>
  <c r="G9" i="11"/>
  <c r="H8" i="11"/>
  <c r="H9" i="10"/>
  <c r="G10" i="8"/>
  <c r="H10" i="8" s="1"/>
  <c r="H10" i="7"/>
  <c r="G10" i="7"/>
  <c r="H9" i="7"/>
  <c r="G9" i="7"/>
  <c r="H8" i="7"/>
  <c r="G8" i="7"/>
  <c r="H9" i="6"/>
  <c r="E9" i="6"/>
  <c r="G10" i="5"/>
  <c r="H10" i="5" s="1"/>
  <c r="G9" i="5"/>
  <c r="H9" i="5" s="1"/>
  <c r="G8" i="5"/>
  <c r="H8" i="5" s="1"/>
  <c r="G10" i="4"/>
  <c r="H10" i="4" s="1"/>
  <c r="H9" i="4"/>
  <c r="G9" i="4"/>
  <c r="H8" i="4"/>
  <c r="G8" i="4"/>
  <c r="H10" i="3"/>
  <c r="G10" i="3"/>
  <c r="G10" i="2"/>
  <c r="H10" i="2" s="1"/>
  <c r="H9" i="2"/>
  <c r="G9" i="2"/>
  <c r="H8" i="2"/>
  <c r="G8" i="2"/>
</calcChain>
</file>

<file path=xl/sharedStrings.xml><?xml version="1.0" encoding="utf-8"?>
<sst xmlns="http://schemas.openxmlformats.org/spreadsheetml/2006/main" count="544" uniqueCount="335">
  <si>
    <t>CUADRO DE COTIZACIONES</t>
  </si>
  <si>
    <t xml:space="preserve">Cuadro Comparativo de Cotizaciones </t>
  </si>
  <si>
    <t xml:space="preserve">Presupuestos (a)
</t>
  </si>
  <si>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</si>
  <si>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</si>
  <si>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</si>
  <si>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</si>
  <si>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</si>
  <si>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</si>
  <si>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t>Tipo de cambio</t>
  </si>
  <si>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</si>
  <si>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</si>
  <si>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Nº 1</t>
  </si>
  <si>
    <t xml:space="preserve">Nº2 </t>
  </si>
  <si>
    <t>Nº 3</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</si>
  <si>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</si>
  <si>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</si>
  <si>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</si>
  <si>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</si>
  <si>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</si>
  <si>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</si>
  <si>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</si>
  <si>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</si>
  <si>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</si>
  <si>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</si>
  <si>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MERCADO LIBRE</t>
  </si>
  <si>
    <t>https://www.mercadolibre.com.co/mouse-wireless-logitech-mx-master-3s-grey-pale-color-gris-palido/p/MCO19473529?pdp_filters=item_id:MCO1380974641#is_advertising=true&amp;searchVariation=MCO19473529&amp;position=1&amp;search_layout=stack&amp;type=pad&amp;tracking_id=7d0c5686-4d25-4f1d-a356-d3bce7a66d20&amp;is_advertising=true&amp;ad_domain=VQCATCORE_LST&amp;ad_position=1&amp;ad_click_id=YTEwNjEwNjgtYjNjNi00Njc4LWJjZGEtN2UwMTk0NmY5ODE5</t>
  </si>
  <si>
    <t>Wireless Logitech Mx Master 3s</t>
  </si>
  <si>
    <t>CONTADO</t>
  </si>
  <si>
    <t xml:space="preserve">Inalambrico
Puede conectarse a cualquier dispositivo por Bluetooth
Orientacion diestra
Bateria recargable
Rueda de desplazamiento
Censor optico
Resolucion de 8000dpi
</t>
  </si>
  <si>
    <t>Panamericana</t>
  </si>
  <si>
    <t>https://www.panamericana.com.co/mouse-inalambrico-mx-master-3s-negro-logitech-645904/p</t>
  </si>
  <si>
    <t>Amazon</t>
  </si>
  <si>
    <t>https://www.amazon.com/Logitech-Master-inal%C3%A1mbrico-desplazamiento-ultrarr%C3%A1pido/dp/B0BS9VVQPD/ref=asc_df_B0BS9VVQPD/?tag=cogoshpadde-20&amp;linkCode=df0&amp;hvadid=675394160851&amp;hvpos=&amp;hvnetw=g&amp;hvrand=15629090325937728720&amp;hvpone=&amp;hvptwo=&amp;hvqmt=&amp;hvdev=c&amp;hvdvcmdl=&amp;hvlocint=&amp;hvlocphy=1003659&amp;hvtargid=pla-1960235060085&amp;psc=1&amp;language=es_US&amp;mcid=f7755b96dfdf39f4b47bb559d399976a&amp;gad_source=1</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</si>
  <si>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</si>
  <si>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</si>
  <si>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</si>
  <si>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</si>
  <si>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</si>
  <si>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</si>
  <si>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</si>
  <si>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</si>
  <si>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</si>
  <si>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</si>
  <si>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MERCADO LIRE</t>
  </si>
  <si>
    <t>https://articulo.mercadolibre.com.co/MCO-1367641801-ducky-one-2-rgb-tkl-pudding-edition-rgb-led-teclado-mecanico-_JM#position=4&amp;search_layout=stack&amp;type=item&amp;tracking_id=b997b14a-d155-4258-8394-70adba3ea5ab</t>
  </si>
  <si>
    <t>Ducky One 2 Rgb Tkl Pudding Edition</t>
  </si>
  <si>
    <t xml:space="preserve">Mecanico
Retro iluminado
USB-C
Orientacion ambidiestra
Teclas doble shot, PBT
</t>
  </si>
  <si>
    <t>MechanicalKeyBoards</t>
  </si>
  <si>
    <t>https://mechanicalkeyboards.com/products/ducky-one-2-rgb-tkl-pudding-edition?_pos=1&amp;_psq=Ducky+One+2+Rgb+Tkl+Pudding+Edition&amp;_ss=e&amp;_v=1.0</t>
  </si>
  <si>
    <t>Teclas Double Shot PBT con lados translúcidos y leyendas con tapas opacas
Factor de forma TKL que ahorra espacio
Pies ajustables de 3 niveles
PCB de doble capa</t>
  </si>
  <si>
    <t>Libre opcion</t>
  </si>
  <si>
    <t>https://libreopcion.com/teclado-gamer-ducky-one-2-rgb-tkl-pudding-edition-rgb-led-cherry-mx-blue-double-shot-P505959</t>
  </si>
  <si>
    <t>Compatible con RAZER Chroma Broadcast, Ducky Macro 2.0 y el software RGB más nuevo de Duck
Interruptores de llave Cherry MX fabricados en Alemania
PCB de doble capa</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</si>
  <si>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</si>
  <si>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</si>
  <si>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</si>
  <si>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</si>
  <si>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</si>
  <si>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</si>
  <si>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</si>
  <si>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</si>
  <si>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</si>
  <si>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</si>
  <si>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Alkosto</t>
  </si>
  <si>
    <t>https://www.alkosto.com/monitor-lg-27-pulgadas-27gq50f-negro/p/8806091649546</t>
  </si>
  <si>
    <t xml:space="preserve">Monitor Ultrawide Lg 34 Ips Hrd10 Freesync 75Hz 34Wp500 B </t>
  </si>
  <si>
    <t xml:space="preserve">Tasa actualizacion 164 HZ
ADM Freesync Premium
IU de juego
Diseño sofisticado
</t>
  </si>
  <si>
    <t>Éxito</t>
  </si>
  <si>
    <t>https://www.exito.com/monitor-ultrawide-lg-34-ips-hrd10-freesync-75hz-34wp500-b-negro-102415555-mp/p</t>
  </si>
  <si>
    <t>Full HD 34''
HDR10
IPS con sRGB 95%</t>
  </si>
  <si>
    <t>https://www.amazon.com/-/es/Monitor-ultraancho-34WN650-W-DisplayHDR-pr%C3%A1cticamente/dp/B087JB656Q/ref=sr_1_1?adgrpid=155714788534&amp;dib=eyJ2IjoiMSJ9.-Ffci5qytpKh4RhVupf-kOg5l60xRs2E3powX9O4Xn3fWIK2Klj0_-_UWAxdxygiDRvwmGUsrUhTIDCVrVU8WwNuWwtoIBNf_5vnnVxT_RwAAziOrMMjWiuTRZ248dV4buHjLrBlCjH9xtFGOYD7iKM7RK3hAMrM2thFZre0MBSjYUETuXn-hKMpRov1hcBxuRUYkVhb3B37dBhjn67GB8H-ScEL30s1PCg0rfRofvc.kFTi3guA2OK1cEKbVFeZYQSD4_fWZIhfnUK87lA7-sU&amp;dib_tag=se&amp;hvadid=685306400556&amp;hvdev=c&amp;hvlocphy=1003659&amp;hvnetw=g&amp;hvqmt=b&amp;hvrand=6798538280350202390&amp;hvtargid=kwd-1281342335655&amp;hydadcr=14174_13559067&amp;keywords=lg+34wp500-b&amp;qid=1713886548&amp;sr=8-1</t>
  </si>
  <si>
    <t>Relacion de aspecto 21:9
Resolucion FHD 1080p Ultra Wide
34''</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</si>
  <si>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</si>
  <si>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</si>
  <si>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</si>
  <si>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</si>
  <si>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</si>
  <si>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</si>
  <si>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</si>
  <si>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</si>
  <si>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</si>
  <si>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</si>
  <si>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https://a.co/d/0FjY7mf</t>
  </si>
  <si>
    <t>Servidor Dell Power Edge T40 Intel Xeon</t>
  </si>
  <si>
    <t>Procesador Intel Xeon E-2224G de cuatro núcleos a 3,50 GHz (caché inteligente de 8 M, hasta 4,70 GHz)
Disco duro SATA de 6 Gb/s de 2 TB (RAID 1) a 7200 rpm, disco duro conectado al controlador SATA integrado
Memoria DDR4 SDRAM de 32 GB, número de ranuras de memoria totales - 4
Intel HD Graphics P630, Fast Ethernet, Gigabit Ethernet, DVD±RW unidad óptica
Sin sistema operativo, Intel Rapid Storage Controller 12.0, compatible con SATA 3Gb/s y 6Gb/s</t>
  </si>
  <si>
    <t>MYM SYSTECH</t>
  </si>
  <si>
    <t>https://mymsystech.com.co/servidores/1187-servidor-dell-poweredge-t40-2dtr1.html</t>
  </si>
  <si>
    <t>Todo tintas y suministros</t>
  </si>
  <si>
    <t>https://todotintasysuministros.com/equipos-corporativos-y-servidores/servidor-dell-power-edge-t40#</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</si>
  <si>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</si>
  <si>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</si>
  <si>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</si>
  <si>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</si>
  <si>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</si>
  <si>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</si>
  <si>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</si>
  <si>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</si>
  <si>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</si>
  <si>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</si>
  <si>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Hostinger</t>
  </si>
  <si>
    <t>https://www.hostinger.co/comprar-dominio</t>
  </si>
  <si>
    <t xml:space="preserve">Dominio </t>
  </si>
  <si>
    <t>Neothek</t>
  </si>
  <si>
    <t>https://www.neothek.com/web-hosting/?gad_source=1&amp;gclid=Cj0KCQjwlZixBhCoARIsAIC745B5naB_XQaSLrSE0PEd3tKteP_ZCEG1Nz9UysAtHr-uSJStRv0dtgAaAtniEALw_wcB</t>
  </si>
  <si>
    <t>GoDaddy</t>
  </si>
  <si>
    <t>https://www.godaddy.com/es/dominios/gestion-de-dominios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</si>
  <si>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</si>
  <si>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</si>
  <si>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</si>
  <si>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</si>
  <si>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</si>
  <si>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</si>
  <si>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</si>
  <si>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</si>
  <si>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</si>
  <si>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</si>
  <si>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HostGator</t>
  </si>
  <si>
    <t>https://www.hostgator.co/web-hosting-seleccionar-duracion-del-plan?pid=213</t>
  </si>
  <si>
    <t>Hosting anual</t>
  </si>
  <si>
    <t>1 año de dominio gratis</t>
  </si>
  <si>
    <t>TecnoWeb</t>
  </si>
  <si>
    <t>https://portal.tecnoweb.net/select-period.php?a=add&amp;pid=144&amp;currency=7&amp;promocode=15DCTOCOL&amp;language=spanish-co&amp;billingcycle=annually</t>
  </si>
  <si>
    <t>2 meses gratis y 1 año de dominio gratis</t>
  </si>
  <si>
    <t>https://cart.hostinger.com/pay/b1d595c9-8b16-472c-b5ad-a1930979cf11</t>
  </si>
  <si>
    <t>1er año de dominio gratis</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</si>
  <si>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</si>
  <si>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</si>
  <si>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</si>
  <si>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</si>
  <si>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</si>
  <si>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</si>
  <si>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</si>
  <si>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</si>
  <si>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</si>
  <si>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</si>
  <si>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CLONES Y PERIFERICOS</t>
  </si>
  <si>
    <t>https://clonesyperifericos.com/comprar/teclado-razer-blackwidow-v3-switch-yellow/</t>
  </si>
  <si>
    <t>Teclado Mecanico Razer Blackwidow V3</t>
  </si>
  <si>
    <t xml:space="preserve">
Marca	Razer
Dispositivos compatibles	PC
Tecnología de conectividad	con cable
Descripción del teclado	Juegos mecánicos
Características especiales	Rodillo digital multifunción y tecla multimedia, Descansa muñecas ergonómico
Color	Negro clásico
Número de teclas	104
Color de retroiluminación del teclado	RGB
Estilo	BlackWidow V3</t>
  </si>
  <si>
    <t>EXITO</t>
  </si>
  <si>
    <t>https://www.exito.com/teclado-mecanico-razer-blackwidow-v3-rgb-101798950-mp/p</t>
  </si>
  <si>
    <t>AMAZON</t>
  </si>
  <si>
    <t>https://www.amazon.com/-/es/Teclado-mec%C3%A1nico-juegos-Razer-BlackWidow/dp/B08FQPLCNC?th=1</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</si>
  <si>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</si>
  <si>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</si>
  <si>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</si>
  <si>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</si>
  <si>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</si>
  <si>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</si>
  <si>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</si>
  <si>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</si>
  <si>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</si>
  <si>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</si>
  <si>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https://a.co/d/f5M8EdH</t>
  </si>
  <si>
    <t>RAZER NAGA X</t>
  </si>
  <si>
    <t xml:space="preserve">16 Botones programables
Diseño ergonómico de peso medio de 3.00 oz
Interruptor óptico Razer de 2ª generación
Razer Sensor óptico avanzado 5G
Utiliza cable.
Posee rueda de desplazamiento.
Con luces para mejorar la experiencia de uso.
Con sensor óptico.
Resolución de 18000dpi.
</t>
  </si>
  <si>
    <t>https://www.mercadolibre.com.co/mouse-gamer-de-juego-razer-naga-x-negro/p/MCO17974714?pdp_filters=state%3ACO-DC%7Ccategory%3AMCO1714</t>
  </si>
  <si>
    <t>https://www.exito.com/mouse-gamer-razer-naga-x-102852983/p</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</si>
  <si>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</si>
  <si>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</si>
  <si>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</si>
  <si>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</si>
  <si>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</si>
  <si>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</si>
  <si>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</si>
  <si>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</si>
  <si>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</si>
  <si>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</si>
  <si>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Lenovo</t>
  </si>
  <si>
    <t>https://www.lenovo.com/es/es/p/laptops/thinkpad/thinkpadp/thinkpad-p16-gen-2-(16-inch-intel)/len101t0069</t>
  </si>
  <si>
    <t xml:space="preserve">ThinkPad P16 Gen 2 (16" Intel)
</t>
  </si>
  <si>
    <t>Procesador: Intel® Core™ i7-13700HX de 13ᵃ generación (núcleos E de hasta 3,70 GHz núcleos P de hasta 5,00 GHz)
Sistema Operativo: Windows 11 Pro 64
Pantalla:16″ WQXGA (2560 x 1600), IPS, Anti-Glare, Non-Touch, 100%sRGB, 500 nits, 165Hz, Low Blue Light, LED Backlight
Memoria:64 GB DDR5-5600MHz (SODIMM) (2 x 32.0GB)
Almacenamiento: 1 TB SSD M.2 2280 PCIe Gen4 Performance TLC Opal
Adaptador de Corriente:230W
Tarjeta Gráfica: GPU para equipo portátil NVIDIA® RTX™ 2000 de generación Ada 8 GB GDDR6
Batería: 6 celdas, 94Wh
Cámara: 1080P FHD RGB/IR híbrida con obturador para privacidad y micrófono
Lector de huellas digitales
Teclado: Retroiluminado, gris con teclado numérico – Español
Dispositivo de Puntero: ClickPad
Conectividad: Wi-Fi 6E 11AX (2×2) &amp; Bluetooth® 5.1</t>
  </si>
  <si>
    <t>PC Componentes</t>
  </si>
  <si>
    <t>https://www.pccomponentes.com/lenovo-thinkpad-p16-gen-2-intel-core-i7-13700hx-32gb-1tb-ssd-rtx-2000-ada-16-pt</t>
  </si>
  <si>
    <r>
      <rPr>
        <b/>
        <sz val="10"/>
        <color rgb="FF0D0D0D"/>
        <rFont val="Arial"/>
      </rPr>
      <t>ThinkPad P16 Gen 2 (16" Intel)</t>
    </r>
    <r>
      <rPr>
        <sz val="10"/>
        <color rgb="FF0D0D0D"/>
        <rFont val="Arial"/>
      </rPr>
      <t xml:space="preserve">
</t>
    </r>
  </si>
  <si>
    <t>Altagama Digital</t>
  </si>
  <si>
    <t>https://altagamadigital.com/precios-portatiles-unilago/lenovo-thinkpad-p16-gen-2-16-intel/</t>
  </si>
  <si>
    <r>
      <rPr>
        <b/>
        <sz val="10"/>
        <color rgb="FF0D0D0D"/>
        <rFont val="Arial"/>
      </rPr>
      <t>ThinkPad P16 Gen 2 (16" Intel)</t>
    </r>
    <r>
      <rPr>
        <sz val="10"/>
        <color rgb="FF0D0D0D"/>
        <rFont val="Arial"/>
      </rPr>
      <t xml:space="preserve">
</t>
    </r>
  </si>
  <si>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</si>
  <si>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</si>
  <si>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</si>
  <si>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</si>
  <si>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</si>
  <si>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</si>
  <si>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</si>
  <si>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</si>
  <si>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</si>
  <si>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</si>
  <si>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TECNO MEGA STORE</t>
  </si>
  <si>
    <r>
      <rPr>
        <sz val="10"/>
        <color rgb="FF000000"/>
        <rFont val="Arial"/>
      </rPr>
      <t xml:space="preserve">
DIRECCION:
</t>
    </r>
    <r>
      <rPr>
        <u/>
        <sz val="10"/>
        <color rgb="FF0000FF"/>
        <rFont val="Arial"/>
      </rPr>
      <t xml:space="preserve">https://www.tecnomegastore.ec/product/monitor-lg-29inc-ultrawide-full-hd-ips-dp-hdmi-amd-freesync-29WQ500-B?code=MONLGX29WQ500-B
</t>
    </r>
    <r>
      <rPr>
        <sz val="10"/>
        <color rgb="FF000000"/>
        <rFont val="Arial"/>
      </rPr>
      <t>TELEFONO:(04) 2 293755</t>
    </r>
  </si>
  <si>
    <t xml:space="preserve">Monitor LG 29'' Pulgadas 29WQ500 FHD
</t>
  </si>
  <si>
    <t>$316.67</t>
  </si>
  <si>
    <t>$ 47,50</t>
  </si>
  <si>
    <t xml:space="preserve">GARANTIA DE 30 DIAS </t>
  </si>
  <si>
    <r>
      <rPr>
        <sz val="10"/>
        <color rgb="FF000000"/>
        <rFont val="Arial"/>
      </rPr>
      <t xml:space="preserve">
DIRECCION:
</t>
    </r>
    <r>
      <rPr>
        <u/>
        <sz val="10"/>
        <color rgb="FF0000FF"/>
        <rFont val="Arial"/>
      </rPr>
      <t xml:space="preserve">https://www.exito.com/monitor-ips-29-fhd-ultrawide-lg-29wp500-bawp-3066204/p?idsku=3190882&amp;fuente=google&amp;medio=cpc&amp;campaign=GB_EXITO_ETTO_E00111-ACTIVACIONES.COM_TV-LG-03Sub53On_EST_PEF_CPA_PMAX_CONVERSION&amp;keyword=&amp;gad_source=1&amp;gclid=Cj0KCQjwiYOxBhC5ARIsAIvdH523OamygkluAdPHOusesYZndFmtNQYkWWKmDggayhct6CuKeJTGnXMaAjQhEALw_wcB
</t>
    </r>
    <r>
      <rPr>
        <sz val="10"/>
        <color rgb="FF000000"/>
        <rFont val="Arial"/>
      </rPr>
      <t>TELEFONO:(1) 756 31 11</t>
    </r>
  </si>
  <si>
    <t>Monitor LG 29'' Pulgadas 29WQ500 FHD</t>
  </si>
  <si>
    <t>GARANTIA 40 MESES
ENVIO GRATIS</t>
  </si>
  <si>
    <t>ALKOSTO KTRONIX</t>
  </si>
  <si>
    <r>
      <rPr>
        <sz val="10"/>
        <color rgb="FF000000"/>
        <rFont val="Arial"/>
      </rPr>
      <t xml:space="preserve">
DIRECCION:
</t>
    </r>
    <r>
      <rPr>
        <u/>
        <sz val="10"/>
        <color rgb="FF0000FF"/>
        <rFont val="Arial"/>
      </rPr>
      <t xml:space="preserve">https://www.alkosto.com/monitor-lg-29-pulgadas-29wq500-fhd-negro/p/8806087960266?fuente=google&amp;medio=cpc&amp;campaign=AK_COL_MAX_PEF_CPC_AON_COMP_TLP_Computadores-Brand-AON_PAC&amp;keyword=&amp;gad_source=1&amp;gclid=Cj0KCQjwiYOxBhC5ARIsAIvdH52cHam5FuCac2BH1izprAZ7CoUoa_L2l48DQmij8pRkQme5TnIhBmYaArvMEALw_wcB
</t>
    </r>
    <r>
      <rPr>
        <sz val="10"/>
        <color rgb="FF000000"/>
        <rFont val="Arial"/>
      </rPr>
      <t>TELEFONO: (601) 407 3033</t>
    </r>
  </si>
  <si>
    <t>GARANTIA 40 MESES
ENVIO GRATIS
ENTREGA AL DIA SIGUIENTE DEL PEDIDO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</si>
  <si>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</si>
  <si>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</si>
  <si>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</si>
  <si>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</si>
  <si>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</si>
  <si>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</si>
  <si>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</si>
  <si>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</si>
  <si>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</si>
  <si>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</si>
  <si>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CUIT:830.067.394-6
DIRECCION:Cra. 17 #93-09, Bogotá
TELEFONO:(601) 7053050</t>
  </si>
  <si>
    <t>Monitor Gamer Samsung 24 Odyssey G3 Pivot Freesync Premium 165hz 1ms</t>
  </si>
  <si>
    <t>CUIT:890.900.608-9
DIRECCION: Cra. 48 32B SUR 139 AV. Las Vegas , Envigado, Antioquia
TELEFONO:(1) 756 31 11</t>
  </si>
  <si>
    <t>Monitor Gamer Samsung 24 Odyssey G3 Pivot Freesync Premium 165Hz 1Ms</t>
  </si>
  <si>
    <t>CUIT: 890.900943-1
Direccion:Ktronix Salitre- Cra 68B #25B - 80
Telefono: (601) 407 3033</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</si>
  <si>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</si>
  <si>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</si>
  <si>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</si>
  <si>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</si>
  <si>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</si>
  <si>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</si>
  <si>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</si>
  <si>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</si>
  <si>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</si>
  <si>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</si>
  <si>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 xml:space="preserve">Visual Studio Code </t>
  </si>
  <si>
    <t>https://visualstudio.microsoft.com/es/vs/pricing/?tab=enterprise</t>
  </si>
  <si>
    <t>Licencia visual studio Enterprise</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</si>
  <si>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</si>
  <si>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</si>
  <si>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</si>
  <si>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</si>
  <si>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</si>
  <si>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</si>
  <si>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</si>
  <si>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</si>
  <si>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</si>
  <si>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</si>
  <si>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Colombiapc</t>
  </si>
  <si>
    <t>https://colombiapc.com/product/office-2021-professional-plus/</t>
  </si>
  <si>
    <t>Office 2021</t>
  </si>
  <si>
    <t>Activación permanente luego de validar serial. CD Key Office 2021 Professional Plus para 1 PC. Pago único, sin suscripción anual.
Esta versión incluye Word, Excel, PowerPoint, Outlook además de Publisher y Access. Compatible con Windows 10 y 11.  No funciona para macOS.
Activación instantánea. Incluye enlace de descarga oficial y guía de instalación. Recomendamos validar su código en el tiempo estipulado.</t>
  </si>
  <si>
    <t>SoftwareDigital</t>
  </si>
  <si>
    <t>https://softwaredigital.es/producto/office-2021-profesional-plus-pc</t>
  </si>
  <si>
    <t>Licencia Office 2021 Pro Plus 100% original
Entrega inmediata
Licencia activada de por vida, no caduca
Sistema seguro de pago
Garantía de devolución del dinero
Soporte 24/7
Solo para PC con Windows 10 y Windows 11</t>
  </si>
  <si>
    <t>https://www.exito.com/microsoft-office-2021-professional-plus-versin-digital-con-factura-102844216/p</t>
  </si>
  <si>
    <t>Compatible sólo con Windows 10 u 11 - Licencia Permanente SIN SuscripciónIncluye aplicaciones:Word, Excel, Power, Point, Outlook, OneNote, Publisher, AccessEntrega garantizada el mismo día (2H a 24H MAX) | Clave de activación + Enlace de descarga oficial del sitio web de Microsoft | Factura enviada automáticamente a la mensajería de Cdiscount.Asistencia remota gratuita si es necesario.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</si>
  <si>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</si>
  <si>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</si>
  <si>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</si>
  <si>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</si>
  <si>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</si>
  <si>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</si>
  <si>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</si>
  <si>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</si>
  <si>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</si>
  <si>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</si>
  <si>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https://www.mcafee.com/consumer/es-co/landing-page/direct/sem/search-campaign.html?csrc=google&amp;csrcl2=text-ad&amp;cctype=search&amp;ccstype=&amp;ccoe=direct&amp;ccoel2=sem&amp;pkg_id=521&amp;affid=1485&amp;utm_source=bing&amp;utm_medium=paidsearch&amp;utm_campaign=%5BES-CO%5D%5BSearch%5D%5BBrand%5D+McAfee&amp;utm_content=%5Bbrand%5D%5Bexact%5D+mcafee&amp;utm_term=mcafee&amp;gad_source=1&amp;gclid=CjwKCAjw26KxBhBDEiwAu6KXt1ZO0PQlh0t0CE2yQBSSXLPyhwFmq4CRz0NgeL5jFNDC29dhDUpDbBoCgWgQAvD_BwE&amp;gclsrc=aw.ds</t>
  </si>
  <si>
    <t>Antivirus Mcafee</t>
  </si>
  <si>
    <t xml:space="preserve">Hoy se ahorra Col$91.000,00 en su primer período de suscripción (actualmente Col$149.000,00/año al renovar).
En el caso de suscripciones anuales, le enviaremos un recordatorio por correo electrónico 30 días antes de que su suscripción se renueve automáticamente.
</t>
  </si>
  <si>
    <t>https://latam.kaspersky.com/premium</t>
  </si>
  <si>
    <t>Antivirus Kaspersky</t>
  </si>
  <si>
    <t xml:space="preserve">Este período de suscripción: 1 año
,
1 dispositivo
VPN para 1 cuenta de usuario en todos los dispositivos
Renovación: COP 239 950 (sin impuestos) por año
(incl. IVA)
COP 239 950
COP 179 950 (primer año)
</t>
  </si>
  <si>
    <t>https://store.bitdefender.com/order/checkout.php?redirect=0&amp;CART=1&amp;CARD=2&amp;PRODS=30318999&amp;QTY=1&amp;OPTIONS30318999=h-3u-1y&amp;LANG=es&amp;CURRENCY=EUR&amp;DCURRENCY=EUR&amp;CLEAN_CART=ALL&amp;ORDERSTYLE=nLWw45SpnHI%3D&amp;COUPON=SEM-test-50OFF&amp;adobe_mc=MCMID%3D29209953463736243683356950970302970078%7CMCORGID%3D0E920C0F53DA9E9B0A490D45%2540AdobeOrg%7CTS%3D1713986011&amp;SHOPURL=https%3A%2F%2Fwww.bitdefender.es%2Fmedia%2Fhtml%2Fconsumer%2Fnew%2F2020%2Fcl-offer-opt%2F%3Fforce_country%3Dus%26pid%3D50off%26cid%3Dppc%7Cc%7Cgoogle%7C60off%26gad_source%3D1%26gclid%3DCjwKCAjw26KxBhBDEiwAu6KXt0SUNW3G7Wl5q_x6oygfRKZ5n-4am7yPgi8Vsso5G4VYfkS0-kdwkhoCGAQQAvD_BwE&amp;SRC=https%3A%2F%2Fwww.bitdefender.es%2Fmedia%2Fhtml%2Fconsumer%2Fnew%2F2020%2Fcl-offer-opt%2F&amp;section=es&amp;SHORT_FORM=1&amp;_ga=754193507.1713986011&amp;_ga_s=1</t>
  </si>
  <si>
    <t>Antivirus BitDefender</t>
  </si>
  <si>
    <t>27,30 €</t>
  </si>
  <si>
    <t>5,19 €</t>
  </si>
  <si>
    <t>32,49 €</t>
  </si>
  <si>
    <t>Protección avanzada para PC con Windows
hasta 3 dispositivos, 1 año</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</si>
  <si>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</si>
  <si>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</si>
  <si>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</si>
  <si>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</si>
  <si>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</si>
  <si>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</si>
  <si>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</si>
  <si>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</si>
  <si>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</si>
  <si>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</si>
  <si>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ÉXITO</t>
  </si>
  <si>
    <t>Windows 10 Professional</t>
  </si>
  <si>
    <t xml:space="preserve">Tipo de licencia: Licencia RETAIL Es una licencia comercial que compras independientemente del Pc, que puedes adquirir directamente con Microsoft o con algún distribuidor autorizado. 
Apto para: Hogar y Empresas
Cuantos Pc : 1 Pc 
Reinstalable: SI
Trasferible: SI
Funciona para: Windows 
Activacion: 100 % Activacion por Internet 
Duracion:  Licencia vitalicia no vence </t>
  </si>
  <si>
    <t>FALABELLA</t>
  </si>
  <si>
    <t>CUIT: 900.047.981-8
Direccion: Calle 13 No. 47 - 59.
Telefono:  01 8000 112222.</t>
  </si>
  <si>
    <t>WINDOWS 10 PRO
SERIAL 25 DIGITOS
ACTIVACION POR INTERNET</t>
  </si>
  <si>
    <t>ColombiaPC</t>
  </si>
  <si>
    <t>CUIT:
DIRECCION:Calle 98 No. 21-50, Oficina 902, Chapinero, Bogotá D.C. Colombia
TELEFONO:3219146454</t>
  </si>
  <si>
    <t>CD Key original de 25 caracteres para 1PC.</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</si>
  <si>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</si>
  <si>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</si>
  <si>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</si>
  <si>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</si>
  <si>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</si>
  <si>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</si>
  <si>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</si>
  <si>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</si>
  <si>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</si>
  <si>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</si>
  <si>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MongoDB</t>
  </si>
  <si>
    <t>https://www.mongodb.com/es/pricing?utm_source=google&amp;utm_campaign=search_gs_pl_evergreen_atlas_core_prosp-brand_gic-null_amers-co_ps-all_desktop_es-la_lead&amp;utm_term=mongodb&amp;utm_medium=cpc_paid_search&amp;utm_ad=p&amp;utm_ad_campaign_id=20745580680&amp;adgroup=156970815322&amp;cq_cmp=20745580680&amp;gad_source=1&amp;gclid=CjwKCAjwuJ2xBhA3EiwAMVjkVEq5megjVsT7IhjZ_fQlusBh2fr0SvIYdxhWbY2cOqFi8DQM41N1nxoCfb8QAvD_BwE</t>
  </si>
  <si>
    <t>Licencia de bases de datos dedicada</t>
  </si>
  <si>
    <t>SQLServer</t>
  </si>
  <si>
    <t>https://www.microsoft.com/es-co/sql-server/sql-server-2022-pricing</t>
  </si>
  <si>
    <t>Oracle Database</t>
  </si>
  <si>
    <t>https://www.oracle.com/co/autonomous-database/upgrade-standard-edition-byol/compare-tco/</t>
  </si>
  <si>
    <t>$46,398</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</si>
  <si>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</si>
  <si>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</si>
  <si>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b/>
        <sz val="10"/>
        <color theme="1"/>
        <rFont val="Trebuchet MS"/>
      </rPr>
      <t>Empresa</t>
    </r>
    <r>
      <rPr>
        <i/>
        <sz val="8"/>
        <color theme="1"/>
        <rFont val="Trebuchet MS"/>
      </rPr>
      <t xml:space="preserve">
(Nombre fiscal de la empresa)</t>
    </r>
  </si>
  <si>
    <r>
      <rPr>
        <b/>
        <sz val="10"/>
        <color theme="1"/>
        <rFont val="Trebuchet MS"/>
      </rPr>
      <t>Nº de CUIT, Dirección, Teléfono</t>
    </r>
    <r>
      <rPr>
        <i/>
        <sz val="10"/>
        <color theme="1"/>
        <rFont val="Trebuchet MS"/>
      </rPr>
      <t xml:space="preserve">
</t>
    </r>
    <r>
      <rPr>
        <i/>
        <sz val="8"/>
        <color theme="1"/>
        <rFont val="Trebuchet MS"/>
      </rPr>
      <t>(Datos de la empresa)</t>
    </r>
  </si>
  <si>
    <r>
      <rPr>
        <b/>
        <sz val="10"/>
        <color theme="1"/>
        <rFont val="Trebuchet MS"/>
      </rPr>
      <t>Descripción del
bien/ servicio (b)</t>
    </r>
    <r>
      <rPr>
        <i/>
        <sz val="10"/>
        <color theme="1"/>
        <rFont val="Trebuchet MS"/>
      </rPr>
      <t xml:space="preserve">
</t>
    </r>
    <r>
      <rPr>
        <i/>
        <sz val="8"/>
        <color theme="1"/>
        <rFont val="Trebuchet MS"/>
      </rPr>
      <t>Características de los bienes/ servicios</t>
    </r>
  </si>
  <si>
    <r>
      <rPr>
        <b/>
        <sz val="10"/>
        <color theme="1"/>
        <rFont val="Trebuchet MS"/>
      </rPr>
      <t xml:space="preserve">Importe Unitario
</t>
    </r>
    <r>
      <rPr>
        <i/>
        <sz val="8"/>
        <color theme="1"/>
        <rFont val="Trebuchet MS"/>
      </rPr>
      <t>(moneda nacional)</t>
    </r>
  </si>
  <si>
    <r>
      <rPr>
        <b/>
        <u/>
        <sz val="10"/>
        <color theme="1"/>
        <rFont val="Trebuchet MS"/>
      </rPr>
      <t>Importe Total</t>
    </r>
    <r>
      <rPr>
        <b/>
        <u/>
        <sz val="10"/>
        <color theme="1"/>
        <rFont val="Trebuchet MS"/>
      </rPr>
      <t xml:space="preserve">
 IVA incluido
</t>
    </r>
    <r>
      <rPr>
        <i/>
        <u/>
        <sz val="8"/>
        <color theme="1"/>
        <rFont val="Trebuchet MS"/>
      </rPr>
      <t>(moneda nacional)</t>
    </r>
  </si>
  <si>
    <r>
      <rPr>
        <b/>
        <sz val="10"/>
        <color theme="1"/>
        <rFont val="Arial"/>
      </rPr>
      <t xml:space="preserve">Importe Total
</t>
    </r>
    <r>
      <rPr>
        <i/>
        <sz val="8"/>
        <color theme="1"/>
        <rFont val="Arial"/>
      </rPr>
      <t>(moneda extranjera)</t>
    </r>
  </si>
  <si>
    <r>
      <rPr>
        <b/>
        <sz val="10"/>
        <color theme="1"/>
        <rFont val="Trebuchet MS"/>
      </rPr>
      <t xml:space="preserve">Forma de Pago 
</t>
    </r>
    <r>
      <rPr>
        <i/>
        <sz val="8"/>
        <color theme="1"/>
        <rFont val="Trebuchet MS"/>
      </rPr>
      <t>(Contado o Cheque)</t>
    </r>
  </si>
  <si>
    <r>
      <rPr>
        <b/>
        <sz val="10"/>
        <color theme="1"/>
        <rFont val="Trebuchet MS"/>
      </rPr>
      <t xml:space="preserve">Observaciones </t>
    </r>
    <r>
      <rPr>
        <i/>
        <sz val="10"/>
        <color theme="1"/>
        <rFont val="Trebuchet MS"/>
      </rPr>
      <t xml:space="preserve">
</t>
    </r>
    <r>
      <rPr>
        <i/>
        <sz val="8"/>
        <color theme="1"/>
        <rFont val="Trebuchet MS"/>
      </rPr>
      <t>(se debe incluir toda aquella característica que no ha sido posible incluir anteriormente)</t>
    </r>
  </si>
  <si>
    <t xml:space="preserve">El server </t>
  </si>
  <si>
    <t>123456789012
agFFSADGHFJ</t>
  </si>
  <si>
    <t>Servr hp de 64 ram procesaor sgfdjfjfjk</t>
  </si>
  <si>
    <t>100 dola</t>
  </si>
  <si>
    <t>contado</t>
  </si>
  <si>
    <t>suisddodfjkd</t>
  </si>
  <si>
    <t>Pajarito</t>
  </si>
  <si>
    <t>12783293
hdhdhfdhdfh</t>
  </si>
  <si>
    <t>setevrrñ{f</t>
  </si>
  <si>
    <t>100 E</t>
  </si>
  <si>
    <t>2500 e</t>
  </si>
  <si>
    <t>sjjdjjffj</t>
  </si>
  <si>
    <t>compu swervri</t>
  </si>
  <si>
    <t>fgshdajkjbkn.g</t>
  </si>
  <si>
    <t xml:space="preserve">contado </t>
  </si>
  <si>
    <t>tsydfgk</t>
  </si>
  <si>
    <r>
      <rPr>
        <b/>
        <sz val="10"/>
        <color theme="1"/>
        <rFont val="Arial"/>
      </rPr>
      <t xml:space="preserve">(a) Se deben presentar tres (3) presupuestos cuando:   
   </t>
    </r>
    <r>
      <rPr>
        <sz val="10"/>
        <color theme="1"/>
        <rFont val="Arial"/>
      </rPr>
      <t>El valor del gasto supere el monto de pesos un mil ($ 1.000,00). 
     Se pueden presentar al menos tres (3)</t>
    </r>
    <r>
      <rPr>
        <sz val="10"/>
        <color theme="1"/>
        <rFont val="Arial"/>
      </rPr>
      <t xml:space="preserve"> solicitudes de cotización (del bien o servicio a contratar) cursadas</t>
    </r>
    <r>
      <rPr>
        <sz val="10"/>
        <color theme="1"/>
        <rFont val="Arial"/>
      </rPr>
      <t xml:space="preserve"> a tres o más empresas oferentes.
     L</t>
    </r>
    <r>
      <rPr>
        <sz val="10"/>
        <color theme="1"/>
        <rFont val="Arial"/>
      </rPr>
      <t xml:space="preserve">a selección del proveedor se hará con el criterio del más bajo precio.
     </t>
    </r>
    <r>
      <rPr>
        <b/>
        <sz val="10"/>
        <color theme="1"/>
        <rFont val="Arial"/>
      </rPr>
      <t>En caso de no contar con tres (3) presupuestos, o no poder seleccionar al proveedor que ofrece menor precio, presentar este cuadro una nota de justificación siguiendo las pautas del ítem    (XX)</t>
    </r>
    <r>
      <rPr>
        <sz val="10"/>
        <color theme="1"/>
        <rFont val="Arial"/>
      </rPr>
      <t xml:space="preserve">
</t>
    </r>
  </si>
  <si>
    <r>
      <rPr>
        <b/>
        <sz val="10"/>
        <color theme="1"/>
        <rFont val="Arial"/>
      </rPr>
      <t>(b) Ejemplos:</t>
    </r>
    <r>
      <rPr>
        <sz val="10"/>
        <color theme="1"/>
        <rFont val="Arial"/>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</si>
</sst>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quot;$&quot;\ #,##0"/>
    <numFmt numFmtId="165" formatCode="_-[$$-409]* #,##0.00_ ;_-[$$-409]* \-#,##0.00\ ;_-[$$-409]* &quot;-&quot;??_ ;_-@_ "/>
    <numFmt numFmtId="166" formatCode="&quot;$&quot;\ #,##0.00"/>
    <numFmt numFmtId="167" formatCode="[$$-240A]\ #,##0"/>
    <numFmt numFmtId="168" formatCode="_-[$$-240A]\ * #,##0_-;\-[$$-240A]\ * #,##0_-;_-[$$-240A]\ * &quot;-&quot;??_-;_-@"/>
    <numFmt numFmtId="169" formatCode="_-[$$-240A]\ * #,##0.00_-;\-[$$-240A]\ * #,##0.00_-;_-[$$-240A]\ * &quot;-&quot;??_-;_-@"/>
    <numFmt numFmtId="170" formatCode="_-[$€-2]\ * #,##0.00_-;\-[$€-2]\ * #,##0.00_-;_-[$€-2]\ * &quot;-&quot;??_-;_-@"/>
    <numFmt numFmtId="171" formatCode="_-[$$-540A]* #,##0.00_ ;_-[$$-540A]* \-#,##0.00\ ;_-[$$-540A]* &quot;-&quot;??_ ;_-@_ "/>
    <numFmt numFmtId="172" formatCode="#,##0.00\ [$€-1];[Red]\-#,##0.00\ [$€-1]"/>
    <numFmt numFmtId="176" formatCode="_-[$$-240A]\ * #,##0.000_-;\-[$$-240A]\ * #,##0.000_-;_-[$$-240A]\ * &quot;-&quot;??_-;_-@"/>
  </numFmts>
  <fonts count="38" x14ac:knownFonts="1">
    <font>
      <sz val="10"/>
      <color rgb="FF000000"/>
      <name val="Arial"/>
      <scheme val="minor"/>
    </font>
    <font>
      <b/>
      <sz val="12"/>
      <color theme="1"/>
      <name val="Arial"/>
    </font>
    <font>
      <sz val="10"/>
      <name val="Arial"/>
    </font>
    <font>
      <b/>
      <sz val="10"/>
      <color theme="1"/>
      <name val="Arial"/>
    </font>
    <font>
      <b/>
      <sz val="10"/>
      <color theme="1"/>
      <name val="Trebuchet MS"/>
    </font>
    <font>
      <b/>
      <u/>
      <sz val="10"/>
      <color theme="1"/>
      <name val="Trebuchet MS"/>
    </font>
    <font>
      <i/>
      <sz val="10"/>
      <color theme="1"/>
      <name val="Arial"/>
    </font>
    <font>
      <sz val="10"/>
      <color theme="1"/>
      <name val="Trebuchet MS"/>
    </font>
    <font>
      <u/>
      <sz val="10"/>
      <color theme="10"/>
      <name val="Arial"/>
    </font>
    <font>
      <sz val="10"/>
      <color theme="1"/>
      <name val="Arial"/>
    </font>
    <font>
      <sz val="10"/>
      <color theme="1"/>
      <name val="Arial Narrow"/>
    </font>
    <font>
      <b/>
      <u/>
      <sz val="10"/>
      <color theme="1"/>
      <name val="Trebuchet MS"/>
    </font>
    <font>
      <sz val="10"/>
      <color rgb="FF000000"/>
      <name val="Trebuchet MS"/>
    </font>
    <font>
      <u/>
      <sz val="10"/>
      <color theme="10"/>
      <name val="Arial"/>
    </font>
    <font>
      <u/>
      <sz val="10"/>
      <color theme="10"/>
      <name val="Arial"/>
    </font>
    <font>
      <u/>
      <sz val="10"/>
      <color theme="10"/>
      <name val="Arial"/>
    </font>
    <font>
      <u/>
      <sz val="10"/>
      <color theme="10"/>
      <name val="Arial"/>
    </font>
    <font>
      <u/>
      <sz val="10"/>
      <color theme="10"/>
      <name val="Arial"/>
    </font>
    <font>
      <u/>
      <sz val="10"/>
      <color theme="10"/>
      <name val="Arial"/>
    </font>
    <font>
      <u/>
      <sz val="10"/>
      <color theme="10"/>
      <name val="Arial"/>
    </font>
    <font>
      <u/>
      <sz val="10"/>
      <color rgb="FF0000FF"/>
      <name val="Trebuchet MS"/>
    </font>
    <font>
      <u/>
      <sz val="10"/>
      <color rgb="FF0000FF"/>
      <name val="Arial"/>
    </font>
    <font>
      <u/>
      <sz val="10"/>
      <color rgb="FF0000FF"/>
      <name val="Trebuchet MS"/>
    </font>
    <font>
      <u/>
      <sz val="10"/>
      <color theme="10"/>
      <name val="Arial"/>
    </font>
    <font>
      <u/>
      <sz val="10"/>
      <color theme="10"/>
      <name val="Arial"/>
    </font>
    <font>
      <u/>
      <sz val="10"/>
      <color theme="10"/>
      <name val="Arial"/>
    </font>
    <font>
      <u/>
      <sz val="10"/>
      <color theme="10"/>
      <name val="Arial"/>
    </font>
    <font>
      <b/>
      <sz val="10"/>
      <color rgb="FF0D0D0D"/>
      <name val="Arial"/>
    </font>
    <font>
      <sz val="10"/>
      <color rgb="FF0D0D0D"/>
      <name val="Arial"/>
    </font>
    <font>
      <u/>
      <sz val="10"/>
      <color theme="10"/>
      <name val="Arial"/>
    </font>
    <font>
      <u/>
      <sz val="10"/>
      <color theme="10"/>
      <name val="Arial"/>
    </font>
    <font>
      <u/>
      <sz val="10"/>
      <color theme="10"/>
      <name val="Arial"/>
    </font>
    <font>
      <i/>
      <sz val="8"/>
      <color theme="1"/>
      <name val="Trebuchet MS"/>
    </font>
    <font>
      <i/>
      <sz val="10"/>
      <color theme="1"/>
      <name val="Trebuchet MS"/>
    </font>
    <font>
      <i/>
      <u/>
      <sz val="8"/>
      <color theme="1"/>
      <name val="Trebuchet MS"/>
    </font>
    <font>
      <i/>
      <sz val="8"/>
      <color theme="1"/>
      <name val="Arial"/>
    </font>
    <font>
      <sz val="10"/>
      <color rgb="FF000000"/>
      <name val="Arial"/>
    </font>
    <font>
      <sz val="10"/>
      <color theme="1"/>
      <name val="Trebuchet MS"/>
      <family val="2"/>
    </font>
  </fonts>
  <fills count="7">
    <fill>
      <patternFill patternType="none"/>
    </fill>
    <fill>
      <patternFill patternType="gray125"/>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style="medium">
        <color rgb="FF000000"/>
      </right>
      <top/>
      <bottom style="medium">
        <color rgb="FF000000"/>
      </bottom>
      <diagonal/>
    </border>
    <border>
      <left style="thin">
        <color rgb="FF000000"/>
      </left>
      <right style="thin">
        <color rgb="FF000000"/>
      </right>
      <top/>
      <bottom/>
      <diagonal/>
    </border>
    <border>
      <left style="thin">
        <color rgb="FF000000"/>
      </left>
      <right style="thin">
        <color rgb="FF000000"/>
      </right>
      <top style="thin">
        <color rgb="FFCCCCCC"/>
      </top>
      <bottom style="thin">
        <color rgb="FF000000"/>
      </bottom>
      <diagonal/>
    </border>
  </borders>
  <cellStyleXfs count="1">
    <xf numFmtId="0" fontId="0" fillId="0" borderId="0"/>
  </cellStyleXfs>
  <cellXfs count="102">
    <xf numFmtId="0" fontId="0" fillId="0" borderId="0" xfId="0"/>
    <xf numFmtId="0" fontId="3" fillId="3" borderId="4"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4"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Alignment="1">
      <alignment horizontal="center" vertical="center"/>
    </xf>
    <xf numFmtId="0" fontId="3" fillId="3" borderId="4" xfId="0" applyFont="1" applyFill="1" applyBorder="1" applyAlignment="1">
      <alignment horizontal="center" vertical="center"/>
    </xf>
    <xf numFmtId="0" fontId="7" fillId="0" borderId="4" xfId="0" applyFont="1" applyBorder="1" applyAlignment="1">
      <alignment horizontal="center" vertical="top" wrapText="1"/>
    </xf>
    <xf numFmtId="2" fontId="7" fillId="0" borderId="4" xfId="0" applyNumberFormat="1" applyFont="1" applyBorder="1" applyAlignment="1">
      <alignment horizontal="center" vertical="top" wrapText="1"/>
    </xf>
    <xf numFmtId="3" fontId="7" fillId="0" borderId="4" xfId="0" applyNumberFormat="1" applyFont="1" applyBorder="1" applyAlignment="1">
      <alignment horizontal="center" vertical="top" wrapText="1"/>
    </xf>
    <xf numFmtId="0" fontId="8" fillId="0" borderId="4" xfId="0" applyFont="1" applyBorder="1" applyAlignment="1">
      <alignment horizontal="left" vertical="top" wrapText="1"/>
    </xf>
    <xf numFmtId="0" fontId="7" fillId="0" borderId="4" xfId="0" applyFont="1" applyBorder="1" applyAlignment="1">
      <alignment horizontal="left" vertical="top" wrapText="1"/>
    </xf>
    <xf numFmtId="4" fontId="7" fillId="0" borderId="4" xfId="0" applyNumberFormat="1" applyFont="1" applyBorder="1" applyAlignment="1">
      <alignment horizontal="center" vertical="top" wrapText="1"/>
    </xf>
    <xf numFmtId="0" fontId="9" fillId="0" borderId="4" xfId="0" applyFont="1" applyBorder="1"/>
    <xf numFmtId="0" fontId="10" fillId="0" borderId="0" xfId="0" applyFont="1" applyAlignment="1">
      <alignment horizontal="center" vertical="center" wrapText="1"/>
    </xf>
    <xf numFmtId="0" fontId="9" fillId="0" borderId="0" xfId="0" applyFont="1"/>
    <xf numFmtId="0" fontId="4" fillId="0" borderId="6" xfId="0" applyFont="1" applyBorder="1" applyAlignment="1">
      <alignment horizontal="center" vertical="center" wrapText="1"/>
    </xf>
    <xf numFmtId="0" fontId="11" fillId="4" borderId="7"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3" fillId="3" borderId="5" xfId="0" applyFont="1" applyFill="1" applyBorder="1" applyAlignment="1">
      <alignment horizontal="center" vertical="center"/>
    </xf>
    <xf numFmtId="0" fontId="12" fillId="0" borderId="1" xfId="0" applyFont="1" applyBorder="1" applyAlignment="1">
      <alignment horizontal="center" vertical="center" wrapText="1"/>
    </xf>
    <xf numFmtId="0" fontId="13" fillId="0" borderId="1" xfId="0" applyFont="1" applyBorder="1" applyAlignment="1">
      <alignment horizontal="center" vertical="top" wrapText="1"/>
    </xf>
    <xf numFmtId="0" fontId="12" fillId="0" borderId="9" xfId="0" applyFont="1" applyBorder="1" applyAlignment="1">
      <alignment horizontal="center" vertical="center" wrapText="1"/>
    </xf>
    <xf numFmtId="164" fontId="12" fillId="0" borderId="9"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0" xfId="0" applyFont="1" applyBorder="1" applyAlignment="1">
      <alignment horizontal="center" vertical="center" wrapText="1"/>
    </xf>
    <xf numFmtId="0" fontId="14" fillId="0" borderId="11" xfId="0" applyFont="1" applyBorder="1" applyAlignment="1">
      <alignment horizontal="center" vertical="center" wrapText="1"/>
    </xf>
    <xf numFmtId="164" fontId="12" fillId="0" borderId="12" xfId="0" applyNumberFormat="1" applyFont="1" applyBorder="1" applyAlignment="1">
      <alignment horizontal="center" vertical="center" wrapText="1"/>
    </xf>
    <xf numFmtId="0" fontId="12" fillId="0" borderId="12" xfId="0" applyFont="1" applyBorder="1" applyAlignment="1">
      <alignment horizontal="center" vertical="center" wrapText="1"/>
    </xf>
    <xf numFmtId="0" fontId="7" fillId="0" borderId="4" xfId="0" applyFont="1" applyBorder="1" applyAlignment="1">
      <alignment horizontal="center" vertical="center" wrapText="1"/>
    </xf>
    <xf numFmtId="0" fontId="15" fillId="0" borderId="1" xfId="0" applyFont="1" applyBorder="1" applyAlignment="1">
      <alignment horizontal="center" vertical="center" wrapText="1"/>
    </xf>
    <xf numFmtId="165" fontId="12" fillId="0" borderId="1" xfId="0" applyNumberFormat="1" applyFont="1" applyBorder="1" applyAlignment="1">
      <alignment horizontal="center" vertical="center" wrapText="1"/>
    </xf>
    <xf numFmtId="164" fontId="12" fillId="0" borderId="4" xfId="0" applyNumberFormat="1" applyFont="1" applyBorder="1" applyAlignment="1">
      <alignment horizontal="center" vertical="center" wrapText="1"/>
    </xf>
    <xf numFmtId="165" fontId="12" fillId="0" borderId="2"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4" xfId="0" applyFont="1" applyBorder="1" applyAlignment="1">
      <alignment horizontal="center" vertical="center" wrapText="1"/>
    </xf>
    <xf numFmtId="0" fontId="16" fillId="0" borderId="9" xfId="0" applyFont="1" applyBorder="1" applyAlignment="1">
      <alignment horizontal="center" vertical="top" wrapText="1"/>
    </xf>
    <xf numFmtId="0" fontId="17" fillId="0" borderId="12" xfId="0" applyFont="1" applyBorder="1" applyAlignment="1">
      <alignment horizontal="center" vertical="center" wrapText="1"/>
    </xf>
    <xf numFmtId="165" fontId="12" fillId="0" borderId="12" xfId="0" applyNumberFormat="1" applyFont="1" applyBorder="1" applyAlignment="1">
      <alignment horizontal="center" vertical="center" wrapText="1"/>
    </xf>
    <xf numFmtId="0" fontId="7" fillId="0" borderId="10" xfId="0" applyFont="1" applyBorder="1" applyAlignment="1">
      <alignment horizontal="left" vertical="top" wrapText="1"/>
    </xf>
    <xf numFmtId="0" fontId="18" fillId="0" borderId="4" xfId="0" applyFont="1" applyBorder="1" applyAlignment="1">
      <alignment horizontal="center" vertical="center" wrapText="1"/>
    </xf>
    <xf numFmtId="164" fontId="7" fillId="0" borderId="4" xfId="0" applyNumberFormat="1" applyFont="1" applyBorder="1" applyAlignment="1">
      <alignment horizontal="center" vertical="center" wrapText="1"/>
    </xf>
    <xf numFmtId="0" fontId="7" fillId="0" borderId="4" xfId="0" applyFont="1" applyBorder="1" applyAlignment="1">
      <alignment horizontal="left" vertical="center" wrapText="1"/>
    </xf>
    <xf numFmtId="166" fontId="7" fillId="0" borderId="4" xfId="0" applyNumberFormat="1" applyFont="1" applyBorder="1" applyAlignment="1">
      <alignment horizontal="center" vertical="center" wrapText="1"/>
    </xf>
    <xf numFmtId="165" fontId="7" fillId="0" borderId="4" xfId="0" applyNumberFormat="1" applyFont="1" applyBorder="1" applyAlignment="1">
      <alignment horizontal="center" vertical="center" wrapText="1"/>
    </xf>
    <xf numFmtId="167" fontId="7" fillId="0" borderId="4" xfId="0" applyNumberFormat="1" applyFont="1" applyBorder="1" applyAlignment="1">
      <alignment horizontal="center" vertical="center" wrapText="1"/>
    </xf>
    <xf numFmtId="0" fontId="19" fillId="0" borderId="4" xfId="0" applyFont="1" applyBorder="1" applyAlignment="1">
      <alignment horizontal="left" vertical="center" wrapText="1"/>
    </xf>
    <xf numFmtId="0" fontId="20" fillId="0" borderId="4" xfId="0" applyFont="1" applyBorder="1" applyAlignment="1">
      <alignment horizontal="center" vertical="top" wrapText="1"/>
    </xf>
    <xf numFmtId="0" fontId="21" fillId="0" borderId="4" xfId="0" applyFont="1" applyBorder="1" applyAlignment="1">
      <alignment horizontal="left" vertical="top" wrapText="1"/>
    </xf>
    <xf numFmtId="164" fontId="7" fillId="0" borderId="4" xfId="0" applyNumberFormat="1" applyFont="1" applyBorder="1" applyAlignment="1">
      <alignment horizontal="center" vertical="top" wrapText="1"/>
    </xf>
    <xf numFmtId="0" fontId="22" fillId="0" borderId="4" xfId="0" applyFont="1" applyBorder="1" applyAlignment="1">
      <alignment horizontal="left" vertical="top" wrapText="1"/>
    </xf>
    <xf numFmtId="0" fontId="7" fillId="0" borderId="1" xfId="0" applyFont="1" applyBorder="1" applyAlignment="1">
      <alignment horizontal="center" vertical="center" wrapText="1"/>
    </xf>
    <xf numFmtId="0" fontId="23" fillId="0" borderId="10" xfId="0" applyFont="1" applyBorder="1" applyAlignment="1">
      <alignment horizontal="left" vertical="center" wrapText="1" readingOrder="1"/>
    </xf>
    <xf numFmtId="0" fontId="12" fillId="0" borderId="13" xfId="0" applyFont="1" applyBorder="1" applyAlignment="1">
      <alignment horizontal="center" vertical="center" wrapText="1" readingOrder="1"/>
    </xf>
    <xf numFmtId="164" fontId="12" fillId="0" borderId="6" xfId="0" applyNumberFormat="1" applyFont="1" applyBorder="1" applyAlignment="1">
      <alignment horizontal="center" vertical="center" wrapText="1"/>
    </xf>
    <xf numFmtId="164" fontId="12" fillId="0" borderId="13" xfId="0" applyNumberFormat="1" applyFont="1" applyBorder="1" applyAlignment="1">
      <alignment horizontal="center" vertical="center" wrapText="1"/>
    </xf>
    <xf numFmtId="164" fontId="12" fillId="0" borderId="3" xfId="0" applyNumberFormat="1" applyFont="1" applyBorder="1" applyAlignment="1">
      <alignment horizontal="center" vertical="center" wrapText="1"/>
    </xf>
    <xf numFmtId="0" fontId="12" fillId="0" borderId="3" xfId="0" applyFont="1" applyBorder="1" applyAlignment="1">
      <alignment horizontal="center" vertical="center" wrapText="1" readingOrder="1"/>
    </xf>
    <xf numFmtId="0" fontId="7" fillId="0" borderId="3" xfId="0" applyFont="1" applyBorder="1" applyAlignment="1">
      <alignment horizontal="left" vertical="center" wrapText="1"/>
    </xf>
    <xf numFmtId="0" fontId="12" fillId="0" borderId="2" xfId="0" applyFont="1" applyBorder="1" applyAlignment="1">
      <alignment horizontal="center" vertical="center" wrapText="1" readingOrder="1"/>
    </xf>
    <xf numFmtId="164" fontId="12" fillId="0" borderId="14" xfId="0" applyNumberFormat="1" applyFont="1" applyBorder="1" applyAlignment="1">
      <alignment horizontal="center" vertical="center" wrapText="1"/>
    </xf>
    <xf numFmtId="164" fontId="12" fillId="0" borderId="10" xfId="0" applyNumberFormat="1" applyFont="1" applyBorder="1" applyAlignment="1">
      <alignment horizontal="center" vertical="center" wrapText="1"/>
    </xf>
    <xf numFmtId="0" fontId="12" fillId="0" borderId="15" xfId="0" applyFont="1" applyBorder="1" applyAlignment="1">
      <alignment horizontal="center" vertical="center" wrapText="1" readingOrder="1"/>
    </xf>
    <xf numFmtId="0" fontId="12" fillId="0" borderId="16" xfId="0" applyFont="1" applyBorder="1" applyAlignment="1">
      <alignment horizontal="center" vertical="center" wrapText="1" readingOrder="1"/>
    </xf>
    <xf numFmtId="166" fontId="12" fillId="0" borderId="4" xfId="0" applyNumberFormat="1" applyFont="1" applyBorder="1" applyAlignment="1">
      <alignment horizontal="center" vertical="center" wrapText="1"/>
    </xf>
    <xf numFmtId="166" fontId="12" fillId="0" borderId="3" xfId="0" applyNumberFormat="1" applyFont="1" applyBorder="1" applyAlignment="1">
      <alignment horizontal="center" vertical="center" wrapText="1"/>
    </xf>
    <xf numFmtId="165" fontId="12" fillId="0" borderId="3" xfId="0" applyNumberFormat="1" applyFont="1" applyBorder="1" applyAlignment="1">
      <alignment horizontal="center" vertical="center" wrapText="1"/>
    </xf>
    <xf numFmtId="164" fontId="12" fillId="0" borderId="17" xfId="0" applyNumberFormat="1" applyFont="1" applyBorder="1" applyAlignment="1">
      <alignment horizontal="center" vertical="center" wrapText="1"/>
    </xf>
    <xf numFmtId="166" fontId="12" fillId="0" borderId="12" xfId="0" applyNumberFormat="1" applyFont="1" applyBorder="1" applyAlignment="1">
      <alignment horizontal="center" vertical="center" wrapText="1"/>
    </xf>
    <xf numFmtId="0" fontId="7" fillId="0" borderId="3" xfId="0" applyFont="1" applyBorder="1" applyAlignment="1">
      <alignment horizontal="left" vertical="top" wrapText="1"/>
    </xf>
    <xf numFmtId="0" fontId="25" fillId="0" borderId="0" xfId="0" applyFont="1" applyAlignment="1">
      <alignment vertical="top" wrapText="1"/>
    </xf>
    <xf numFmtId="0" fontId="26" fillId="0" borderId="1" xfId="0" applyFont="1" applyBorder="1" applyAlignment="1">
      <alignment vertical="center" wrapText="1"/>
    </xf>
    <xf numFmtId="164" fontId="12" fillId="0" borderId="16" xfId="0" applyNumberFormat="1" applyFont="1" applyBorder="1" applyAlignment="1">
      <alignment horizontal="center" vertical="center" wrapText="1"/>
    </xf>
    <xf numFmtId="0" fontId="12" fillId="0" borderId="3" xfId="0" applyFont="1" applyBorder="1" applyAlignment="1">
      <alignment horizontal="center" vertical="center" wrapText="1"/>
    </xf>
    <xf numFmtId="0" fontId="27" fillId="6" borderId="4" xfId="0" applyFont="1" applyFill="1" applyBorder="1" applyAlignment="1">
      <alignment horizontal="left" vertical="center" wrapText="1"/>
    </xf>
    <xf numFmtId="168" fontId="7" fillId="0" borderId="4" xfId="0" applyNumberFormat="1" applyFont="1" applyBorder="1" applyAlignment="1">
      <alignment horizontal="center" vertical="center" wrapText="1"/>
    </xf>
    <xf numFmtId="169" fontId="7" fillId="0" borderId="4" xfId="0" applyNumberFormat="1" applyFont="1" applyBorder="1" applyAlignment="1">
      <alignment horizontal="center" vertical="center" wrapText="1"/>
    </xf>
    <xf numFmtId="170" fontId="7" fillId="0" borderId="4" xfId="0" applyNumberFormat="1" applyFont="1" applyBorder="1" applyAlignment="1">
      <alignment horizontal="center" vertical="center" wrapText="1"/>
    </xf>
    <xf numFmtId="0" fontId="28" fillId="6" borderId="4" xfId="0" applyFont="1" applyFill="1" applyBorder="1" applyAlignment="1">
      <alignment horizontal="left" vertical="center" wrapText="1"/>
    </xf>
    <xf numFmtId="0" fontId="7" fillId="0" borderId="18" xfId="0" applyFont="1" applyBorder="1" applyAlignment="1">
      <alignment horizontal="center" vertical="top" wrapText="1"/>
    </xf>
    <xf numFmtId="171" fontId="7" fillId="0" borderId="4" xfId="0" applyNumberFormat="1" applyFont="1" applyBorder="1" applyAlignment="1">
      <alignment horizontal="center" vertical="center" wrapText="1"/>
    </xf>
    <xf numFmtId="0" fontId="9" fillId="0" borderId="4" xfId="0" applyFont="1" applyBorder="1" applyAlignment="1">
      <alignment horizontal="left" vertical="center" wrapText="1"/>
    </xf>
    <xf numFmtId="0" fontId="29" fillId="0" borderId="0" xfId="0" applyFont="1" applyAlignment="1">
      <alignment vertical="center"/>
    </xf>
    <xf numFmtId="166" fontId="7" fillId="0" borderId="4" xfId="0" applyNumberFormat="1" applyFont="1" applyBorder="1" applyAlignment="1">
      <alignment horizontal="center" vertical="top" wrapText="1"/>
    </xf>
    <xf numFmtId="0" fontId="30" fillId="0" borderId="4" xfId="0" applyFont="1" applyBorder="1" applyAlignment="1">
      <alignment horizontal="left" vertical="center" wrapText="1" readingOrder="1"/>
    </xf>
    <xf numFmtId="166" fontId="7" fillId="0" borderId="4" xfId="0" applyNumberFormat="1" applyFont="1" applyBorder="1" applyAlignment="1">
      <alignment horizontal="center" vertical="center"/>
    </xf>
    <xf numFmtId="172" fontId="7" fillId="0" borderId="4" xfId="0" applyNumberFormat="1" applyFont="1" applyBorder="1" applyAlignment="1">
      <alignment horizontal="center" vertical="center" wrapText="1"/>
    </xf>
    <xf numFmtId="0" fontId="31" fillId="0" borderId="19" xfId="0" applyFont="1" applyBorder="1" applyAlignment="1">
      <alignment horizontal="left" vertical="center" wrapText="1" readingOrder="1"/>
    </xf>
    <xf numFmtId="3" fontId="7" fillId="0" borderId="4" xfId="0" applyNumberFormat="1" applyFont="1" applyBorder="1" applyAlignment="1">
      <alignment horizontal="center" vertical="center" wrapText="1"/>
    </xf>
    <xf numFmtId="0" fontId="1" fillId="0" borderId="0" xfId="0" applyFont="1" applyAlignment="1">
      <alignment horizontal="center" vertical="center"/>
    </xf>
    <xf numFmtId="0" fontId="0" fillId="0" borderId="0" xfId="0"/>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3" fillId="0" borderId="1" xfId="0" applyFont="1" applyBorder="1" applyAlignment="1">
      <alignment horizontal="left" vertical="center" wrapText="1"/>
    </xf>
    <xf numFmtId="166" fontId="12" fillId="0" borderId="9" xfId="0" applyNumberFormat="1" applyFont="1" applyBorder="1" applyAlignment="1">
      <alignment horizontal="center" vertical="center" wrapText="1"/>
    </xf>
    <xf numFmtId="0" fontId="24" fillId="0" borderId="3" xfId="0" applyFont="1" applyBorder="1" applyAlignment="1">
      <alignment horizontal="center" vertical="center" wrapText="1"/>
    </xf>
    <xf numFmtId="170" fontId="37" fillId="0" borderId="4" xfId="0" applyNumberFormat="1" applyFont="1" applyBorder="1" applyAlignment="1">
      <alignment horizontal="center" vertical="center" wrapText="1"/>
    </xf>
    <xf numFmtId="176" fontId="7" fillId="0" borderId="4" xfId="0" applyNumberFormat="1"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altagamadigital.com/precios-portatiles-unilago/lenovo-thinkpad-p16-gen-2-16-intel/" TargetMode="External"/><Relationship Id="rId2" Type="http://schemas.openxmlformats.org/officeDocument/2006/relationships/hyperlink" Target="https://www.pccomponentes.com/lenovo-thinkpad-p16-gen-2-intel-core-i7-13700hx-32gb-1tb-ssd-rtx-2000-ada-16-pt" TargetMode="External"/><Relationship Id="rId1" Type="http://schemas.openxmlformats.org/officeDocument/2006/relationships/hyperlink" Target="https://www.lenovo.com/es/es/p/laptops/thinkpad/thinkpadp/thinkpad-p16-gen-2-(16-inch-intel)/len101t006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alkosto.com/monitor-lg-29-pulgadas-29wq500-fhd-negro/p/8806087960266?fuente=google&amp;medio=cpc&amp;campaign=AK_COL_MAX_PEF_CPC_AON_COMP_TLP_Computadores-Brand-AON_PAC&amp;keyword=&amp;gad_source=1&amp;gclid=Cj0KCQjwiYOxBhC5ARIsAIvdH52cHam5FuCac2BH1izprAZ7CoUoa_L2l48DQmij8pRkQme5TnIhBmYaArvMEALw_wcB" TargetMode="External"/><Relationship Id="rId2" Type="http://schemas.openxmlformats.org/officeDocument/2006/relationships/hyperlink" Target="https://www.exito.com/monitor-ips-29-fhd-ultrawide-lg-29wp500-bawp-3066204/p?idsku=3190882&amp;fuente=google&amp;medio=cpc&amp;campaign=GB_EXITO_ETTO_E00111-ACTIVACIONES.COM_TV-LG-03Sub53On_EST_PEF_CPA_PMAX_CONVERSION&amp;keyword=&amp;gad_source=1&amp;gclid=Cj0KCQjwiYOxBhC5ARIsAIvdH523OamygkluAdPHOusesYZndFmtNQYkWWKmDggayhct6CuKeJTGnXMaAjQhEALw_wcB" TargetMode="External"/><Relationship Id="rId1" Type="http://schemas.openxmlformats.org/officeDocument/2006/relationships/hyperlink" Target="https://www.tecnomegastore.ec/product/monitor-lg-29inc-ultrawide-full-hd-ips-dp-hdmi-amd-freesync-29WQ500-B?code=MONLGX29WQ500-B"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visualstudio.microsoft.com/es/vs/pricing/?tab=enterprise"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www.exito.com/microsoft-office-2021-professional-plus-versin-digital-con-factura-102844216/p" TargetMode="External"/><Relationship Id="rId2" Type="http://schemas.openxmlformats.org/officeDocument/2006/relationships/hyperlink" Target="https://softwaredigital.es/producto/office-2021-profesional-plus-pc" TargetMode="External"/><Relationship Id="rId1" Type="http://schemas.openxmlformats.org/officeDocument/2006/relationships/hyperlink" Target="https://colombiapc.com/product/office-2021-professional-plus/"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store.bitdefender.com/order/checkout.php?redirect=0&amp;CART=1&amp;CARD=2&amp;PRODS=30318999&amp;QTY=1&amp;OPTIONS30318999=h-3u-1y&amp;LANG=es&amp;CURRENCY=EUR&amp;DCURRENCY=EUR&amp;CLEAN_CART=ALL&amp;ORDERSTYLE=nLWw45SpnHI%3D&amp;COUPON=SEM-test-50OFF&amp;adobe_mc=MCMID%3D29209953463736243683356950970302970078%7CMCORGID%3D0E920C0F53DA9E9B0A490D45%2540AdobeOrg%7CTS%3D1713986011&amp;SHOPURL=https%3A%2F%2Fwww.bitdefender.es%2Fmedia%2Fhtml%2Fconsumer%2Fnew%2F2020%2Fcl-offer-opt%2F%3Fforce_country%3Dus%26pid%3D50off%26cid%3Dppc%7Cc%7Cgoogle%7C60off%26gad_source%3D1%26gclid%3DCjwKCAjw26KxBhBDEiwAu6KXt0SUNW3G7Wl5q_x6oygfRKZ5n-4am7yPgi8Vsso5G4VYfkS0-kdwkhoCGAQQAvD_BwE&amp;SRC=https%3A%2F%2Fwww.bitdefender.es%2Fmedia%2Fhtml%2Fconsumer%2Fnew%2F2020%2Fcl-offer-opt%2F&amp;section=es&amp;SHORT_FORM=1&amp;_ga=754193507.1713986011&amp;_ga_s=1" TargetMode="External"/><Relationship Id="rId2" Type="http://schemas.openxmlformats.org/officeDocument/2006/relationships/hyperlink" Target="https://latam.kaspersky.com/premium" TargetMode="External"/><Relationship Id="rId1" Type="http://schemas.openxmlformats.org/officeDocument/2006/relationships/hyperlink" Target="https://www.mcafee.com/consumer/es-co/landing-page/direct/sem/search-campaign.html?csrc=google&amp;csrcl2=text-ad&amp;cctype=search&amp;ccstype=&amp;ccoe=direct&amp;ccoel2=sem&amp;pkg_id=521&amp;affid=1485&amp;utm_source=bing&amp;utm_medium=paidsearch&amp;utm_campaign=%5BES-CO%5D%5BSearch%5D%5BBrand%5D+McAfee&amp;utm_content=%5Bbrand%5D%5Bexact%5D+mcafee&amp;utm_term=mcafee&amp;gad_source=1&amp;gclid=CjwKCAjw26KxBhBDEiwAu6KXt1ZO0PQlh0t0CE2yQBSSXLPyhwFmq4CRz0NgeL5jFNDC29dhDUpDbBoCgWgQAvD_BwE&amp;gclsrc=aw.ds"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racle.com/co/autonomous-database/upgrade-standard-edition-byol/compare-tco/" TargetMode="External"/><Relationship Id="rId2" Type="http://schemas.openxmlformats.org/officeDocument/2006/relationships/hyperlink" Target="https://www.microsoft.com/es-co/sql-server/sql-server-2022-pricing" TargetMode="External"/><Relationship Id="rId1" Type="http://schemas.openxmlformats.org/officeDocument/2006/relationships/hyperlink" Target="https://www.mongodb.com/es/pricing?utm_source=google&amp;utm_campaign=search_gs_pl_evergreen_atlas_core_prosp-brand_gic-null_amers-co_ps-all_desktop_es-la_lead&amp;utm_term=mongodb&amp;utm_medium=cpc_paid_search&amp;utm_ad=p&amp;utm_ad_campaign_id=20745580680&amp;adgroup=156970815322&amp;cq_cmp=20745580680&amp;gad_source=1&amp;gclid=CjwKCAjwuJ2xBhA3EiwAMVjkVEq5megjVsT7IhjZ_fQlusBh2fr0SvIYdxhWbY2cOqFi8DQM41N1nxoCfb8QAvD_Bw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amazon.com/Logitech-Master-inal%C3%A1mbrico-desplazamiento-ultrarr%C3%A1pido/dp/B0BS9VVQPD/ref=asc_df_B0BS9VVQPD/?tag=cogoshpadde-20&amp;linkCode=df0&amp;hvadid=675394160851&amp;hvpos=&amp;hvnetw=g&amp;hvrand=15629090325937728720&amp;hvpone=&amp;hvptwo=&amp;hvqmt=&amp;hvdev=c&amp;hvdvcmdl=&amp;hvlocint=&amp;hvlocphy=1003659&amp;hvtargid=pla-1960235060085&amp;psc=1&amp;language=es_US&amp;mcid=f7755b96dfdf39f4b47bb559d399976a&amp;gad_source=1" TargetMode="External"/><Relationship Id="rId2" Type="http://schemas.openxmlformats.org/officeDocument/2006/relationships/hyperlink" Target="https://www.panamericana.com.co/mouse-inalambrico-mx-master-3s-negro-logitech-645904/p" TargetMode="External"/><Relationship Id="rId1" Type="http://schemas.openxmlformats.org/officeDocument/2006/relationships/hyperlink" Target="https://www.mercadolibre.com.co/mouse-wireless-logitech-mx-master-3s-grey-pale-color-gris-palido/p/MCO19473529?pdp_filters=item_id:MCO138097464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ibreopcion.com/teclado-gamer-ducky-one-2-rgb-tkl-pudding-edition-rgb-led-cherry-mx-blue-double-shot-P505959" TargetMode="External"/><Relationship Id="rId2" Type="http://schemas.openxmlformats.org/officeDocument/2006/relationships/hyperlink" Target="https://mechanicalkeyboards.com/products/ducky-one-2-rgb-tkl-pudding-edition?_pos=1&amp;_psq=Ducky+One+2+Rgb+Tkl+Pudding+Edition&amp;_ss=e&amp;_v=1.0" TargetMode="External"/><Relationship Id="rId1" Type="http://schemas.openxmlformats.org/officeDocument/2006/relationships/hyperlink" Target="https://articulo.mercadolibre.com.co/MCO-1367641801-ducky-one-2-rgb-tkl-pudding-edition-rgb-led-teclado-mecanico-_J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amazon.com/-/es/Monitor-ultraancho-34WN650-W-DisplayHDR-pr%C3%A1cticamente/dp/B087JB656Q/ref=sr_1_1?adgrpid=155714788534&amp;dib=eyJ2IjoiMSJ9.-Ffci5qytpKh4RhVupf-kOg5l60xRs2E3powX9O4Xn3fWIK2Klj0_-_UWAxdxygiDRvwmGUsrUhTIDCVrVU8WwNuWwtoIBNf_5vnnVxT_RwAAziOrMMjWiuTRZ248dV4buHjLrBlCjH9xtFGOYD7iKM7RK3hAMrM2thFZre0MBSjYUETuXn-hKMpRov1hcBxuRUYkVhb3B37dBhjn67GB8H-ScEL30s1PCg0rfRofvc.kFTi3guA2OK1cEKbVFeZYQSD4_fWZIhfnUK87lA7-sU&amp;dib_tag=se&amp;hvadid=685306400556&amp;hvdev=c&amp;hvlocphy=1003659&amp;hvnetw=g&amp;hvqmt=b&amp;hvrand=6798538280350202390&amp;hvtargid=kwd-1281342335655&amp;hydadcr=14174_13559067&amp;keywords=lg+34wp500-b&amp;qid=1713886548&amp;sr=8-1" TargetMode="External"/><Relationship Id="rId2" Type="http://schemas.openxmlformats.org/officeDocument/2006/relationships/hyperlink" Target="https://www.exito.com/monitor-ultrawide-lg-34-ips-hrd10-freesync-75hz-34wp500-b-negro-102415555-mp/p" TargetMode="External"/><Relationship Id="rId1" Type="http://schemas.openxmlformats.org/officeDocument/2006/relationships/hyperlink" Target="https://www.alkosto.com/monitor-lg-27-pulgadas-27gq50f-negro/p/880609164954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todotintasysuministros.com/equipos-corporativos-y-servidores/servidor-dell-power-edge-t40" TargetMode="External"/><Relationship Id="rId2" Type="http://schemas.openxmlformats.org/officeDocument/2006/relationships/hyperlink" Target="https://mymsystech.com.co/servidores/1187-servidor-dell-poweredge-t40-2dtr1.html" TargetMode="External"/><Relationship Id="rId1" Type="http://schemas.openxmlformats.org/officeDocument/2006/relationships/hyperlink" Target="https://a.co/d/0FjY7mf"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godaddy.com/es/dominios/gestion-de-dominios" TargetMode="External"/><Relationship Id="rId2" Type="http://schemas.openxmlformats.org/officeDocument/2006/relationships/hyperlink" Target="https://www.neothek.com/web-hosting/?gad_source=1&amp;gclid=Cj0KCQjwlZixBhCoARIsAIC745B5naB_XQaSLrSE0PEd3tKteP_ZCEG1Nz9UysAtHr-uSJStRv0dtgAaAtniEALw_wcB" TargetMode="External"/><Relationship Id="rId1" Type="http://schemas.openxmlformats.org/officeDocument/2006/relationships/hyperlink" Target="https://www.hostinger.co/comprar-dominio"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cart.hostinger.com/pay/b1d595c9-8b16-472c-b5ad-a1930979cf11" TargetMode="External"/><Relationship Id="rId2" Type="http://schemas.openxmlformats.org/officeDocument/2006/relationships/hyperlink" Target="https://portal.tecnoweb.net/select-period.php?a=add&amp;pid=144&amp;currency=7&amp;promocode=15DCTOCOL&amp;language=spanish-co&amp;billingcycle=annually" TargetMode="External"/><Relationship Id="rId1" Type="http://schemas.openxmlformats.org/officeDocument/2006/relationships/hyperlink" Target="https://www.hostgator.co/web-hosting-seleccionar-duracion-del-plan?pid=213"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amazon.com/-/es/Teclado-mec%C3%A1nico-juegos-Razer-BlackWidow/dp/B08FQPLCNC?th=1" TargetMode="External"/><Relationship Id="rId2" Type="http://schemas.openxmlformats.org/officeDocument/2006/relationships/hyperlink" Target="https://www.exito.com/teclado-mecanico-razer-blackwidow-v3-rgb-101798950-mp/p" TargetMode="External"/><Relationship Id="rId1" Type="http://schemas.openxmlformats.org/officeDocument/2006/relationships/hyperlink" Target="https://clonesyperifericos.com/comprar/teclado-razer-blackwidow-v3-switch-yellow/"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exito.com/mouse-gamer-razer-naga-x-102852983/p" TargetMode="External"/><Relationship Id="rId2" Type="http://schemas.openxmlformats.org/officeDocument/2006/relationships/hyperlink" Target="https://www.mercadolibre.com.co/mouse-gamer-de-juego-razer-naga-x-negro/p/MCO17974714?pdp_filters=state%3ACO-DC%7Ccategory%3AMCO1714" TargetMode="External"/><Relationship Id="rId1" Type="http://schemas.openxmlformats.org/officeDocument/2006/relationships/hyperlink" Target="https://a.co/d/f5M8Ed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opLeftCell="A7" workbookViewId="0">
      <selection activeCell="D2" sqref="D2:H2"/>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3</v>
      </c>
      <c r="C7" s="2" t="s">
        <v>4</v>
      </c>
      <c r="D7" s="2" t="s">
        <v>5</v>
      </c>
      <c r="E7" s="2" t="s">
        <v>6</v>
      </c>
      <c r="F7" s="3" t="s">
        <v>7</v>
      </c>
      <c r="G7" s="4" t="s">
        <v>8</v>
      </c>
      <c r="H7" s="5" t="s">
        <v>9</v>
      </c>
      <c r="I7" s="2" t="s">
        <v>10</v>
      </c>
      <c r="J7" s="2" t="s">
        <v>11</v>
      </c>
      <c r="K7" s="6"/>
      <c r="L7" s="6"/>
      <c r="M7" s="6"/>
      <c r="N7" s="6"/>
      <c r="O7" s="6"/>
      <c r="P7" s="6"/>
      <c r="Q7" s="6"/>
      <c r="R7" s="6"/>
      <c r="S7" s="6"/>
      <c r="T7" s="6"/>
      <c r="U7" s="6"/>
      <c r="V7" s="6"/>
      <c r="W7" s="6"/>
      <c r="X7" s="6"/>
      <c r="Y7" s="6"/>
      <c r="Z7" s="6"/>
    </row>
    <row r="8" spans="1:26" ht="50.25" customHeight="1" x14ac:dyDescent="0.2">
      <c r="A8" s="7" t="s">
        <v>12</v>
      </c>
      <c r="B8" s="8"/>
      <c r="C8" s="8"/>
      <c r="D8" s="8"/>
      <c r="E8" s="8"/>
      <c r="F8" s="9"/>
      <c r="G8" s="10"/>
      <c r="H8" s="9"/>
      <c r="I8" s="8"/>
      <c r="J8" s="8"/>
    </row>
    <row r="9" spans="1:26" ht="50.25" customHeight="1" x14ac:dyDescent="0.2">
      <c r="A9" s="7" t="s">
        <v>13</v>
      </c>
      <c r="B9" s="8"/>
      <c r="C9" s="11"/>
      <c r="D9" s="12"/>
      <c r="E9" s="12"/>
      <c r="F9" s="9"/>
      <c r="G9" s="10"/>
      <c r="H9" s="9"/>
      <c r="I9" s="12"/>
      <c r="J9" s="12"/>
    </row>
    <row r="10" spans="1:26" ht="50.25" customHeight="1" x14ac:dyDescent="0.2">
      <c r="A10" s="7" t="s">
        <v>14</v>
      </c>
      <c r="B10" s="8"/>
      <c r="C10" s="12"/>
      <c r="D10" s="12"/>
      <c r="E10" s="10"/>
      <c r="F10" s="9"/>
      <c r="G10" s="13"/>
      <c r="H10" s="9"/>
      <c r="I10" s="12"/>
      <c r="J10" s="12"/>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15</v>
      </c>
      <c r="B13" s="95"/>
      <c r="C13" s="95"/>
      <c r="D13" s="95"/>
      <c r="E13" s="95"/>
      <c r="F13" s="95"/>
      <c r="G13" s="95"/>
      <c r="H13" s="95"/>
      <c r="I13" s="95"/>
      <c r="J13" s="96"/>
    </row>
    <row r="14" spans="1:26" ht="12.75" customHeight="1" x14ac:dyDescent="0.2"/>
    <row r="15" spans="1:26" ht="75" customHeight="1" x14ac:dyDescent="0.2">
      <c r="A15" s="97" t="s">
        <v>16</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topLeftCell="A10" workbookViewId="0">
      <selection activeCell="A10" sqref="A10"/>
    </sheetView>
  </sheetViews>
  <sheetFormatPr baseColWidth="10" defaultColWidth="12.5703125" defaultRowHeight="15" customHeight="1" x14ac:dyDescent="0.2"/>
  <cols>
    <col min="1" max="2" width="19.140625" customWidth="1"/>
    <col min="3" max="3" width="34.28515625" customWidth="1"/>
    <col min="4" max="4" width="31" customWidth="1"/>
    <col min="5" max="6" width="17" customWidth="1"/>
    <col min="7" max="7" width="18" customWidth="1"/>
    <col min="8" max="8" width="17" customWidth="1"/>
    <col min="9" max="9" width="19.140625" customWidth="1"/>
    <col min="10" max="10" width="61"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161</v>
      </c>
      <c r="C7" s="2" t="s">
        <v>162</v>
      </c>
      <c r="D7" s="2" t="s">
        <v>163</v>
      </c>
      <c r="E7" s="2" t="s">
        <v>164</v>
      </c>
      <c r="F7" s="3" t="s">
        <v>165</v>
      </c>
      <c r="G7" s="4" t="s">
        <v>166</v>
      </c>
      <c r="H7" s="5" t="s">
        <v>9</v>
      </c>
      <c r="I7" s="2" t="s">
        <v>167</v>
      </c>
      <c r="J7" s="2" t="s">
        <v>168</v>
      </c>
      <c r="K7" s="6"/>
      <c r="L7" s="6"/>
      <c r="M7" s="6"/>
      <c r="N7" s="6"/>
      <c r="O7" s="6"/>
      <c r="P7" s="6"/>
      <c r="Q7" s="6"/>
      <c r="R7" s="6"/>
      <c r="S7" s="6"/>
      <c r="T7" s="6"/>
      <c r="U7" s="6"/>
      <c r="V7" s="6"/>
      <c r="W7" s="6"/>
      <c r="X7" s="6"/>
      <c r="Y7" s="6"/>
      <c r="Z7" s="6"/>
    </row>
    <row r="8" spans="1:26" ht="218.25" customHeight="1" x14ac:dyDescent="0.2">
      <c r="A8" s="7" t="s">
        <v>12</v>
      </c>
      <c r="B8" s="32" t="s">
        <v>169</v>
      </c>
      <c r="C8" s="49" t="s">
        <v>170</v>
      </c>
      <c r="D8" s="77" t="s">
        <v>171</v>
      </c>
      <c r="E8" s="100">
        <v>2537.5500000000002</v>
      </c>
      <c r="F8" s="79">
        <v>0</v>
      </c>
      <c r="G8" s="80">
        <f>E8+F8</f>
        <v>2537.5500000000002</v>
      </c>
      <c r="H8" s="78">
        <f t="shared" ref="H8:H9" si="0">G8*4200</f>
        <v>10657710</v>
      </c>
      <c r="I8" s="32" t="s">
        <v>28</v>
      </c>
      <c r="J8" s="12" t="s">
        <v>172</v>
      </c>
    </row>
    <row r="9" spans="1:26" ht="270" x14ac:dyDescent="0.2">
      <c r="A9" s="7" t="s">
        <v>13</v>
      </c>
      <c r="B9" s="32" t="s">
        <v>173</v>
      </c>
      <c r="C9" s="49" t="s">
        <v>174</v>
      </c>
      <c r="D9" s="81" t="s">
        <v>175</v>
      </c>
      <c r="E9" s="80">
        <v>3461.19</v>
      </c>
      <c r="F9" s="101">
        <v>0</v>
      </c>
      <c r="G9" s="80">
        <f>E9+F9</f>
        <v>3461.19</v>
      </c>
      <c r="H9" s="78">
        <f t="shared" si="0"/>
        <v>14536998</v>
      </c>
      <c r="I9" s="32" t="s">
        <v>28</v>
      </c>
      <c r="J9" s="12" t="s">
        <v>172</v>
      </c>
    </row>
    <row r="10" spans="1:26" ht="270" x14ac:dyDescent="0.2">
      <c r="A10" s="7" t="s">
        <v>14</v>
      </c>
      <c r="B10" s="32" t="s">
        <v>176</v>
      </c>
      <c r="C10" s="49" t="s">
        <v>177</v>
      </c>
      <c r="D10" s="81" t="s">
        <v>178</v>
      </c>
      <c r="E10" s="78">
        <v>13699900</v>
      </c>
      <c r="F10" s="79">
        <v>0</v>
      </c>
      <c r="G10" s="78">
        <f>E10+F10</f>
        <v>13699900</v>
      </c>
      <c r="H10" s="78">
        <f>G10</f>
        <v>13699900</v>
      </c>
      <c r="I10" s="32" t="s">
        <v>28</v>
      </c>
      <c r="J10" s="12" t="s">
        <v>172</v>
      </c>
    </row>
    <row r="11" spans="1:26" ht="1.5" customHeight="1" x14ac:dyDescent="0.2">
      <c r="A11" s="14"/>
      <c r="B11" s="12"/>
      <c r="C11" s="12"/>
      <c r="D11" s="12"/>
      <c r="E11" s="12"/>
      <c r="F11" s="12"/>
      <c r="G11" s="12"/>
      <c r="H11" s="12"/>
      <c r="I11" s="12"/>
      <c r="J11" s="12"/>
    </row>
    <row r="12" spans="1:26" ht="12.75" customHeight="1" x14ac:dyDescent="0.2">
      <c r="B12" s="82"/>
    </row>
    <row r="13" spans="1:26" ht="138.75" customHeight="1" x14ac:dyDescent="0.2">
      <c r="A13" s="97" t="s">
        <v>179</v>
      </c>
      <c r="B13" s="95"/>
      <c r="C13" s="95"/>
      <c r="D13" s="95"/>
      <c r="E13" s="95"/>
      <c r="F13" s="95"/>
      <c r="G13" s="95"/>
      <c r="H13" s="95"/>
      <c r="I13" s="95"/>
      <c r="J13" s="96"/>
    </row>
    <row r="14" spans="1:26" ht="12.75" customHeight="1" x14ac:dyDescent="0.2"/>
    <row r="15" spans="1:26" ht="75" customHeight="1" x14ac:dyDescent="0.2">
      <c r="A15" s="97" t="s">
        <v>180</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900-000000000000}"/>
    <hyperlink ref="C9" r:id="rId2" xr:uid="{00000000-0004-0000-0900-000001000000}"/>
    <hyperlink ref="C10" r:id="rId3" xr:uid="{00000000-0004-0000-09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000"/>
  <sheetViews>
    <sheetView tabSelected="1" topLeftCell="A7" workbookViewId="0">
      <selection activeCell="C8" sqref="C8"/>
    </sheetView>
  </sheetViews>
  <sheetFormatPr baseColWidth="10" defaultColWidth="12.5703125" defaultRowHeight="15" customHeight="1" x14ac:dyDescent="0.2"/>
  <cols>
    <col min="1" max="2" width="19.140625" customWidth="1"/>
    <col min="3" max="3" width="35.42578125" customWidth="1"/>
    <col min="4" max="4" width="40.4257812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181</v>
      </c>
      <c r="C7" s="2" t="s">
        <v>182</v>
      </c>
      <c r="D7" s="2" t="s">
        <v>183</v>
      </c>
      <c r="E7" s="2" t="s">
        <v>184</v>
      </c>
      <c r="F7" s="3" t="s">
        <v>185</v>
      </c>
      <c r="G7" s="4" t="s">
        <v>186</v>
      </c>
      <c r="H7" s="5" t="s">
        <v>9</v>
      </c>
      <c r="I7" s="2" t="s">
        <v>187</v>
      </c>
      <c r="J7" s="2" t="s">
        <v>188</v>
      </c>
      <c r="K7" s="6"/>
      <c r="L7" s="6"/>
      <c r="M7" s="6"/>
      <c r="N7" s="6"/>
      <c r="O7" s="6"/>
      <c r="P7" s="6"/>
      <c r="Q7" s="6"/>
      <c r="R7" s="6"/>
      <c r="S7" s="6"/>
      <c r="T7" s="6"/>
      <c r="U7" s="6"/>
      <c r="V7" s="6"/>
      <c r="W7" s="6"/>
      <c r="X7" s="6"/>
      <c r="Y7" s="6"/>
      <c r="Z7" s="6"/>
    </row>
    <row r="8" spans="1:26" ht="89.25" x14ac:dyDescent="0.2">
      <c r="A8" s="7" t="s">
        <v>12</v>
      </c>
      <c r="B8" s="32" t="s">
        <v>189</v>
      </c>
      <c r="C8" s="49" t="s">
        <v>190</v>
      </c>
      <c r="D8" s="32" t="s">
        <v>191</v>
      </c>
      <c r="E8" s="83" t="s">
        <v>192</v>
      </c>
      <c r="F8" s="83" t="s">
        <v>193</v>
      </c>
      <c r="G8" s="83">
        <v>364.17</v>
      </c>
      <c r="H8" s="44">
        <f>G8*3900</f>
        <v>1420263</v>
      </c>
      <c r="I8" s="32" t="s">
        <v>28</v>
      </c>
      <c r="J8" s="32" t="s">
        <v>194</v>
      </c>
    </row>
    <row r="9" spans="1:26" ht="191.25" x14ac:dyDescent="0.2">
      <c r="A9" s="7" t="s">
        <v>13</v>
      </c>
      <c r="B9" s="32" t="s">
        <v>140</v>
      </c>
      <c r="C9" s="49" t="s">
        <v>195</v>
      </c>
      <c r="D9" s="32" t="s">
        <v>196</v>
      </c>
      <c r="E9" s="44">
        <v>899900</v>
      </c>
      <c r="F9" s="44">
        <v>0</v>
      </c>
      <c r="G9" s="44">
        <f>E9+F9</f>
        <v>899900</v>
      </c>
      <c r="H9" s="44">
        <f>E9+F9</f>
        <v>899900</v>
      </c>
      <c r="I9" s="32" t="s">
        <v>28</v>
      </c>
      <c r="J9" s="32" t="s">
        <v>197</v>
      </c>
    </row>
    <row r="10" spans="1:26" ht="178.5" x14ac:dyDescent="0.2">
      <c r="A10" s="7" t="s">
        <v>14</v>
      </c>
      <c r="B10" s="32" t="s">
        <v>198</v>
      </c>
      <c r="C10" s="49" t="s">
        <v>199</v>
      </c>
      <c r="D10" s="32" t="s">
        <v>196</v>
      </c>
      <c r="E10" s="44">
        <v>756218</v>
      </c>
      <c r="F10" s="44">
        <f>G10-E10</f>
        <v>143682</v>
      </c>
      <c r="G10" s="44">
        <v>899900</v>
      </c>
      <c r="H10" s="44">
        <f>+G10</f>
        <v>899900</v>
      </c>
      <c r="I10" s="32" t="s">
        <v>28</v>
      </c>
      <c r="J10" s="32" t="s">
        <v>200</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201</v>
      </c>
      <c r="B13" s="95"/>
      <c r="C13" s="95"/>
      <c r="D13" s="95"/>
      <c r="E13" s="95"/>
      <c r="F13" s="95"/>
      <c r="G13" s="95"/>
      <c r="H13" s="95"/>
      <c r="I13" s="95"/>
      <c r="J13" s="96"/>
    </row>
    <row r="14" spans="1:26" ht="12.75" customHeight="1" x14ac:dyDescent="0.2"/>
    <row r="15" spans="1:26" ht="75" customHeight="1" x14ac:dyDescent="0.2">
      <c r="A15" s="97" t="s">
        <v>202</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hyperlinks>
    <hyperlink ref="C8" r:id="rId1" xr:uid="{00000000-0004-0000-0A00-000000000000}"/>
    <hyperlink ref="C9" r:id="rId2" xr:uid="{00000000-0004-0000-0A00-000001000000}"/>
    <hyperlink ref="C10" r:id="rId3" xr:uid="{00000000-0004-0000-0A00-000002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heetViews>
  <sheetFormatPr baseColWidth="10" defaultColWidth="12.5703125" defaultRowHeight="15" customHeight="1" x14ac:dyDescent="0.2"/>
  <cols>
    <col min="1" max="2" width="19.140625" customWidth="1"/>
    <col min="3" max="3" width="24.85546875" customWidth="1"/>
    <col min="4" max="4" width="40.4257812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203</v>
      </c>
      <c r="C7" s="2" t="s">
        <v>204</v>
      </c>
      <c r="D7" s="2" t="s">
        <v>205</v>
      </c>
      <c r="E7" s="2" t="s">
        <v>206</v>
      </c>
      <c r="F7" s="3" t="s">
        <v>207</v>
      </c>
      <c r="G7" s="4" t="s">
        <v>208</v>
      </c>
      <c r="H7" s="5" t="s">
        <v>9</v>
      </c>
      <c r="I7" s="2" t="s">
        <v>209</v>
      </c>
      <c r="J7" s="2" t="s">
        <v>210</v>
      </c>
      <c r="K7" s="6"/>
      <c r="L7" s="6"/>
      <c r="M7" s="6"/>
      <c r="N7" s="6"/>
      <c r="O7" s="6"/>
      <c r="P7" s="6"/>
      <c r="Q7" s="6"/>
      <c r="R7" s="6"/>
      <c r="S7" s="6"/>
      <c r="T7" s="6"/>
      <c r="U7" s="6"/>
      <c r="V7" s="6"/>
      <c r="W7" s="6"/>
      <c r="X7" s="6"/>
      <c r="Y7" s="6"/>
      <c r="Z7" s="6"/>
    </row>
    <row r="8" spans="1:26" ht="60" x14ac:dyDescent="0.2">
      <c r="A8" s="7" t="s">
        <v>12</v>
      </c>
      <c r="B8" s="32" t="s">
        <v>25</v>
      </c>
      <c r="C8" s="45" t="s">
        <v>211</v>
      </c>
      <c r="D8" s="84" t="s">
        <v>212</v>
      </c>
      <c r="E8" s="48">
        <f t="shared" ref="E8:E10" si="0">G8-F8</f>
        <v>651078</v>
      </c>
      <c r="F8" s="48">
        <v>152722</v>
      </c>
      <c r="G8" s="48">
        <v>803800</v>
      </c>
      <c r="H8" s="48">
        <f t="shared" ref="H8:H9" si="1">+G8</f>
        <v>803800</v>
      </c>
      <c r="I8" s="32" t="s">
        <v>28</v>
      </c>
      <c r="J8" s="8"/>
    </row>
    <row r="9" spans="1:26" ht="63.75" x14ac:dyDescent="0.2">
      <c r="A9" s="7" t="s">
        <v>13</v>
      </c>
      <c r="B9" s="32" t="s">
        <v>140</v>
      </c>
      <c r="C9" s="84" t="s">
        <v>213</v>
      </c>
      <c r="D9" s="84" t="s">
        <v>214</v>
      </c>
      <c r="E9" s="48">
        <f t="shared" si="0"/>
        <v>664119</v>
      </c>
      <c r="F9" s="48">
        <v>155781</v>
      </c>
      <c r="G9" s="48">
        <v>819900</v>
      </c>
      <c r="H9" s="48">
        <f t="shared" si="1"/>
        <v>819900</v>
      </c>
      <c r="I9" s="32" t="s">
        <v>28</v>
      </c>
      <c r="J9" s="12"/>
    </row>
    <row r="10" spans="1:26" ht="60" x14ac:dyDescent="0.2">
      <c r="A10" s="7" t="s">
        <v>14</v>
      </c>
      <c r="B10" s="32" t="s">
        <v>198</v>
      </c>
      <c r="C10" s="45" t="s">
        <v>215</v>
      </c>
      <c r="D10" s="84" t="s">
        <v>212</v>
      </c>
      <c r="E10" s="48">
        <f t="shared" si="0"/>
        <v>567100</v>
      </c>
      <c r="F10" s="48">
        <v>132800</v>
      </c>
      <c r="G10" s="48">
        <v>699900</v>
      </c>
      <c r="H10" s="48">
        <v>699900</v>
      </c>
      <c r="I10" s="32" t="s">
        <v>28</v>
      </c>
      <c r="J10" s="12"/>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216</v>
      </c>
      <c r="B13" s="95"/>
      <c r="C13" s="95"/>
      <c r="D13" s="95"/>
      <c r="E13" s="95"/>
      <c r="F13" s="95"/>
      <c r="G13" s="95"/>
      <c r="H13" s="95"/>
      <c r="I13" s="95"/>
      <c r="J13" s="96"/>
    </row>
    <row r="14" spans="1:26" ht="12.75" customHeight="1" x14ac:dyDescent="0.2"/>
    <row r="15" spans="1:26" ht="75" customHeight="1" x14ac:dyDescent="0.2">
      <c r="A15" s="97" t="s">
        <v>217</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000"/>
  <sheetViews>
    <sheetView workbookViewId="0"/>
  </sheetViews>
  <sheetFormatPr baseColWidth="10" defaultColWidth="12.5703125" defaultRowHeight="15" customHeight="1" x14ac:dyDescent="0.2"/>
  <cols>
    <col min="1" max="2" width="19.140625" customWidth="1"/>
    <col min="3" max="3" width="54.28515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218</v>
      </c>
      <c r="C7" s="2" t="s">
        <v>219</v>
      </c>
      <c r="D7" s="2" t="s">
        <v>220</v>
      </c>
      <c r="E7" s="2" t="s">
        <v>221</v>
      </c>
      <c r="F7" s="3" t="s">
        <v>222</v>
      </c>
      <c r="G7" s="4" t="s">
        <v>223</v>
      </c>
      <c r="H7" s="5" t="s">
        <v>9</v>
      </c>
      <c r="I7" s="2" t="s">
        <v>224</v>
      </c>
      <c r="J7" s="2" t="s">
        <v>225</v>
      </c>
      <c r="K7" s="6"/>
      <c r="L7" s="6"/>
      <c r="M7" s="6"/>
      <c r="N7" s="6"/>
      <c r="O7" s="6"/>
      <c r="P7" s="6"/>
      <c r="Q7" s="6"/>
      <c r="R7" s="6"/>
      <c r="S7" s="6"/>
      <c r="T7" s="6"/>
      <c r="U7" s="6"/>
      <c r="V7" s="6"/>
      <c r="W7" s="6"/>
      <c r="X7" s="6"/>
      <c r="Y7" s="6"/>
      <c r="Z7" s="6"/>
    </row>
    <row r="8" spans="1:26" ht="50.25" customHeight="1" x14ac:dyDescent="0.2">
      <c r="A8" s="7" t="s">
        <v>12</v>
      </c>
      <c r="B8" s="8" t="s">
        <v>226</v>
      </c>
      <c r="C8" s="85" t="s">
        <v>227</v>
      </c>
      <c r="D8" s="8" t="s">
        <v>228</v>
      </c>
      <c r="E8" s="86">
        <f>G8*3900</f>
        <v>11700000</v>
      </c>
      <c r="F8" s="86"/>
      <c r="G8" s="86">
        <v>3000</v>
      </c>
      <c r="H8" s="86">
        <f>G8*3900</f>
        <v>11700000</v>
      </c>
      <c r="I8" s="32" t="s">
        <v>28</v>
      </c>
      <c r="J8" s="8"/>
    </row>
    <row r="9" spans="1:26" ht="50.25" customHeight="1" x14ac:dyDescent="0.2">
      <c r="A9" s="7" t="s">
        <v>13</v>
      </c>
      <c r="B9" s="8"/>
      <c r="C9" s="11"/>
      <c r="D9" s="12"/>
      <c r="E9" s="12"/>
      <c r="F9" s="9"/>
      <c r="G9" s="10"/>
      <c r="H9" s="9"/>
      <c r="I9" s="12"/>
      <c r="J9" s="12"/>
    </row>
    <row r="10" spans="1:26" ht="50.25" customHeight="1" x14ac:dyDescent="0.2">
      <c r="A10" s="7" t="s">
        <v>14</v>
      </c>
      <c r="B10" s="8"/>
      <c r="C10" s="12"/>
      <c r="D10" s="12"/>
      <c r="E10" s="10"/>
      <c r="F10" s="9"/>
      <c r="G10" s="13"/>
      <c r="H10" s="9"/>
      <c r="I10" s="12"/>
      <c r="J10" s="12"/>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229</v>
      </c>
      <c r="B13" s="95"/>
      <c r="C13" s="95"/>
      <c r="D13" s="95"/>
      <c r="E13" s="95"/>
      <c r="F13" s="95"/>
      <c r="G13" s="95"/>
      <c r="H13" s="95"/>
      <c r="I13" s="95"/>
      <c r="J13" s="96"/>
    </row>
    <row r="14" spans="1:26" ht="12.75" customHeight="1" x14ac:dyDescent="0.2"/>
    <row r="15" spans="1:26" ht="75" customHeight="1" x14ac:dyDescent="0.2">
      <c r="A15" s="97" t="s">
        <v>230</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C00-000000000000}"/>
  </hyperlink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000"/>
  <sheetViews>
    <sheetView workbookViewId="0"/>
  </sheetViews>
  <sheetFormatPr baseColWidth="10" defaultColWidth="12.5703125" defaultRowHeight="15" customHeight="1" x14ac:dyDescent="0.2"/>
  <cols>
    <col min="1" max="2" width="19.140625" customWidth="1"/>
    <col min="3" max="3" width="37.85546875" customWidth="1"/>
    <col min="4" max="4" width="21.85546875" customWidth="1"/>
    <col min="5" max="6" width="17" customWidth="1"/>
    <col min="7" max="7" width="18" customWidth="1"/>
    <col min="8" max="8" width="17" customWidth="1"/>
    <col min="9" max="9" width="19.140625" customWidth="1"/>
    <col min="10" max="10" width="57.710937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231</v>
      </c>
      <c r="C7" s="2" t="s">
        <v>232</v>
      </c>
      <c r="D7" s="2" t="s">
        <v>233</v>
      </c>
      <c r="E7" s="2" t="s">
        <v>234</v>
      </c>
      <c r="F7" s="3" t="s">
        <v>235</v>
      </c>
      <c r="G7" s="4" t="s">
        <v>236</v>
      </c>
      <c r="H7" s="5" t="s">
        <v>9</v>
      </c>
      <c r="I7" s="2" t="s">
        <v>237</v>
      </c>
      <c r="J7" s="2" t="s">
        <v>238</v>
      </c>
      <c r="K7" s="6"/>
      <c r="L7" s="6"/>
      <c r="M7" s="6"/>
      <c r="N7" s="6"/>
      <c r="O7" s="6"/>
      <c r="P7" s="6"/>
      <c r="Q7" s="6"/>
      <c r="R7" s="6"/>
      <c r="S7" s="6"/>
      <c r="T7" s="6"/>
      <c r="U7" s="6"/>
      <c r="V7" s="6"/>
      <c r="W7" s="6"/>
      <c r="X7" s="6"/>
      <c r="Y7" s="6"/>
      <c r="Z7" s="6"/>
    </row>
    <row r="8" spans="1:26" ht="150" x14ac:dyDescent="0.2">
      <c r="A8" s="7" t="s">
        <v>12</v>
      </c>
      <c r="B8" s="32" t="s">
        <v>239</v>
      </c>
      <c r="C8" s="87" t="s">
        <v>240</v>
      </c>
      <c r="D8" s="32" t="s">
        <v>241</v>
      </c>
      <c r="E8" s="88">
        <v>66000</v>
      </c>
      <c r="F8" s="46"/>
      <c r="G8" s="46">
        <v>66000</v>
      </c>
      <c r="H8" s="46">
        <f>+G8</f>
        <v>66000</v>
      </c>
      <c r="I8" s="32" t="s">
        <v>28</v>
      </c>
      <c r="J8" s="45" t="s">
        <v>242</v>
      </c>
    </row>
    <row r="9" spans="1:26" ht="105" x14ac:dyDescent="0.2">
      <c r="A9" s="7" t="s">
        <v>13</v>
      </c>
      <c r="B9" s="32" t="s">
        <v>243</v>
      </c>
      <c r="C9" s="87" t="s">
        <v>244</v>
      </c>
      <c r="D9" s="32" t="s">
        <v>241</v>
      </c>
      <c r="E9" s="46">
        <v>99242.28</v>
      </c>
      <c r="F9" s="46"/>
      <c r="G9" s="89">
        <v>23.8</v>
      </c>
      <c r="H9" s="46">
        <f>G9*4200</f>
        <v>99960</v>
      </c>
      <c r="I9" s="32" t="s">
        <v>28</v>
      </c>
      <c r="J9" s="45" t="s">
        <v>245</v>
      </c>
    </row>
    <row r="10" spans="1:26" ht="105" x14ac:dyDescent="0.2">
      <c r="A10" s="7" t="s">
        <v>14</v>
      </c>
      <c r="B10" s="32" t="s">
        <v>140</v>
      </c>
      <c r="C10" s="87" t="s">
        <v>246</v>
      </c>
      <c r="D10" s="32" t="s">
        <v>241</v>
      </c>
      <c r="E10" s="46">
        <v>119800</v>
      </c>
      <c r="F10" s="46"/>
      <c r="G10" s="46">
        <v>119800</v>
      </c>
      <c r="H10" s="46">
        <f>+G10</f>
        <v>119800</v>
      </c>
      <c r="I10" s="32" t="s">
        <v>28</v>
      </c>
      <c r="J10" s="45" t="s">
        <v>247</v>
      </c>
    </row>
    <row r="11" spans="1:26" ht="15" hidden="1" customHeight="1" x14ac:dyDescent="0.2">
      <c r="A11" s="14"/>
      <c r="B11" s="12"/>
      <c r="C11" s="12"/>
      <c r="D11" s="12"/>
      <c r="E11" s="12"/>
      <c r="F11" s="12"/>
      <c r="G11" s="12"/>
      <c r="H11" s="46"/>
      <c r="I11" s="12"/>
      <c r="J11" s="12"/>
    </row>
    <row r="12" spans="1:26" ht="12.75" customHeight="1" x14ac:dyDescent="0.2"/>
    <row r="13" spans="1:26" ht="138.75" customHeight="1" x14ac:dyDescent="0.2">
      <c r="A13" s="97" t="s">
        <v>248</v>
      </c>
      <c r="B13" s="95"/>
      <c r="C13" s="95"/>
      <c r="D13" s="95"/>
      <c r="E13" s="95"/>
      <c r="F13" s="95"/>
      <c r="G13" s="95"/>
      <c r="H13" s="95"/>
      <c r="I13" s="95"/>
      <c r="J13" s="96"/>
    </row>
    <row r="14" spans="1:26" ht="12.75" customHeight="1" x14ac:dyDescent="0.2"/>
    <row r="15" spans="1:26" ht="75" customHeight="1" x14ac:dyDescent="0.2">
      <c r="A15" s="97" t="s">
        <v>249</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D00-000000000000}"/>
    <hyperlink ref="C9" r:id="rId2" xr:uid="{00000000-0004-0000-0D00-000001000000}"/>
    <hyperlink ref="C10" r:id="rId3" xr:uid="{00000000-0004-0000-0D00-000002000000}"/>
  </hyperlink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000"/>
  <sheetViews>
    <sheetView workbookViewId="0"/>
  </sheetViews>
  <sheetFormatPr baseColWidth="10" defaultColWidth="12.5703125" defaultRowHeight="15" customHeight="1" x14ac:dyDescent="0.2"/>
  <cols>
    <col min="1" max="2" width="19.140625" customWidth="1"/>
    <col min="3" max="3" width="37.85546875" customWidth="1"/>
    <col min="4" max="4" width="21.85546875" customWidth="1"/>
    <col min="5" max="6" width="17" customWidth="1"/>
    <col min="7" max="7" width="18" customWidth="1"/>
    <col min="8" max="8" width="17" customWidth="1"/>
    <col min="9" max="9" width="19.140625" customWidth="1"/>
    <col min="10" max="10" width="31.57031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250</v>
      </c>
      <c r="C7" s="2" t="s">
        <v>251</v>
      </c>
      <c r="D7" s="2" t="s">
        <v>252</v>
      </c>
      <c r="E7" s="2" t="s">
        <v>253</v>
      </c>
      <c r="F7" s="3" t="s">
        <v>254</v>
      </c>
      <c r="G7" s="4" t="s">
        <v>255</v>
      </c>
      <c r="H7" s="5" t="s">
        <v>9</v>
      </c>
      <c r="I7" s="2" t="s">
        <v>256</v>
      </c>
      <c r="J7" s="2" t="s">
        <v>257</v>
      </c>
      <c r="K7" s="6"/>
      <c r="L7" s="6"/>
      <c r="M7" s="6"/>
      <c r="N7" s="6"/>
      <c r="O7" s="6"/>
      <c r="P7" s="6"/>
      <c r="Q7" s="6"/>
      <c r="R7" s="6"/>
      <c r="S7" s="6"/>
      <c r="T7" s="6"/>
      <c r="U7" s="6"/>
      <c r="V7" s="6"/>
      <c r="W7" s="6"/>
      <c r="X7" s="6"/>
      <c r="Y7" s="6"/>
      <c r="Z7" s="6"/>
    </row>
    <row r="8" spans="1:26" ht="178.5" x14ac:dyDescent="0.2">
      <c r="A8" s="7" t="s">
        <v>12</v>
      </c>
      <c r="B8" s="32" t="str">
        <f t="shared" ref="B8:B10" si="0">D8</f>
        <v>Antivirus Mcafee</v>
      </c>
      <c r="C8" s="87" t="s">
        <v>258</v>
      </c>
      <c r="D8" s="32" t="s">
        <v>259</v>
      </c>
      <c r="E8" s="46">
        <v>128000</v>
      </c>
      <c r="F8" s="46"/>
      <c r="G8" s="46">
        <v>128000</v>
      </c>
      <c r="H8" s="46">
        <v>128000</v>
      </c>
      <c r="I8" s="32" t="str">
        <f>I10</f>
        <v>CONTADO</v>
      </c>
      <c r="J8" s="45" t="s">
        <v>260</v>
      </c>
    </row>
    <row r="9" spans="1:26" ht="165" x14ac:dyDescent="0.2">
      <c r="A9" s="7" t="s">
        <v>13</v>
      </c>
      <c r="B9" s="32" t="str">
        <f t="shared" si="0"/>
        <v>Antivirus Kaspersky</v>
      </c>
      <c r="C9" s="90" t="s">
        <v>261</v>
      </c>
      <c r="D9" s="32" t="s">
        <v>262</v>
      </c>
      <c r="E9" s="46">
        <v>179950</v>
      </c>
      <c r="F9" s="46"/>
      <c r="G9" s="46">
        <v>179950</v>
      </c>
      <c r="H9" s="46">
        <v>179950</v>
      </c>
      <c r="I9" s="32" t="str">
        <f>I10</f>
        <v>CONTADO</v>
      </c>
      <c r="J9" s="45" t="s">
        <v>263</v>
      </c>
    </row>
    <row r="10" spans="1:26" ht="344.25" x14ac:dyDescent="0.2">
      <c r="A10" s="7" t="s">
        <v>14</v>
      </c>
      <c r="B10" s="32" t="str">
        <f t="shared" si="0"/>
        <v>Antivirus BitDefender</v>
      </c>
      <c r="C10" s="90" t="s">
        <v>264</v>
      </c>
      <c r="D10" s="32" t="s">
        <v>265</v>
      </c>
      <c r="E10" s="91" t="s">
        <v>266</v>
      </c>
      <c r="F10" s="91" t="s">
        <v>267</v>
      </c>
      <c r="G10" s="46" t="s">
        <v>268</v>
      </c>
      <c r="H10" s="46">
        <v>135816.06</v>
      </c>
      <c r="I10" s="32" t="s">
        <v>28</v>
      </c>
      <c r="J10" s="45" t="s">
        <v>269</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270</v>
      </c>
      <c r="B13" s="95"/>
      <c r="C13" s="95"/>
      <c r="D13" s="95"/>
      <c r="E13" s="95"/>
      <c r="F13" s="95"/>
      <c r="G13" s="95"/>
      <c r="H13" s="95"/>
      <c r="I13" s="95"/>
      <c r="J13" s="96"/>
    </row>
    <row r="14" spans="1:26" ht="12.75" customHeight="1" x14ac:dyDescent="0.2"/>
    <row r="15" spans="1:26" ht="75" customHeight="1" x14ac:dyDescent="0.2">
      <c r="A15" s="97" t="s">
        <v>271</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E00-000000000000}"/>
    <hyperlink ref="C9" r:id="rId2" xr:uid="{00000000-0004-0000-0E00-000001000000}"/>
    <hyperlink ref="C10" r:id="rId3" xr:uid="{00000000-0004-0000-0E00-000002000000}"/>
  </hyperlink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000"/>
  <sheetViews>
    <sheetView workbookViewId="0"/>
  </sheetViews>
  <sheetFormatPr baseColWidth="10" defaultColWidth="12.5703125" defaultRowHeight="15" customHeight="1" x14ac:dyDescent="0.2"/>
  <cols>
    <col min="1" max="2" width="19.140625" customWidth="1"/>
    <col min="3" max="3" width="37.85546875" customWidth="1"/>
    <col min="4" max="4" width="21.85546875" customWidth="1"/>
    <col min="5" max="6" width="17" customWidth="1"/>
    <col min="7" max="7" width="18" customWidth="1"/>
    <col min="8" max="8" width="17" customWidth="1"/>
    <col min="9" max="9" width="19.140625" customWidth="1"/>
    <col min="10" max="10" width="88.710937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272</v>
      </c>
      <c r="C7" s="2" t="s">
        <v>273</v>
      </c>
      <c r="D7" s="2" t="s">
        <v>274</v>
      </c>
      <c r="E7" s="2" t="s">
        <v>275</v>
      </c>
      <c r="F7" s="3" t="s">
        <v>276</v>
      </c>
      <c r="G7" s="4" t="s">
        <v>277</v>
      </c>
      <c r="H7" s="5" t="s">
        <v>9</v>
      </c>
      <c r="I7" s="2" t="s">
        <v>278</v>
      </c>
      <c r="J7" s="2" t="s">
        <v>279</v>
      </c>
      <c r="K7" s="6"/>
      <c r="L7" s="6"/>
      <c r="M7" s="6"/>
      <c r="N7" s="6"/>
      <c r="O7" s="6"/>
      <c r="P7" s="6"/>
      <c r="Q7" s="6"/>
      <c r="R7" s="6"/>
      <c r="S7" s="6"/>
      <c r="T7" s="6"/>
      <c r="U7" s="6"/>
      <c r="V7" s="6"/>
      <c r="W7" s="6"/>
      <c r="X7" s="6"/>
      <c r="Y7" s="6"/>
      <c r="Z7" s="6"/>
    </row>
    <row r="8" spans="1:26" ht="135" x14ac:dyDescent="0.2">
      <c r="A8" s="7" t="s">
        <v>12</v>
      </c>
      <c r="B8" s="32" t="s">
        <v>280</v>
      </c>
      <c r="C8" s="45" t="s">
        <v>213</v>
      </c>
      <c r="D8" s="45" t="s">
        <v>281</v>
      </c>
      <c r="E8" s="46">
        <f t="shared" ref="E8:E10" si="0">G8-F8</f>
        <v>36369</v>
      </c>
      <c r="F8" s="46">
        <f t="shared" ref="F8:F10" si="1">+G8*19%</f>
        <v>8531</v>
      </c>
      <c r="G8" s="46">
        <v>44900</v>
      </c>
      <c r="H8" s="45"/>
      <c r="I8" s="32" t="s">
        <v>28</v>
      </c>
      <c r="J8" s="45" t="s">
        <v>282</v>
      </c>
    </row>
    <row r="9" spans="1:26" ht="50.25" customHeight="1" x14ac:dyDescent="0.2">
      <c r="A9" s="7" t="s">
        <v>13</v>
      </c>
      <c r="B9" s="32" t="s">
        <v>283</v>
      </c>
      <c r="C9" s="45" t="s">
        <v>284</v>
      </c>
      <c r="D9" s="45" t="s">
        <v>281</v>
      </c>
      <c r="E9" s="46">
        <f t="shared" si="0"/>
        <v>18225</v>
      </c>
      <c r="F9" s="46">
        <f t="shared" si="1"/>
        <v>4275</v>
      </c>
      <c r="G9" s="46">
        <v>22500</v>
      </c>
      <c r="H9" s="45"/>
      <c r="I9" s="32" t="s">
        <v>28</v>
      </c>
      <c r="J9" s="45" t="s">
        <v>285</v>
      </c>
    </row>
    <row r="10" spans="1:26" ht="68.25" customHeight="1" x14ac:dyDescent="0.2">
      <c r="A10" s="7" t="s">
        <v>14</v>
      </c>
      <c r="B10" s="8" t="s">
        <v>286</v>
      </c>
      <c r="C10" s="45" t="s">
        <v>287</v>
      </c>
      <c r="D10" s="45" t="s">
        <v>281</v>
      </c>
      <c r="E10" s="46">
        <f t="shared" si="0"/>
        <v>34830</v>
      </c>
      <c r="F10" s="46">
        <f t="shared" si="1"/>
        <v>8170</v>
      </c>
      <c r="G10" s="46">
        <v>43000</v>
      </c>
      <c r="H10" s="45"/>
      <c r="I10" s="32" t="s">
        <v>28</v>
      </c>
      <c r="J10" s="45" t="s">
        <v>288</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289</v>
      </c>
      <c r="B13" s="95"/>
      <c r="C13" s="95"/>
      <c r="D13" s="95"/>
      <c r="E13" s="95"/>
      <c r="F13" s="95"/>
      <c r="G13" s="95"/>
      <c r="H13" s="95"/>
      <c r="I13" s="95"/>
      <c r="J13" s="96"/>
    </row>
    <row r="14" spans="1:26" ht="12.75" customHeight="1" x14ac:dyDescent="0.2"/>
    <row r="15" spans="1:26" ht="75" customHeight="1" x14ac:dyDescent="0.2">
      <c r="A15" s="97" t="s">
        <v>290</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291</v>
      </c>
      <c r="C7" s="2" t="s">
        <v>292</v>
      </c>
      <c r="D7" s="2" t="s">
        <v>293</v>
      </c>
      <c r="E7" s="2" t="s">
        <v>294</v>
      </c>
      <c r="F7" s="3" t="s">
        <v>295</v>
      </c>
      <c r="G7" s="4" t="s">
        <v>296</v>
      </c>
      <c r="H7" s="5" t="s">
        <v>9</v>
      </c>
      <c r="I7" s="2" t="s">
        <v>297</v>
      </c>
      <c r="J7" s="2" t="s">
        <v>298</v>
      </c>
      <c r="K7" s="6"/>
      <c r="L7" s="6"/>
      <c r="M7" s="6"/>
      <c r="N7" s="6"/>
      <c r="O7" s="6"/>
      <c r="P7" s="6"/>
      <c r="Q7" s="6"/>
      <c r="R7" s="6"/>
      <c r="S7" s="6"/>
      <c r="T7" s="6"/>
      <c r="U7" s="6"/>
      <c r="V7" s="6"/>
      <c r="W7" s="6"/>
      <c r="X7" s="6"/>
      <c r="Y7" s="6"/>
      <c r="Z7" s="6"/>
    </row>
    <row r="8" spans="1:26" ht="50.25" customHeight="1" x14ac:dyDescent="0.2">
      <c r="A8" s="7" t="s">
        <v>12</v>
      </c>
      <c r="B8" s="32" t="s">
        <v>299</v>
      </c>
      <c r="C8" s="43" t="s">
        <v>300</v>
      </c>
      <c r="D8" s="32" t="s">
        <v>301</v>
      </c>
      <c r="E8" s="46">
        <f>+G8</f>
        <v>57</v>
      </c>
      <c r="F8" s="46"/>
      <c r="G8" s="46">
        <v>57</v>
      </c>
      <c r="H8" s="44">
        <v>222870</v>
      </c>
      <c r="I8" s="32" t="s">
        <v>28</v>
      </c>
      <c r="J8" s="8"/>
    </row>
    <row r="9" spans="1:26" ht="50.25" customHeight="1" x14ac:dyDescent="0.2">
      <c r="A9" s="7" t="s">
        <v>13</v>
      </c>
      <c r="B9" s="32" t="s">
        <v>302</v>
      </c>
      <c r="C9" s="43" t="s">
        <v>303</v>
      </c>
      <c r="D9" s="32" t="s">
        <v>301</v>
      </c>
      <c r="E9" s="46">
        <f t="shared" ref="E9:E10" si="0">+H9</f>
        <v>3866990</v>
      </c>
      <c r="F9" s="46"/>
      <c r="G9" s="46">
        <v>989</v>
      </c>
      <c r="H9" s="44">
        <v>3866990</v>
      </c>
      <c r="I9" s="32" t="s">
        <v>28</v>
      </c>
      <c r="J9" s="12"/>
    </row>
    <row r="10" spans="1:26" ht="50.25" customHeight="1" x14ac:dyDescent="0.2">
      <c r="A10" s="7" t="s">
        <v>14</v>
      </c>
      <c r="B10" s="32" t="s">
        <v>304</v>
      </c>
      <c r="C10" s="43" t="s">
        <v>305</v>
      </c>
      <c r="D10" s="32" t="s">
        <v>301</v>
      </c>
      <c r="E10" s="46" t="str">
        <f t="shared" si="0"/>
        <v>$46,398</v>
      </c>
      <c r="F10" s="46"/>
      <c r="G10" s="44" t="s">
        <v>306</v>
      </c>
      <c r="H10" s="46" t="str">
        <f>+G10</f>
        <v>$46,398</v>
      </c>
      <c r="I10" s="32" t="s">
        <v>28</v>
      </c>
      <c r="J10" s="12"/>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307</v>
      </c>
      <c r="B13" s="95"/>
      <c r="C13" s="95"/>
      <c r="D13" s="95"/>
      <c r="E13" s="95"/>
      <c r="F13" s="95"/>
      <c r="G13" s="95"/>
      <c r="H13" s="95"/>
      <c r="I13" s="95"/>
      <c r="J13" s="96"/>
    </row>
    <row r="14" spans="1:26" ht="12.75" customHeight="1" x14ac:dyDescent="0.2"/>
    <row r="15" spans="1:26" ht="75" customHeight="1" x14ac:dyDescent="0.2">
      <c r="A15" s="97" t="s">
        <v>308</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1000-000000000000}"/>
    <hyperlink ref="C9" r:id="rId2" xr:uid="{00000000-0004-0000-1000-000001000000}"/>
    <hyperlink ref="C10" r:id="rId3" xr:uid="{00000000-0004-0000-1000-000002000000}"/>
  </hyperlink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00"/>
  <sheetViews>
    <sheetView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309</v>
      </c>
      <c r="C7" s="2" t="s">
        <v>310</v>
      </c>
      <c r="D7" s="2" t="s">
        <v>311</v>
      </c>
      <c r="E7" s="2" t="s">
        <v>312</v>
      </c>
      <c r="F7" s="3" t="s">
        <v>313</v>
      </c>
      <c r="G7" s="4" t="s">
        <v>314</v>
      </c>
      <c r="H7" s="5" t="s">
        <v>9</v>
      </c>
      <c r="I7" s="2" t="s">
        <v>315</v>
      </c>
      <c r="J7" s="2" t="s">
        <v>316</v>
      </c>
      <c r="K7" s="6"/>
      <c r="L7" s="6"/>
      <c r="M7" s="6"/>
      <c r="N7" s="6"/>
      <c r="O7" s="6"/>
      <c r="P7" s="6"/>
      <c r="Q7" s="6"/>
      <c r="R7" s="6"/>
      <c r="S7" s="6"/>
      <c r="T7" s="6"/>
      <c r="U7" s="6"/>
      <c r="V7" s="6"/>
      <c r="W7" s="6"/>
      <c r="X7" s="6"/>
      <c r="Y7" s="6"/>
      <c r="Z7" s="6"/>
    </row>
    <row r="8" spans="1:26" ht="50.25" customHeight="1" x14ac:dyDescent="0.2">
      <c r="A8" s="7" t="s">
        <v>12</v>
      </c>
      <c r="B8" s="8" t="s">
        <v>317</v>
      </c>
      <c r="C8" s="8" t="s">
        <v>318</v>
      </c>
      <c r="D8" s="8" t="s">
        <v>319</v>
      </c>
      <c r="E8" s="8">
        <v>1500000</v>
      </c>
      <c r="F8" s="9">
        <f>E8*19%</f>
        <v>285000</v>
      </c>
      <c r="G8" s="10" t="s">
        <v>320</v>
      </c>
      <c r="H8" s="9">
        <f>3800*100</f>
        <v>380000</v>
      </c>
      <c r="I8" s="8" t="s">
        <v>321</v>
      </c>
      <c r="J8" s="8" t="s">
        <v>322</v>
      </c>
    </row>
    <row r="9" spans="1:26" ht="50.25" customHeight="1" x14ac:dyDescent="0.2">
      <c r="A9" s="7" t="s">
        <v>13</v>
      </c>
      <c r="B9" s="8" t="s">
        <v>323</v>
      </c>
      <c r="C9" s="11" t="s">
        <v>324</v>
      </c>
      <c r="D9" s="12" t="s">
        <v>325</v>
      </c>
      <c r="E9" s="12" t="s">
        <v>326</v>
      </c>
      <c r="F9" s="9">
        <v>0</v>
      </c>
      <c r="G9" s="10" t="s">
        <v>327</v>
      </c>
      <c r="H9" s="9">
        <f>100+2500*4200</f>
        <v>10500100</v>
      </c>
      <c r="I9" s="12" t="s">
        <v>321</v>
      </c>
      <c r="J9" s="12" t="s">
        <v>328</v>
      </c>
    </row>
    <row r="10" spans="1:26" ht="50.25" customHeight="1" x14ac:dyDescent="0.2">
      <c r="A10" s="7" t="s">
        <v>14</v>
      </c>
      <c r="B10" s="8" t="s">
        <v>329</v>
      </c>
      <c r="C10" s="12">
        <v>12345</v>
      </c>
      <c r="D10" s="12" t="s">
        <v>330</v>
      </c>
      <c r="E10" s="10">
        <v>7000000</v>
      </c>
      <c r="F10" s="9">
        <f>E10*19%</f>
        <v>1330000</v>
      </c>
      <c r="G10" s="13">
        <f>E10+F10</f>
        <v>8330000</v>
      </c>
      <c r="H10" s="9">
        <f>G10</f>
        <v>8330000</v>
      </c>
      <c r="I10" s="12" t="s">
        <v>331</v>
      </c>
      <c r="J10" s="12" t="s">
        <v>332</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333</v>
      </c>
      <c r="B13" s="95"/>
      <c r="C13" s="95"/>
      <c r="D13" s="95"/>
      <c r="E13" s="95"/>
      <c r="F13" s="95"/>
      <c r="G13" s="95"/>
      <c r="H13" s="95"/>
      <c r="I13" s="95"/>
      <c r="J13" s="96"/>
    </row>
    <row r="14" spans="1:26" ht="12.75" customHeight="1" x14ac:dyDescent="0.2"/>
    <row r="15" spans="1:26" ht="75" customHeight="1" x14ac:dyDescent="0.2">
      <c r="A15" s="97" t="s">
        <v>334</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4">
    <mergeCell ref="D2:H2"/>
    <mergeCell ref="A5:J5"/>
    <mergeCell ref="A13:J13"/>
    <mergeCell ref="A15:J15"/>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C8" workbookViewId="0">
      <selection activeCell="J9" sqref="J9"/>
    </sheetView>
  </sheetViews>
  <sheetFormatPr baseColWidth="10" defaultColWidth="12.5703125" defaultRowHeight="15" customHeight="1" x14ac:dyDescent="0.2"/>
  <cols>
    <col min="1" max="2" width="19.140625" customWidth="1"/>
    <col min="3" max="3" width="38.28515625" customWidth="1"/>
    <col min="4" max="4" width="21.85546875" customWidth="1"/>
    <col min="5" max="6" width="17" customWidth="1"/>
    <col min="7" max="7" width="18" customWidth="1"/>
    <col min="8" max="8" width="17" customWidth="1"/>
    <col min="9" max="9" width="19.140625" customWidth="1"/>
    <col min="10" max="10" width="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17" t="s">
        <v>17</v>
      </c>
      <c r="C7" s="17" t="s">
        <v>18</v>
      </c>
      <c r="D7" s="17" t="s">
        <v>19</v>
      </c>
      <c r="E7" s="17" t="s">
        <v>20</v>
      </c>
      <c r="F7" s="18" t="s">
        <v>21</v>
      </c>
      <c r="G7" s="19" t="s">
        <v>22</v>
      </c>
      <c r="H7" s="20" t="s">
        <v>9</v>
      </c>
      <c r="I7" s="17" t="s">
        <v>23</v>
      </c>
      <c r="J7" s="2" t="s">
        <v>24</v>
      </c>
      <c r="K7" s="6"/>
      <c r="L7" s="6"/>
      <c r="M7" s="6"/>
      <c r="N7" s="6"/>
      <c r="O7" s="6"/>
      <c r="P7" s="6"/>
      <c r="Q7" s="6"/>
      <c r="R7" s="6"/>
      <c r="S7" s="6"/>
      <c r="T7" s="6"/>
      <c r="U7" s="6"/>
      <c r="V7" s="6"/>
      <c r="W7" s="6"/>
      <c r="X7" s="6"/>
      <c r="Y7" s="6"/>
      <c r="Z7" s="6"/>
    </row>
    <row r="8" spans="1:26" ht="165" x14ac:dyDescent="0.2">
      <c r="A8" s="21" t="s">
        <v>12</v>
      </c>
      <c r="B8" s="22" t="s">
        <v>25</v>
      </c>
      <c r="C8" s="23" t="s">
        <v>26</v>
      </c>
      <c r="D8" s="24" t="s">
        <v>27</v>
      </c>
      <c r="E8" s="25">
        <v>579900</v>
      </c>
      <c r="F8" s="25">
        <v>0</v>
      </c>
      <c r="G8" s="25">
        <f t="shared" ref="G8:G10" si="0">E8+F8</f>
        <v>579900</v>
      </c>
      <c r="H8" s="25">
        <f>E8+F8</f>
        <v>579900</v>
      </c>
      <c r="I8" s="26" t="s">
        <v>28</v>
      </c>
      <c r="J8" s="27" t="s">
        <v>29</v>
      </c>
    </row>
    <row r="9" spans="1:26" ht="165" x14ac:dyDescent="0.2">
      <c r="A9" s="7" t="s">
        <v>13</v>
      </c>
      <c r="B9" s="28" t="s">
        <v>30</v>
      </c>
      <c r="C9" s="29" t="s">
        <v>31</v>
      </c>
      <c r="D9" s="26" t="s">
        <v>27</v>
      </c>
      <c r="E9" s="30">
        <v>699900</v>
      </c>
      <c r="F9" s="30">
        <v>0</v>
      </c>
      <c r="G9" s="30">
        <f t="shared" si="0"/>
        <v>699900</v>
      </c>
      <c r="H9" s="30">
        <f>F9+E9</f>
        <v>699900</v>
      </c>
      <c r="I9" s="31" t="s">
        <v>28</v>
      </c>
      <c r="J9" s="27" t="s">
        <v>29</v>
      </c>
    </row>
    <row r="10" spans="1:26" ht="165" x14ac:dyDescent="0.2">
      <c r="A10" s="7" t="s">
        <v>14</v>
      </c>
      <c r="B10" s="32" t="s">
        <v>32</v>
      </c>
      <c r="C10" s="33" t="s">
        <v>33</v>
      </c>
      <c r="D10" s="22" t="s">
        <v>27</v>
      </c>
      <c r="E10" s="34">
        <v>85.7</v>
      </c>
      <c r="F10" s="35">
        <v>0</v>
      </c>
      <c r="G10" s="36">
        <f t="shared" si="0"/>
        <v>85.7</v>
      </c>
      <c r="H10" s="37">
        <f>G10*3900</f>
        <v>334230</v>
      </c>
      <c r="I10" s="38" t="s">
        <v>28</v>
      </c>
      <c r="J10" s="27" t="s">
        <v>29</v>
      </c>
    </row>
    <row r="11" spans="1:26" ht="33" customHeight="1" x14ac:dyDescent="0.2"/>
    <row r="12" spans="1:26" ht="54" customHeight="1" x14ac:dyDescent="0.2"/>
    <row r="13" spans="1:26" ht="138.75" customHeight="1" x14ac:dyDescent="0.2">
      <c r="A13" s="97" t="s">
        <v>34</v>
      </c>
      <c r="B13" s="95"/>
      <c r="C13" s="95"/>
      <c r="D13" s="95"/>
      <c r="E13" s="95"/>
      <c r="F13" s="95"/>
      <c r="G13" s="95"/>
      <c r="H13" s="95"/>
      <c r="I13" s="95"/>
      <c r="J13" s="96"/>
    </row>
    <row r="14" spans="1:26" ht="12.75" customHeight="1" x14ac:dyDescent="0.2"/>
    <row r="15" spans="1:26" ht="75" customHeight="1" x14ac:dyDescent="0.2">
      <c r="A15" s="97" t="s">
        <v>35</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location="is_advertising=true&amp;searchVariation=MCO19473529&amp;position=1&amp;search_layout=stack&amp;type=pad&amp;tracking_id=7d0c5686-4d25-4f1d-a356-d3bce7a66d20&amp;is_advertising=true&amp;ad_domain=VQCATCORE_LST&amp;ad_position=1&amp;ad_click_id=YTEwNjEwNjgtYjNjNi00Njc4LWJjZGEtN2UwMTk0NmY5ODE5" xr:uid="{00000000-0004-0000-0100-000000000000}"/>
    <hyperlink ref="C9" r:id="rId2" xr:uid="{00000000-0004-0000-0100-000001000000}"/>
    <hyperlink ref="C10" r:id="rId3" xr:uid="{00000000-0004-0000-0100-000002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8" workbookViewId="0">
      <selection activeCell="G10" sqref="G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9" width="19.140625" customWidth="1"/>
    <col min="10" max="10" width="38.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17" t="s">
        <v>36</v>
      </c>
      <c r="C7" s="17" t="s">
        <v>37</v>
      </c>
      <c r="D7" s="17" t="s">
        <v>38</v>
      </c>
      <c r="E7" s="17" t="s">
        <v>39</v>
      </c>
      <c r="F7" s="18" t="s">
        <v>40</v>
      </c>
      <c r="G7" s="19" t="s">
        <v>41</v>
      </c>
      <c r="H7" s="20" t="s">
        <v>9</v>
      </c>
      <c r="I7" s="17" t="s">
        <v>42</v>
      </c>
      <c r="J7" s="2" t="s">
        <v>43</v>
      </c>
      <c r="K7" s="6"/>
      <c r="L7" s="6"/>
      <c r="M7" s="6"/>
      <c r="N7" s="6"/>
      <c r="O7" s="6"/>
      <c r="P7" s="6"/>
      <c r="Q7" s="6"/>
      <c r="R7" s="6"/>
      <c r="S7" s="6"/>
      <c r="T7" s="6"/>
      <c r="U7" s="6"/>
      <c r="V7" s="6"/>
      <c r="W7" s="6"/>
      <c r="X7" s="6"/>
      <c r="Y7" s="6"/>
      <c r="Z7" s="6"/>
    </row>
    <row r="8" spans="1:26" ht="140.25" x14ac:dyDescent="0.2">
      <c r="A8" s="21" t="s">
        <v>12</v>
      </c>
      <c r="B8" s="24" t="s">
        <v>44</v>
      </c>
      <c r="C8" s="39" t="s">
        <v>45</v>
      </c>
      <c r="D8" s="24" t="s">
        <v>46</v>
      </c>
      <c r="E8" s="25">
        <v>851000</v>
      </c>
      <c r="F8" s="25">
        <v>0</v>
      </c>
      <c r="G8" s="25">
        <f>E8+F8</f>
        <v>851000</v>
      </c>
      <c r="H8" s="25">
        <f>G8</f>
        <v>851000</v>
      </c>
      <c r="I8" s="26" t="s">
        <v>28</v>
      </c>
      <c r="J8" s="27" t="s">
        <v>47</v>
      </c>
    </row>
    <row r="9" spans="1:26" ht="102" x14ac:dyDescent="0.2">
      <c r="A9" s="21" t="s">
        <v>13</v>
      </c>
      <c r="B9" s="26" t="s">
        <v>48</v>
      </c>
      <c r="C9" s="40" t="s">
        <v>49</v>
      </c>
      <c r="D9" s="31" t="s">
        <v>46</v>
      </c>
      <c r="E9" s="41">
        <v>135</v>
      </c>
      <c r="F9" s="41">
        <v>33.82</v>
      </c>
      <c r="G9" s="98">
        <f>E9+F9</f>
        <v>168.82</v>
      </c>
      <c r="H9" s="30">
        <f>G9*3900</f>
        <v>658398</v>
      </c>
      <c r="I9" s="31" t="s">
        <v>28</v>
      </c>
      <c r="J9" s="27" t="s">
        <v>50</v>
      </c>
    </row>
    <row r="10" spans="1:26" ht="90.75" customHeight="1" x14ac:dyDescent="0.2">
      <c r="A10" s="21" t="s">
        <v>14</v>
      </c>
      <c r="B10" s="22" t="s">
        <v>51</v>
      </c>
      <c r="C10" s="33" t="s">
        <v>52</v>
      </c>
      <c r="D10" s="22" t="s">
        <v>46</v>
      </c>
      <c r="E10" s="37">
        <v>215974</v>
      </c>
      <c r="F10" s="37">
        <v>0</v>
      </c>
      <c r="G10" s="37">
        <f>E10+F10</f>
        <v>215974</v>
      </c>
      <c r="H10" s="37">
        <f>E10+F10</f>
        <v>215974</v>
      </c>
      <c r="I10" s="38" t="s">
        <v>28</v>
      </c>
      <c r="J10" s="27" t="s">
        <v>53</v>
      </c>
    </row>
    <row r="11" spans="1:26" ht="8.25" hidden="1" customHeight="1" x14ac:dyDescent="0.2">
      <c r="A11" s="14"/>
      <c r="B11" s="42"/>
      <c r="C11" s="42"/>
      <c r="D11" s="42"/>
      <c r="E11" s="42"/>
      <c r="F11" s="42"/>
      <c r="G11" s="42"/>
      <c r="H11" s="42"/>
      <c r="I11" s="42"/>
      <c r="J11" s="12"/>
    </row>
    <row r="12" spans="1:26" ht="12.75" customHeight="1" x14ac:dyDescent="0.2"/>
    <row r="13" spans="1:26" ht="138.75" customHeight="1" x14ac:dyDescent="0.2">
      <c r="A13" s="97" t="s">
        <v>54</v>
      </c>
      <c r="B13" s="95"/>
      <c r="C13" s="95"/>
      <c r="D13" s="95"/>
      <c r="E13" s="95"/>
      <c r="F13" s="95"/>
      <c r="G13" s="95"/>
      <c r="H13" s="95"/>
      <c r="I13" s="95"/>
      <c r="J13" s="96"/>
    </row>
    <row r="14" spans="1:26" ht="12.75" customHeight="1" x14ac:dyDescent="0.2"/>
    <row r="15" spans="1:26" ht="75" customHeight="1" x14ac:dyDescent="0.2">
      <c r="A15" s="97" t="s">
        <v>55</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location="position=4&amp;search_layout=stack&amp;type=item&amp;tracking_id=b997b14a-d155-4258-8394-70adba3ea5ab" xr:uid="{00000000-0004-0000-0200-000000000000}"/>
    <hyperlink ref="C9" r:id="rId2" xr:uid="{00000000-0004-0000-0200-000001000000}"/>
    <hyperlink ref="C10" r:id="rId3" xr:uid="{00000000-0004-0000-02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C8" workbookViewId="0">
      <selection activeCell="G10" sqref="G10"/>
    </sheetView>
  </sheetViews>
  <sheetFormatPr baseColWidth="10" defaultColWidth="12.5703125" defaultRowHeight="15" customHeight="1" x14ac:dyDescent="0.2"/>
  <cols>
    <col min="1" max="2" width="19.140625" customWidth="1"/>
    <col min="3" max="3" width="69.710937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56</v>
      </c>
      <c r="C7" s="2" t="s">
        <v>57</v>
      </c>
      <c r="D7" s="2" t="s">
        <v>58</v>
      </c>
      <c r="E7" s="2" t="s">
        <v>59</v>
      </c>
      <c r="F7" s="3" t="s">
        <v>60</v>
      </c>
      <c r="G7" s="4" t="s">
        <v>61</v>
      </c>
      <c r="H7" s="5" t="s">
        <v>9</v>
      </c>
      <c r="I7" s="2" t="s">
        <v>62</v>
      </c>
      <c r="J7" s="2" t="s">
        <v>63</v>
      </c>
      <c r="K7" s="6"/>
      <c r="L7" s="6"/>
      <c r="M7" s="6"/>
      <c r="N7" s="6"/>
      <c r="O7" s="6"/>
      <c r="P7" s="6"/>
      <c r="Q7" s="6"/>
      <c r="R7" s="6"/>
      <c r="S7" s="6"/>
      <c r="T7" s="6"/>
      <c r="U7" s="6"/>
      <c r="V7" s="6"/>
      <c r="W7" s="6"/>
      <c r="X7" s="6"/>
      <c r="Y7" s="6"/>
      <c r="Z7" s="6"/>
    </row>
    <row r="8" spans="1:26" ht="105" x14ac:dyDescent="0.2">
      <c r="A8" s="7" t="s">
        <v>12</v>
      </c>
      <c r="B8" s="32" t="s">
        <v>64</v>
      </c>
      <c r="C8" s="43" t="s">
        <v>65</v>
      </c>
      <c r="D8" s="32" t="s">
        <v>66</v>
      </c>
      <c r="E8" s="44">
        <v>799900</v>
      </c>
      <c r="F8" s="44">
        <v>0</v>
      </c>
      <c r="G8" s="44">
        <f t="shared" ref="G8:G10" si="0">E8+F8</f>
        <v>799900</v>
      </c>
      <c r="H8" s="44">
        <f t="shared" ref="H8:H9" si="1">E8+F8</f>
        <v>799900</v>
      </c>
      <c r="I8" s="32" t="s">
        <v>28</v>
      </c>
      <c r="J8" s="12" t="s">
        <v>67</v>
      </c>
    </row>
    <row r="9" spans="1:26" ht="75.75" customHeight="1" x14ac:dyDescent="0.2">
      <c r="A9" s="7" t="s">
        <v>13</v>
      </c>
      <c r="B9" s="32" t="s">
        <v>68</v>
      </c>
      <c r="C9" s="43" t="s">
        <v>69</v>
      </c>
      <c r="D9" s="32" t="s">
        <v>66</v>
      </c>
      <c r="E9" s="44">
        <v>1379900</v>
      </c>
      <c r="F9" s="44">
        <v>0</v>
      </c>
      <c r="G9" s="44">
        <f t="shared" si="0"/>
        <v>1379900</v>
      </c>
      <c r="H9" s="44">
        <f t="shared" si="1"/>
        <v>1379900</v>
      </c>
      <c r="I9" s="32" t="s">
        <v>28</v>
      </c>
      <c r="J9" s="45" t="s">
        <v>70</v>
      </c>
    </row>
    <row r="10" spans="1:26" ht="140.25" x14ac:dyDescent="0.2">
      <c r="A10" s="7" t="s">
        <v>14</v>
      </c>
      <c r="B10" s="32" t="s">
        <v>32</v>
      </c>
      <c r="C10" s="43" t="s">
        <v>71</v>
      </c>
      <c r="D10" s="32" t="s">
        <v>66</v>
      </c>
      <c r="E10" s="46">
        <v>269</v>
      </c>
      <c r="F10" s="44">
        <v>0</v>
      </c>
      <c r="G10" s="46">
        <f t="shared" si="0"/>
        <v>269</v>
      </c>
      <c r="H10" s="44">
        <f>G10*3900</f>
        <v>1049100</v>
      </c>
      <c r="I10" s="32" t="s">
        <v>28</v>
      </c>
      <c r="J10" s="12" t="s">
        <v>72</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73</v>
      </c>
      <c r="B13" s="95"/>
      <c r="C13" s="95"/>
      <c r="D13" s="95"/>
      <c r="E13" s="95"/>
      <c r="F13" s="95"/>
      <c r="G13" s="95"/>
      <c r="H13" s="95"/>
      <c r="I13" s="95"/>
      <c r="J13" s="96"/>
    </row>
    <row r="14" spans="1:26" ht="12.75" customHeight="1" x14ac:dyDescent="0.2"/>
    <row r="15" spans="1:26" ht="75" customHeight="1" x14ac:dyDescent="0.2">
      <c r="A15" s="97" t="s">
        <v>74</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300-000000000000}"/>
    <hyperlink ref="C9" r:id="rId2" xr:uid="{00000000-0004-0000-0300-000001000000}"/>
    <hyperlink ref="C10"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topLeftCell="A9" workbookViewId="0">
      <selection activeCell="H10" sqref="H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9" width="19.140625" customWidth="1"/>
    <col min="10" max="10" width="44.28515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75</v>
      </c>
      <c r="C7" s="2" t="s">
        <v>76</v>
      </c>
      <c r="D7" s="2" t="s">
        <v>77</v>
      </c>
      <c r="E7" s="2" t="s">
        <v>78</v>
      </c>
      <c r="F7" s="3" t="s">
        <v>79</v>
      </c>
      <c r="G7" s="4" t="s">
        <v>80</v>
      </c>
      <c r="H7" s="5" t="s">
        <v>9</v>
      </c>
      <c r="I7" s="2" t="s">
        <v>81</v>
      </c>
      <c r="J7" s="2" t="s">
        <v>82</v>
      </c>
      <c r="K7" s="6"/>
      <c r="L7" s="6"/>
      <c r="M7" s="6"/>
      <c r="N7" s="6"/>
      <c r="O7" s="6"/>
      <c r="P7" s="6"/>
      <c r="Q7" s="6"/>
      <c r="R7" s="6"/>
      <c r="S7" s="6"/>
      <c r="T7" s="6"/>
      <c r="U7" s="6"/>
      <c r="V7" s="6"/>
      <c r="W7" s="6"/>
      <c r="X7" s="6"/>
      <c r="Y7" s="6"/>
      <c r="Z7" s="6"/>
    </row>
    <row r="8" spans="1:26" ht="166.5" customHeight="1" x14ac:dyDescent="0.2">
      <c r="A8" s="7" t="s">
        <v>12</v>
      </c>
      <c r="B8" s="32" t="s">
        <v>32</v>
      </c>
      <c r="C8" s="43" t="s">
        <v>83</v>
      </c>
      <c r="D8" s="32" t="s">
        <v>84</v>
      </c>
      <c r="E8" s="47">
        <v>1991</v>
      </c>
      <c r="F8" s="48">
        <v>0</v>
      </c>
      <c r="G8" s="46">
        <f t="shared" ref="G8:G9" si="0">F8+E8</f>
        <v>1991</v>
      </c>
      <c r="H8" s="48">
        <f>G8*3800</f>
        <v>7565800</v>
      </c>
      <c r="I8" s="32" t="s">
        <v>28</v>
      </c>
      <c r="J8" s="45" t="s">
        <v>85</v>
      </c>
    </row>
    <row r="9" spans="1:26" ht="165.75" customHeight="1" x14ac:dyDescent="0.2">
      <c r="A9" s="7" t="s">
        <v>13</v>
      </c>
      <c r="B9" s="32" t="s">
        <v>86</v>
      </c>
      <c r="C9" s="49" t="s">
        <v>87</v>
      </c>
      <c r="D9" s="32" t="s">
        <v>84</v>
      </c>
      <c r="E9" s="48">
        <v>5799000</v>
      </c>
      <c r="F9" s="48">
        <v>0</v>
      </c>
      <c r="G9" s="46">
        <f t="shared" si="0"/>
        <v>5799000</v>
      </c>
      <c r="H9" s="48">
        <f t="shared" ref="H9:H10" si="1">G9</f>
        <v>5799000</v>
      </c>
      <c r="I9" s="32" t="s">
        <v>28</v>
      </c>
      <c r="J9" s="45" t="s">
        <v>85</v>
      </c>
    </row>
    <row r="10" spans="1:26" ht="173.25" customHeight="1" x14ac:dyDescent="0.2">
      <c r="A10" s="7" t="s">
        <v>14</v>
      </c>
      <c r="B10" s="32" t="s">
        <v>88</v>
      </c>
      <c r="C10" s="43" t="s">
        <v>89</v>
      </c>
      <c r="D10" s="32" t="s">
        <v>84</v>
      </c>
      <c r="E10" s="48">
        <v>4900000</v>
      </c>
      <c r="F10" s="48">
        <v>0</v>
      </c>
      <c r="G10" s="46">
        <f>E10+F10</f>
        <v>4900000</v>
      </c>
      <c r="H10" s="48">
        <f t="shared" si="1"/>
        <v>4900000</v>
      </c>
      <c r="I10" s="32" t="s">
        <v>28</v>
      </c>
      <c r="J10" s="45" t="s">
        <v>85</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90</v>
      </c>
      <c r="B13" s="95"/>
      <c r="C13" s="95"/>
      <c r="D13" s="95"/>
      <c r="E13" s="95"/>
      <c r="F13" s="95"/>
      <c r="G13" s="95"/>
      <c r="H13" s="95"/>
      <c r="I13" s="95"/>
      <c r="J13" s="96"/>
    </row>
    <row r="14" spans="1:26" ht="12.75" customHeight="1" x14ac:dyDescent="0.2"/>
    <row r="15" spans="1:26" ht="75" customHeight="1" x14ac:dyDescent="0.2">
      <c r="A15" s="97" t="s">
        <v>91</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400-000000000000}"/>
    <hyperlink ref="C9" r:id="rId2" xr:uid="{00000000-0004-0000-0400-000001000000}"/>
    <hyperlink ref="C10" r:id="rId3" xr:uid="{00000000-0004-0000-0400-000002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topLeftCell="A7"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92</v>
      </c>
      <c r="C7" s="2" t="s">
        <v>93</v>
      </c>
      <c r="D7" s="2" t="s">
        <v>94</v>
      </c>
      <c r="E7" s="2" t="s">
        <v>95</v>
      </c>
      <c r="F7" s="3" t="s">
        <v>96</v>
      </c>
      <c r="G7" s="4" t="s">
        <v>97</v>
      </c>
      <c r="H7" s="5" t="s">
        <v>9</v>
      </c>
      <c r="I7" s="2" t="s">
        <v>98</v>
      </c>
      <c r="J7" s="2" t="s">
        <v>99</v>
      </c>
      <c r="K7" s="6"/>
      <c r="L7" s="6"/>
      <c r="M7" s="6"/>
      <c r="N7" s="6"/>
      <c r="O7" s="6"/>
      <c r="P7" s="6"/>
      <c r="Q7" s="6"/>
      <c r="R7" s="6"/>
      <c r="S7" s="6"/>
      <c r="T7" s="6"/>
      <c r="U7" s="6"/>
      <c r="V7" s="6"/>
      <c r="W7" s="6"/>
      <c r="X7" s="6"/>
      <c r="Y7" s="6"/>
      <c r="Z7" s="6"/>
    </row>
    <row r="8" spans="1:26" ht="50.25" customHeight="1" x14ac:dyDescent="0.2">
      <c r="A8" s="7" t="s">
        <v>12</v>
      </c>
      <c r="B8" s="32" t="s">
        <v>100</v>
      </c>
      <c r="C8" s="50" t="s">
        <v>101</v>
      </c>
      <c r="D8" s="32" t="s">
        <v>102</v>
      </c>
      <c r="E8" s="44">
        <v>17000</v>
      </c>
      <c r="F8" s="44">
        <v>0</v>
      </c>
      <c r="G8" s="44">
        <v>17000</v>
      </c>
      <c r="H8" s="44">
        <v>17000</v>
      </c>
      <c r="I8" s="32" t="s">
        <v>28</v>
      </c>
      <c r="J8" s="8"/>
    </row>
    <row r="9" spans="1:26" ht="127.5" x14ac:dyDescent="0.2">
      <c r="A9" s="7" t="s">
        <v>13</v>
      </c>
      <c r="B9" s="32" t="s">
        <v>103</v>
      </c>
      <c r="C9" s="51" t="s">
        <v>104</v>
      </c>
      <c r="D9" s="32" t="s">
        <v>102</v>
      </c>
      <c r="E9" s="44">
        <f>G9</f>
        <v>85</v>
      </c>
      <c r="F9" s="44">
        <v>0</v>
      </c>
      <c r="G9" s="44">
        <v>85</v>
      </c>
      <c r="H9" s="44">
        <f>G9*3900</f>
        <v>331500</v>
      </c>
      <c r="I9" s="32" t="s">
        <v>28</v>
      </c>
      <c r="J9" s="12"/>
    </row>
    <row r="10" spans="1:26" ht="38.25" x14ac:dyDescent="0.2">
      <c r="A10" s="7" t="s">
        <v>14</v>
      </c>
      <c r="B10" s="32" t="s">
        <v>105</v>
      </c>
      <c r="C10" s="11" t="s">
        <v>106</v>
      </c>
      <c r="D10" s="32" t="s">
        <v>102</v>
      </c>
      <c r="E10" s="44">
        <v>277729</v>
      </c>
      <c r="F10" s="44">
        <v>0</v>
      </c>
      <c r="G10" s="44">
        <v>277729</v>
      </c>
      <c r="H10" s="44">
        <v>277729</v>
      </c>
      <c r="I10" s="32" t="s">
        <v>28</v>
      </c>
      <c r="J10" s="12"/>
    </row>
    <row r="11" spans="1:26" ht="15" hidden="1" customHeight="1" x14ac:dyDescent="0.2">
      <c r="A11" s="14"/>
      <c r="B11" s="12"/>
      <c r="C11" s="12"/>
      <c r="D11" s="12"/>
      <c r="E11" s="12"/>
      <c r="F11" s="12"/>
      <c r="G11" s="52"/>
      <c r="H11" s="12"/>
      <c r="I11" s="12"/>
      <c r="J11" s="12"/>
    </row>
    <row r="12" spans="1:26" ht="12.75" customHeight="1" x14ac:dyDescent="0.2"/>
    <row r="13" spans="1:26" ht="138.75" customHeight="1" x14ac:dyDescent="0.2">
      <c r="A13" s="97" t="s">
        <v>107</v>
      </c>
      <c r="B13" s="95"/>
      <c r="C13" s="95"/>
      <c r="D13" s="95"/>
      <c r="E13" s="95"/>
      <c r="F13" s="95"/>
      <c r="G13" s="95"/>
      <c r="H13" s="95"/>
      <c r="I13" s="95"/>
      <c r="J13" s="96"/>
    </row>
    <row r="14" spans="1:26" ht="12.75" customHeight="1" x14ac:dyDescent="0.2"/>
    <row r="15" spans="1:26" ht="75" customHeight="1" x14ac:dyDescent="0.2">
      <c r="A15" s="97" t="s">
        <v>108</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500-000000000000}"/>
    <hyperlink ref="C9" r:id="rId2" xr:uid="{00000000-0004-0000-0500-000001000000}"/>
    <hyperlink ref="C10" r:id="rId3" xr:uid="{00000000-0004-0000-05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opLeftCell="A7" workbookViewId="0"/>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109</v>
      </c>
      <c r="C7" s="2" t="s">
        <v>110</v>
      </c>
      <c r="D7" s="2" t="s">
        <v>111</v>
      </c>
      <c r="E7" s="2" t="s">
        <v>112</v>
      </c>
      <c r="F7" s="3" t="s">
        <v>113</v>
      </c>
      <c r="G7" s="4" t="s">
        <v>114</v>
      </c>
      <c r="H7" s="5" t="s">
        <v>9</v>
      </c>
      <c r="I7" s="2" t="s">
        <v>115</v>
      </c>
      <c r="J7" s="2" t="s">
        <v>116</v>
      </c>
      <c r="K7" s="6"/>
      <c r="L7" s="6"/>
      <c r="M7" s="6"/>
      <c r="N7" s="6"/>
      <c r="O7" s="6"/>
      <c r="P7" s="6"/>
      <c r="Q7" s="6"/>
      <c r="R7" s="6"/>
      <c r="S7" s="6"/>
      <c r="T7" s="6"/>
      <c r="U7" s="6"/>
      <c r="V7" s="6"/>
      <c r="W7" s="6"/>
      <c r="X7" s="6"/>
      <c r="Y7" s="6"/>
      <c r="Z7" s="6"/>
    </row>
    <row r="8" spans="1:26" ht="50.25" customHeight="1" x14ac:dyDescent="0.2">
      <c r="A8" s="7" t="s">
        <v>12</v>
      </c>
      <c r="B8" s="32" t="s">
        <v>117</v>
      </c>
      <c r="C8" s="50" t="s">
        <v>118</v>
      </c>
      <c r="D8" s="32" t="s">
        <v>119</v>
      </c>
      <c r="E8" s="44">
        <v>302013</v>
      </c>
      <c r="F8" s="44"/>
      <c r="G8" s="44">
        <f t="shared" ref="G8:G10" si="0">E8</f>
        <v>302013</v>
      </c>
      <c r="H8" s="44">
        <f t="shared" ref="H8:H10" si="1">E8</f>
        <v>302013</v>
      </c>
      <c r="I8" s="32" t="s">
        <v>28</v>
      </c>
      <c r="J8" s="8" t="s">
        <v>120</v>
      </c>
    </row>
    <row r="9" spans="1:26" ht="50.25" customHeight="1" x14ac:dyDescent="0.2">
      <c r="A9" s="7" t="s">
        <v>13</v>
      </c>
      <c r="B9" s="32" t="s">
        <v>121</v>
      </c>
      <c r="C9" s="11" t="s">
        <v>122</v>
      </c>
      <c r="D9" s="32" t="s">
        <v>119</v>
      </c>
      <c r="E9" s="44">
        <v>699900</v>
      </c>
      <c r="F9" s="44"/>
      <c r="G9" s="44">
        <f t="shared" si="0"/>
        <v>699900</v>
      </c>
      <c r="H9" s="44">
        <f t="shared" si="1"/>
        <v>699900</v>
      </c>
      <c r="I9" s="32" t="s">
        <v>28</v>
      </c>
      <c r="J9" s="12" t="s">
        <v>123</v>
      </c>
    </row>
    <row r="10" spans="1:26" ht="50.25" customHeight="1" x14ac:dyDescent="0.2">
      <c r="A10" s="7" t="s">
        <v>14</v>
      </c>
      <c r="B10" s="32" t="s">
        <v>100</v>
      </c>
      <c r="C10" s="53" t="s">
        <v>124</v>
      </c>
      <c r="D10" s="32" t="s">
        <v>119</v>
      </c>
      <c r="E10" s="44">
        <v>682800</v>
      </c>
      <c r="F10" s="44"/>
      <c r="G10" s="44">
        <f t="shared" si="0"/>
        <v>682800</v>
      </c>
      <c r="H10" s="44">
        <f t="shared" si="1"/>
        <v>682800</v>
      </c>
      <c r="I10" s="32" t="s">
        <v>28</v>
      </c>
      <c r="J10" s="12" t="s">
        <v>125</v>
      </c>
    </row>
    <row r="11" spans="1:26" ht="15" hidden="1" customHeight="1" x14ac:dyDescent="0.2">
      <c r="A11" s="14"/>
      <c r="B11" s="12"/>
      <c r="C11" s="12"/>
      <c r="D11" s="12"/>
      <c r="E11" s="12"/>
      <c r="F11" s="12"/>
      <c r="G11" s="12"/>
      <c r="H11" s="12"/>
      <c r="I11" s="12"/>
      <c r="J11" s="12"/>
    </row>
    <row r="12" spans="1:26" ht="12.75" customHeight="1" x14ac:dyDescent="0.2"/>
    <row r="13" spans="1:26" ht="138.75" customHeight="1" x14ac:dyDescent="0.2">
      <c r="A13" s="97" t="s">
        <v>126</v>
      </c>
      <c r="B13" s="95"/>
      <c r="C13" s="95"/>
      <c r="D13" s="95"/>
      <c r="E13" s="95"/>
      <c r="F13" s="95"/>
      <c r="G13" s="95"/>
      <c r="H13" s="95"/>
      <c r="I13" s="95"/>
      <c r="J13" s="96"/>
    </row>
    <row r="14" spans="1:26" ht="12.75" customHeight="1" x14ac:dyDescent="0.2"/>
    <row r="15" spans="1:26" ht="75" customHeight="1" x14ac:dyDescent="0.2">
      <c r="A15" s="97" t="s">
        <v>127</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600-000000000000}"/>
    <hyperlink ref="C9" r:id="rId2" xr:uid="{00000000-0004-0000-0600-000001000000}"/>
    <hyperlink ref="C10" r:id="rId3" xr:uid="{00000000-0004-0000-0600-000002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topLeftCell="A9" workbookViewId="0">
      <selection activeCell="H10" sqref="H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9" width="19.140625" customWidth="1"/>
    <col min="10" max="10" width="42.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2" t="s">
        <v>128</v>
      </c>
      <c r="C7" s="2" t="s">
        <v>129</v>
      </c>
      <c r="D7" s="17" t="s">
        <v>130</v>
      </c>
      <c r="E7" s="17" t="s">
        <v>131</v>
      </c>
      <c r="F7" s="18" t="s">
        <v>132</v>
      </c>
      <c r="G7" s="19" t="s">
        <v>133</v>
      </c>
      <c r="H7" s="20" t="s">
        <v>9</v>
      </c>
      <c r="I7" s="17" t="s">
        <v>134</v>
      </c>
      <c r="J7" s="17" t="s">
        <v>135</v>
      </c>
      <c r="K7" s="6"/>
      <c r="L7" s="6"/>
      <c r="M7" s="6"/>
      <c r="N7" s="6"/>
      <c r="O7" s="6"/>
      <c r="P7" s="6"/>
      <c r="Q7" s="6"/>
      <c r="R7" s="6"/>
      <c r="S7" s="6"/>
      <c r="T7" s="6"/>
      <c r="U7" s="6"/>
      <c r="V7" s="6"/>
      <c r="W7" s="6"/>
      <c r="X7" s="6"/>
      <c r="Y7" s="6"/>
      <c r="Z7" s="6"/>
    </row>
    <row r="8" spans="1:26" ht="180" x14ac:dyDescent="0.2">
      <c r="A8" s="7" t="s">
        <v>12</v>
      </c>
      <c r="B8" s="54" t="s">
        <v>136</v>
      </c>
      <c r="C8" s="55" t="s">
        <v>137</v>
      </c>
      <c r="D8" s="56" t="s">
        <v>138</v>
      </c>
      <c r="E8" s="57">
        <v>510300</v>
      </c>
      <c r="F8" s="58">
        <v>0</v>
      </c>
      <c r="G8" s="35">
        <f>E8+F8</f>
        <v>510300</v>
      </c>
      <c r="H8" s="59">
        <f t="shared" ref="H8:H9" si="0">G8</f>
        <v>510300</v>
      </c>
      <c r="I8" s="60" t="s">
        <v>28</v>
      </c>
      <c r="J8" s="61" t="s">
        <v>139</v>
      </c>
    </row>
    <row r="9" spans="1:26" ht="180" x14ac:dyDescent="0.2">
      <c r="A9" s="7" t="s">
        <v>13</v>
      </c>
      <c r="B9" s="54" t="s">
        <v>140</v>
      </c>
      <c r="C9" s="55" t="s">
        <v>141</v>
      </c>
      <c r="D9" s="62" t="s">
        <v>138</v>
      </c>
      <c r="E9" s="57">
        <v>690000</v>
      </c>
      <c r="F9" s="58">
        <v>0</v>
      </c>
      <c r="G9" s="63">
        <f>E9+F9</f>
        <v>690000</v>
      </c>
      <c r="H9" s="64">
        <f t="shared" si="0"/>
        <v>690000</v>
      </c>
      <c r="I9" s="65" t="s">
        <v>28</v>
      </c>
      <c r="J9" s="61" t="s">
        <v>139</v>
      </c>
    </row>
    <row r="10" spans="1:26" ht="180" x14ac:dyDescent="0.2">
      <c r="A10" s="7" t="s">
        <v>14</v>
      </c>
      <c r="B10" s="54" t="s">
        <v>142</v>
      </c>
      <c r="C10" s="55" t="s">
        <v>143</v>
      </c>
      <c r="D10" s="66" t="s">
        <v>138</v>
      </c>
      <c r="E10" s="67">
        <v>97.99</v>
      </c>
      <c r="F10" s="68">
        <v>0</v>
      </c>
      <c r="G10" s="69">
        <f>E10+F10</f>
        <v>97.99</v>
      </c>
      <c r="H10" s="70">
        <f>G10*3900</f>
        <v>382161</v>
      </c>
      <c r="I10" s="60" t="s">
        <v>28</v>
      </c>
      <c r="J10" s="61" t="s">
        <v>139</v>
      </c>
    </row>
    <row r="11" spans="1:26" ht="15" hidden="1" customHeight="1" x14ac:dyDescent="0.2">
      <c r="A11" s="14"/>
      <c r="B11" s="12"/>
      <c r="C11" s="42"/>
      <c r="D11" s="42"/>
      <c r="E11" s="42"/>
      <c r="F11" s="42"/>
      <c r="G11" s="42"/>
      <c r="H11" s="42"/>
      <c r="I11" s="42"/>
      <c r="J11" s="12"/>
    </row>
    <row r="12" spans="1:26" ht="12.75" customHeight="1" x14ac:dyDescent="0.2"/>
    <row r="13" spans="1:26" ht="138.75" customHeight="1" x14ac:dyDescent="0.2">
      <c r="A13" s="97" t="s">
        <v>144</v>
      </c>
      <c r="B13" s="95"/>
      <c r="C13" s="95"/>
      <c r="D13" s="95"/>
      <c r="E13" s="95"/>
      <c r="F13" s="95"/>
      <c r="G13" s="95"/>
      <c r="H13" s="95"/>
      <c r="I13" s="95"/>
      <c r="J13" s="96"/>
    </row>
    <row r="14" spans="1:26" ht="12.75" customHeight="1" x14ac:dyDescent="0.2"/>
    <row r="15" spans="1:26" ht="75" customHeight="1" x14ac:dyDescent="0.2">
      <c r="A15" s="97" t="s">
        <v>145</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700-000000000000}"/>
    <hyperlink ref="C9" r:id="rId2" xr:uid="{00000000-0004-0000-0700-000001000000}"/>
    <hyperlink ref="C10" r:id="rId3" xr:uid="{00000000-0004-0000-0700-000002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0" workbookViewId="0">
      <selection activeCell="F10" sqref="F10"/>
    </sheetView>
  </sheetViews>
  <sheetFormatPr baseColWidth="10" defaultColWidth="12.5703125" defaultRowHeight="15" customHeight="1" x14ac:dyDescent="0.2"/>
  <cols>
    <col min="1" max="3" width="19.140625" customWidth="1"/>
    <col min="4" max="4" width="21.85546875" customWidth="1"/>
    <col min="5" max="6" width="17" customWidth="1"/>
    <col min="7" max="7" width="18" customWidth="1"/>
    <col min="8" max="8" width="17" customWidth="1"/>
    <col min="9" max="10" width="19.140625" customWidth="1"/>
    <col min="11" max="26" width="10" customWidth="1"/>
  </cols>
  <sheetData>
    <row r="1" spans="1:26" ht="12.75" customHeight="1" x14ac:dyDescent="0.2"/>
    <row r="2" spans="1:26" ht="27.75" customHeight="1" x14ac:dyDescent="0.2">
      <c r="D2" s="92" t="s">
        <v>0</v>
      </c>
      <c r="E2" s="93"/>
      <c r="F2" s="93"/>
      <c r="G2" s="93"/>
      <c r="H2" s="93"/>
    </row>
    <row r="3" spans="1:26" ht="12.75" customHeight="1" x14ac:dyDescent="0.2"/>
    <row r="4" spans="1:26" ht="12.75" customHeight="1" x14ac:dyDescent="0.2"/>
    <row r="5" spans="1:26" ht="43.5" customHeight="1" x14ac:dyDescent="0.2">
      <c r="A5" s="94" t="s">
        <v>1</v>
      </c>
      <c r="B5" s="95"/>
      <c r="C5" s="95"/>
      <c r="D5" s="95"/>
      <c r="E5" s="95"/>
      <c r="F5" s="95"/>
      <c r="G5" s="95"/>
      <c r="H5" s="95"/>
      <c r="I5" s="95"/>
      <c r="J5" s="96"/>
    </row>
    <row r="6" spans="1:26" ht="15.75" customHeight="1" x14ac:dyDescent="0.2"/>
    <row r="7" spans="1:26" ht="75.75" customHeight="1" x14ac:dyDescent="0.2">
      <c r="A7" s="1" t="s">
        <v>2</v>
      </c>
      <c r="B7" s="17" t="s">
        <v>146</v>
      </c>
      <c r="C7" s="17" t="s">
        <v>147</v>
      </c>
      <c r="D7" s="17" t="s">
        <v>148</v>
      </c>
      <c r="E7" s="17" t="s">
        <v>149</v>
      </c>
      <c r="F7" s="18" t="s">
        <v>150</v>
      </c>
      <c r="G7" s="19" t="s">
        <v>151</v>
      </c>
      <c r="H7" s="20" t="s">
        <v>9</v>
      </c>
      <c r="I7" s="17" t="s">
        <v>152</v>
      </c>
      <c r="J7" s="17" t="s">
        <v>153</v>
      </c>
      <c r="K7" s="6"/>
      <c r="L7" s="6"/>
      <c r="M7" s="6"/>
      <c r="N7" s="6"/>
      <c r="O7" s="6"/>
      <c r="P7" s="6"/>
      <c r="Q7" s="6"/>
      <c r="R7" s="6"/>
      <c r="S7" s="6"/>
      <c r="T7" s="6"/>
      <c r="U7" s="6"/>
      <c r="V7" s="6"/>
      <c r="W7" s="6"/>
      <c r="X7" s="6"/>
      <c r="Y7" s="6"/>
      <c r="Z7" s="6"/>
    </row>
    <row r="8" spans="1:26" ht="300" x14ac:dyDescent="0.2">
      <c r="A8" s="21" t="s">
        <v>12</v>
      </c>
      <c r="B8" s="26" t="s">
        <v>142</v>
      </c>
      <c r="C8" s="99" t="s">
        <v>154</v>
      </c>
      <c r="D8" s="31" t="s">
        <v>155</v>
      </c>
      <c r="E8" s="71">
        <v>118.99</v>
      </c>
      <c r="F8" s="30">
        <v>0</v>
      </c>
      <c r="G8" s="71">
        <f>E8+F8</f>
        <v>118.99</v>
      </c>
      <c r="H8" s="30">
        <f>G8*3900</f>
        <v>464061</v>
      </c>
      <c r="I8" s="31" t="s">
        <v>28</v>
      </c>
      <c r="J8" s="72" t="s">
        <v>156</v>
      </c>
    </row>
    <row r="9" spans="1:26" ht="300" x14ac:dyDescent="0.2">
      <c r="A9" s="21" t="s">
        <v>13</v>
      </c>
      <c r="B9" s="26" t="s">
        <v>25</v>
      </c>
      <c r="C9" s="73" t="s">
        <v>157</v>
      </c>
      <c r="D9" s="26" t="s">
        <v>155</v>
      </c>
      <c r="E9" s="25">
        <v>379900</v>
      </c>
      <c r="F9" s="25">
        <v>0</v>
      </c>
      <c r="G9" s="37">
        <f>E9+F9</f>
        <v>379900</v>
      </c>
      <c r="H9" s="25">
        <f>G9</f>
        <v>379900</v>
      </c>
      <c r="I9" s="26" t="s">
        <v>28</v>
      </c>
      <c r="J9" s="72" t="s">
        <v>156</v>
      </c>
    </row>
    <row r="10" spans="1:26" ht="300" x14ac:dyDescent="0.2">
      <c r="A10" s="21" t="s">
        <v>14</v>
      </c>
      <c r="B10" s="22" t="s">
        <v>140</v>
      </c>
      <c r="C10" s="74" t="s">
        <v>158</v>
      </c>
      <c r="D10" s="22" t="s">
        <v>155</v>
      </c>
      <c r="E10" s="35">
        <v>430000</v>
      </c>
      <c r="F10" s="59">
        <v>0</v>
      </c>
      <c r="G10" s="75">
        <f>E10+F10</f>
        <v>430000</v>
      </c>
      <c r="H10" s="35">
        <f>G10</f>
        <v>430000</v>
      </c>
      <c r="I10" s="76" t="s">
        <v>28</v>
      </c>
      <c r="J10" s="72" t="s">
        <v>156</v>
      </c>
    </row>
    <row r="11" spans="1:26" ht="15" hidden="1" customHeight="1" x14ac:dyDescent="0.2">
      <c r="A11" s="14"/>
      <c r="B11" s="42"/>
      <c r="C11" s="42"/>
      <c r="D11" s="42"/>
      <c r="E11" s="42"/>
      <c r="F11" s="42"/>
      <c r="G11" s="42"/>
      <c r="H11" s="42"/>
      <c r="I11" s="42"/>
      <c r="J11" s="12"/>
    </row>
    <row r="12" spans="1:26" ht="12.75" customHeight="1" x14ac:dyDescent="0.2"/>
    <row r="13" spans="1:26" ht="138.75" customHeight="1" x14ac:dyDescent="0.2">
      <c r="A13" s="97" t="s">
        <v>159</v>
      </c>
      <c r="B13" s="95"/>
      <c r="C13" s="95"/>
      <c r="D13" s="95"/>
      <c r="E13" s="95"/>
      <c r="F13" s="95"/>
      <c r="G13" s="95"/>
      <c r="H13" s="95"/>
      <c r="I13" s="95"/>
      <c r="J13" s="96"/>
    </row>
    <row r="14" spans="1:26" ht="12.75" customHeight="1" x14ac:dyDescent="0.2"/>
    <row r="15" spans="1:26" ht="75" customHeight="1" x14ac:dyDescent="0.2">
      <c r="A15" s="97" t="s">
        <v>160</v>
      </c>
      <c r="B15" s="95"/>
      <c r="C15" s="95"/>
      <c r="D15" s="95"/>
      <c r="E15" s="95"/>
      <c r="F15" s="95"/>
      <c r="G15" s="95"/>
      <c r="H15" s="95"/>
      <c r="I15" s="95"/>
      <c r="J15" s="96"/>
    </row>
    <row r="16" spans="1:26" ht="12.75" customHeight="1" x14ac:dyDescent="0.2"/>
    <row r="17" spans="4:7" ht="12.75" customHeight="1" x14ac:dyDescent="0.2"/>
    <row r="18" spans="4:7" ht="12.75" customHeight="1" x14ac:dyDescent="0.2"/>
    <row r="19" spans="4:7" ht="12.75" customHeight="1" x14ac:dyDescent="0.2"/>
    <row r="20" spans="4:7" ht="12.75" customHeight="1" x14ac:dyDescent="0.2"/>
    <row r="21" spans="4:7" ht="12.75" customHeight="1" x14ac:dyDescent="0.2"/>
    <row r="22" spans="4:7" ht="12.75" customHeight="1" x14ac:dyDescent="0.2"/>
    <row r="23" spans="4:7" ht="12.75" customHeight="1" x14ac:dyDescent="0.2"/>
    <row r="24" spans="4:7" ht="12.75" customHeight="1" x14ac:dyDescent="0.2"/>
    <row r="25" spans="4:7" ht="12.75" customHeight="1" x14ac:dyDescent="0.2"/>
    <row r="26" spans="4:7" ht="12.75" customHeight="1" x14ac:dyDescent="0.2">
      <c r="D26" s="15"/>
      <c r="E26" s="15"/>
      <c r="F26" s="16"/>
      <c r="G26" s="16"/>
    </row>
    <row r="27" spans="4:7" ht="12.75" customHeight="1" x14ac:dyDescent="0.2"/>
    <row r="28" spans="4:7" ht="12.75" customHeight="1" x14ac:dyDescent="0.2"/>
    <row r="29" spans="4:7" ht="12.75" customHeight="1" x14ac:dyDescent="0.2"/>
    <row r="30" spans="4:7" ht="12.75" customHeight="1" x14ac:dyDescent="0.2"/>
    <row r="31" spans="4:7" ht="12.75" customHeight="1" x14ac:dyDescent="0.2"/>
    <row r="32" spans="4:7"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D2:H2"/>
    <mergeCell ref="A5:J5"/>
    <mergeCell ref="A13:J13"/>
    <mergeCell ref="A15:J15"/>
  </mergeCells>
  <hyperlinks>
    <hyperlink ref="C8" r:id="rId1" xr:uid="{00000000-0004-0000-0800-000000000000}"/>
    <hyperlink ref="C9" r:id="rId2" xr:uid="{00000000-0004-0000-0800-000001000000}"/>
    <hyperlink ref="C10" r:id="rId3" xr:uid="{00000000-0004-0000-0800-000002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Cuadro de cotizacion</vt:lpstr>
      <vt:lpstr>Mouse admin</vt:lpstr>
      <vt:lpstr>Teclado admin</vt:lpstr>
      <vt:lpstr>Monitor admin</vt:lpstr>
      <vt:lpstr>SERVER Admin</vt:lpstr>
      <vt:lpstr>DOMINIO</vt:lpstr>
      <vt:lpstr>HOSTING</vt:lpstr>
      <vt:lpstr>Teclado Equipo de programacion</vt:lpstr>
      <vt:lpstr>Mouse equipo de programacion</vt:lpstr>
      <vt:lpstr>LAPTOP Programadores</vt:lpstr>
      <vt:lpstr>MONITOR 1 Programadores</vt:lpstr>
      <vt:lpstr>MONITOR 2 Programadores </vt:lpstr>
      <vt:lpstr>SOFTWARE (VSCodeEnterprise)</vt:lpstr>
      <vt:lpstr>SOFTWARE NECESARIO(office2021)</vt:lpstr>
      <vt:lpstr>SOFTWARE NECESARIO(Antivirus)</vt:lpstr>
      <vt:lpstr>SOFTWARE NECESARIO(windows)</vt:lpstr>
      <vt:lpstr>Gestor de BD</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johny molano</cp:lastModifiedBy>
  <dcterms:created xsi:type="dcterms:W3CDTF">2010-11-08T17:12:41Z</dcterms:created>
  <dcterms:modified xsi:type="dcterms:W3CDTF">2024-06-12T18:43:23Z</dcterms:modified>
</cp:coreProperties>
</file>