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增加上下文数量\"/>
    </mc:Choice>
  </mc:AlternateContent>
  <xr:revisionPtr revIDLastSave="0" documentId="13_ncr:1_{648AEEE5-56FF-4F53-911E-F421D11A1B68}" xr6:coauthVersionLast="47" xr6:coauthVersionMax="47" xr10:uidLastSave="{00000000-0000-0000-0000-000000000000}"/>
  <bookViews>
    <workbookView minimized="1" xWindow="14184" yWindow="3192" windowWidth="145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653" i="16" l="1"/>
  <c r="AB649" i="16"/>
  <c r="AB654" i="16" s="1"/>
  <c r="AA649" i="16"/>
  <c r="AA654" i="16" s="1"/>
  <c r="Z649" i="16"/>
  <c r="Z654" i="16" s="1"/>
  <c r="Y649" i="16"/>
  <c r="Y654" i="16" s="1"/>
  <c r="X649" i="16"/>
  <c r="X654" i="16" s="1"/>
  <c r="J649" i="16"/>
  <c r="I649" i="16"/>
  <c r="I654" i="16" s="1"/>
  <c r="H649" i="16"/>
  <c r="G649" i="16"/>
  <c r="G654" i="16" s="1"/>
  <c r="F649" i="16"/>
  <c r="F654" i="16" s="1"/>
  <c r="AB648" i="16"/>
  <c r="AB653" i="16" s="1"/>
  <c r="AA648" i="16"/>
  <c r="Z648" i="16"/>
  <c r="Y648" i="16"/>
  <c r="X648" i="16"/>
  <c r="X653" i="16" s="1"/>
  <c r="J648" i="16"/>
  <c r="J653" i="16" s="1"/>
  <c r="I648" i="16"/>
  <c r="I653" i="16" s="1"/>
  <c r="H648" i="16"/>
  <c r="H653" i="16" s="1"/>
  <c r="G648" i="16"/>
  <c r="G653" i="16" s="1"/>
  <c r="F648" i="16"/>
  <c r="F653" i="16" s="1"/>
  <c r="AB647" i="16"/>
  <c r="AB652" i="16" s="1"/>
  <c r="AA647" i="16"/>
  <c r="AA652" i="16" s="1"/>
  <c r="Z647" i="16"/>
  <c r="Z652" i="16" s="1"/>
  <c r="Y647" i="16"/>
  <c r="Y652" i="16" s="1"/>
  <c r="X647" i="16"/>
  <c r="X652" i="16" s="1"/>
  <c r="J647" i="16"/>
  <c r="J652" i="16" s="1"/>
  <c r="I647" i="16"/>
  <c r="I652" i="16" s="1"/>
  <c r="H647" i="16"/>
  <c r="H652" i="16" s="1"/>
  <c r="G647" i="16"/>
  <c r="G652" i="16" s="1"/>
  <c r="F647" i="16"/>
  <c r="F652" i="16" s="1"/>
  <c r="AB646" i="16"/>
  <c r="AB651" i="16" s="1"/>
  <c r="AA646" i="16"/>
  <c r="AA651" i="16" s="1"/>
  <c r="Z646" i="16"/>
  <c r="Z651" i="16" s="1"/>
  <c r="Y646" i="16"/>
  <c r="X646" i="16"/>
  <c r="X651" i="16" s="1"/>
  <c r="J646" i="16"/>
  <c r="I646" i="16"/>
  <c r="I651" i="16" s="1"/>
  <c r="H646" i="16"/>
  <c r="H651" i="16" s="1"/>
  <c r="G646" i="16"/>
  <c r="G651" i="16" s="1"/>
  <c r="F646" i="16"/>
  <c r="F651" i="16" s="1"/>
  <c r="AB644" i="16"/>
  <c r="AA644" i="16"/>
  <c r="Z644" i="16"/>
  <c r="Y644" i="16"/>
  <c r="X644" i="16"/>
  <c r="J644" i="16"/>
  <c r="J654" i="16" s="1"/>
  <c r="I644" i="16"/>
  <c r="H644" i="16"/>
  <c r="H654" i="16" s="1"/>
  <c r="G644" i="16"/>
  <c r="F644" i="16"/>
  <c r="AB643" i="16"/>
  <c r="AA643" i="16"/>
  <c r="AA653" i="16" s="1"/>
  <c r="Z643" i="16"/>
  <c r="Y643" i="16"/>
  <c r="Y653" i="16" s="1"/>
  <c r="X643" i="16"/>
  <c r="J643" i="16"/>
  <c r="I643" i="16"/>
  <c r="H643" i="16"/>
  <c r="G643" i="16"/>
  <c r="F643" i="16"/>
  <c r="AB642" i="16"/>
  <c r="AA642" i="16"/>
  <c r="Z642" i="16"/>
  <c r="Y642" i="16"/>
  <c r="X642" i="16"/>
  <c r="J642" i="16"/>
  <c r="I642" i="16"/>
  <c r="H642" i="16"/>
  <c r="G642" i="16"/>
  <c r="F642" i="16"/>
  <c r="AB641" i="16"/>
  <c r="AA641" i="16"/>
  <c r="Z641" i="16"/>
  <c r="Y641" i="16"/>
  <c r="Y651" i="16" s="1"/>
  <c r="X641" i="16"/>
  <c r="J641" i="16"/>
  <c r="J651" i="16" s="1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E26" i="16"/>
  <c r="H20" i="16" s="1"/>
  <c r="W25" i="16"/>
  <c r="E25" i="16"/>
  <c r="J20" i="16" s="1"/>
  <c r="W24" i="16"/>
  <c r="E24" i="16"/>
  <c r="W23" i="16"/>
  <c r="E23" i="16"/>
  <c r="L20" i="16" s="1"/>
  <c r="AD20" i="16"/>
  <c r="AC20" i="16"/>
  <c r="AB20" i="16"/>
  <c r="AA20" i="16"/>
  <c r="Z20" i="16"/>
  <c r="Y20" i="16"/>
  <c r="X20" i="16"/>
  <c r="W20" i="16"/>
  <c r="U13" i="16"/>
  <c r="C13" i="16"/>
  <c r="AJ10" i="16"/>
  <c r="AI10" i="16"/>
  <c r="R10" i="16"/>
  <c r="AJ8" i="16"/>
  <c r="AI8" i="16"/>
  <c r="AH8" i="16"/>
  <c r="AB8" i="16"/>
  <c r="AA8" i="16"/>
  <c r="Z8" i="16"/>
  <c r="Y8" i="16"/>
  <c r="X8" i="16"/>
  <c r="W8" i="16"/>
  <c r="R8" i="16"/>
  <c r="Q8" i="16"/>
  <c r="P8" i="16"/>
  <c r="P10" i="16" s="1"/>
  <c r="J8" i="16"/>
  <c r="I8" i="16"/>
  <c r="H8" i="16"/>
  <c r="G8" i="16"/>
  <c r="F8" i="16"/>
  <c r="AJ7" i="16"/>
  <c r="AI7" i="16"/>
  <c r="AH7" i="16"/>
  <c r="AB7" i="16"/>
  <c r="AA7" i="16"/>
  <c r="Z7" i="16"/>
  <c r="Y7" i="16"/>
  <c r="X7" i="16"/>
  <c r="W7" i="16"/>
  <c r="R7" i="16"/>
  <c r="Q7" i="16"/>
  <c r="Q10" i="16" s="1"/>
  <c r="P7" i="16"/>
  <c r="J7" i="16"/>
  <c r="I7" i="16"/>
  <c r="H7" i="16"/>
  <c r="G7" i="16"/>
  <c r="F7" i="16"/>
  <c r="E7" i="16"/>
  <c r="AJ6" i="16"/>
  <c r="AI6" i="16"/>
  <c r="AH6" i="16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E6" i="16"/>
  <c r="AJ5" i="16"/>
  <c r="AI5" i="16"/>
  <c r="AH5" i="16"/>
  <c r="AH10" i="16" s="1"/>
  <c r="AB5" i="16"/>
  <c r="AA5" i="16"/>
  <c r="Z5" i="16"/>
  <c r="Y5" i="16"/>
  <c r="X5" i="16"/>
  <c r="W5" i="16"/>
  <c r="R5" i="16"/>
  <c r="Q5" i="16"/>
  <c r="P5" i="16"/>
  <c r="J5" i="16"/>
  <c r="I5" i="16"/>
  <c r="H5" i="16"/>
  <c r="G5" i="16"/>
  <c r="F5" i="16"/>
  <c r="E5" i="16"/>
  <c r="AL2" i="16"/>
  <c r="U2" i="16"/>
  <c r="T2" i="16"/>
  <c r="C2" i="16"/>
  <c r="Y654" i="15"/>
  <c r="H654" i="15"/>
  <c r="G654" i="15"/>
  <c r="F654" i="15"/>
  <c r="AB653" i="15"/>
  <c r="AB652" i="15"/>
  <c r="Z652" i="15"/>
  <c r="I652" i="15"/>
  <c r="AA651" i="15"/>
  <c r="J651" i="15"/>
  <c r="I651" i="15"/>
  <c r="H651" i="15"/>
  <c r="G651" i="15"/>
  <c r="AB649" i="15"/>
  <c r="AB654" i="15" s="1"/>
  <c r="AA649" i="15"/>
  <c r="AA654" i="15" s="1"/>
  <c r="Z649" i="15"/>
  <c r="Y649" i="15"/>
  <c r="X649" i="15"/>
  <c r="X654" i="15" s="1"/>
  <c r="J649" i="15"/>
  <c r="J654" i="15" s="1"/>
  <c r="I649" i="15"/>
  <c r="H649" i="15"/>
  <c r="G649" i="15"/>
  <c r="F649" i="15"/>
  <c r="AB648" i="15"/>
  <c r="AA648" i="15"/>
  <c r="Z648" i="15"/>
  <c r="Y648" i="15"/>
  <c r="X648" i="15"/>
  <c r="X653" i="15" s="1"/>
  <c r="J648" i="15"/>
  <c r="J653" i="15" s="1"/>
  <c r="I648" i="15"/>
  <c r="I653" i="15" s="1"/>
  <c r="H648" i="15"/>
  <c r="H653" i="15" s="1"/>
  <c r="G648" i="15"/>
  <c r="G653" i="15" s="1"/>
  <c r="F648" i="15"/>
  <c r="F653" i="15" s="1"/>
  <c r="AB647" i="15"/>
  <c r="AA647" i="15"/>
  <c r="Z647" i="15"/>
  <c r="Y647" i="15"/>
  <c r="Y652" i="15" s="1"/>
  <c r="X647" i="15"/>
  <c r="X652" i="15" s="1"/>
  <c r="J647" i="15"/>
  <c r="J652" i="15" s="1"/>
  <c r="I647" i="15"/>
  <c r="H647" i="15"/>
  <c r="H652" i="15" s="1"/>
  <c r="G647" i="15"/>
  <c r="G652" i="15" s="1"/>
  <c r="F647" i="15"/>
  <c r="F652" i="15" s="1"/>
  <c r="AB646" i="15"/>
  <c r="AA646" i="15"/>
  <c r="Z646" i="15"/>
  <c r="Z651" i="15" s="1"/>
  <c r="Y646" i="15"/>
  <c r="Y651" i="15" s="1"/>
  <c r="X646" i="15"/>
  <c r="J646" i="15"/>
  <c r="I646" i="15"/>
  <c r="H646" i="15"/>
  <c r="G646" i="15"/>
  <c r="F646" i="15"/>
  <c r="AB644" i="15"/>
  <c r="AA644" i="15"/>
  <c r="Z644" i="15"/>
  <c r="Y644" i="15"/>
  <c r="X644" i="15"/>
  <c r="J644" i="15"/>
  <c r="I644" i="15"/>
  <c r="I654" i="15" s="1"/>
  <c r="H644" i="15"/>
  <c r="G644" i="15"/>
  <c r="F644" i="15"/>
  <c r="AB643" i="15"/>
  <c r="AA643" i="15"/>
  <c r="AA653" i="15" s="1"/>
  <c r="Z643" i="15"/>
  <c r="Z653" i="15" s="1"/>
  <c r="Y643" i="15"/>
  <c r="Y653" i="15" s="1"/>
  <c r="X643" i="15"/>
  <c r="J643" i="15"/>
  <c r="I643" i="15"/>
  <c r="H643" i="15"/>
  <c r="G643" i="15"/>
  <c r="F643" i="15"/>
  <c r="AB642" i="15"/>
  <c r="AA642" i="15"/>
  <c r="AA652" i="15" s="1"/>
  <c r="Z642" i="15"/>
  <c r="Y642" i="15"/>
  <c r="X642" i="15"/>
  <c r="J642" i="15"/>
  <c r="I642" i="15"/>
  <c r="H642" i="15"/>
  <c r="G642" i="15"/>
  <c r="F642" i="15"/>
  <c r="AB641" i="15"/>
  <c r="AA641" i="15"/>
  <c r="Z641" i="15"/>
  <c r="Y641" i="15"/>
  <c r="X641" i="15"/>
  <c r="X651" i="15" s="1"/>
  <c r="J641" i="15"/>
  <c r="I641" i="15"/>
  <c r="H641" i="15"/>
  <c r="G641" i="15"/>
  <c r="F641" i="15"/>
  <c r="F651" i="15" s="1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W8" i="15" s="1"/>
  <c r="E26" i="15"/>
  <c r="W25" i="15"/>
  <c r="E25" i="15"/>
  <c r="E7" i="15" s="1"/>
  <c r="W24" i="15"/>
  <c r="AB20" i="15" s="1"/>
  <c r="E24" i="15"/>
  <c r="W23" i="15"/>
  <c r="Y20" i="15" s="1"/>
  <c r="E23" i="15"/>
  <c r="AC20" i="15"/>
  <c r="X20" i="15"/>
  <c r="W20" i="15"/>
  <c r="U13" i="15"/>
  <c r="C13" i="15"/>
  <c r="AJ8" i="15"/>
  <c r="AI8" i="15"/>
  <c r="AH8" i="15"/>
  <c r="AB8" i="15"/>
  <c r="AA8" i="15"/>
  <c r="Z8" i="15"/>
  <c r="Y8" i="15"/>
  <c r="X8" i="15"/>
  <c r="R8" i="15"/>
  <c r="Q8" i="15"/>
  <c r="P8" i="15"/>
  <c r="J8" i="15"/>
  <c r="I8" i="15"/>
  <c r="H8" i="15"/>
  <c r="G8" i="15"/>
  <c r="F8" i="15"/>
  <c r="E8" i="15"/>
  <c r="AJ7" i="15"/>
  <c r="AI7" i="15"/>
  <c r="AH7" i="15"/>
  <c r="AB7" i="15"/>
  <c r="AA7" i="15"/>
  <c r="Z7" i="15"/>
  <c r="Y7" i="15"/>
  <c r="X7" i="15"/>
  <c r="W7" i="15"/>
  <c r="R7" i="15"/>
  <c r="Q7" i="15"/>
  <c r="P7" i="15"/>
  <c r="J7" i="15"/>
  <c r="I7" i="15"/>
  <c r="H7" i="15"/>
  <c r="G7" i="15"/>
  <c r="F7" i="15"/>
  <c r="AJ6" i="15"/>
  <c r="AI6" i="15"/>
  <c r="AH6" i="15"/>
  <c r="AB6" i="15"/>
  <c r="AA6" i="15"/>
  <c r="Z6" i="15"/>
  <c r="Y6" i="15"/>
  <c r="X6" i="15"/>
  <c r="W6" i="15"/>
  <c r="R6" i="15"/>
  <c r="Q6" i="15"/>
  <c r="P6" i="15"/>
  <c r="J6" i="15"/>
  <c r="I6" i="15"/>
  <c r="H6" i="15"/>
  <c r="G6" i="15"/>
  <c r="F6" i="15"/>
  <c r="AJ5" i="15"/>
  <c r="AJ10" i="15" s="1"/>
  <c r="AI5" i="15"/>
  <c r="AI10" i="15" s="1"/>
  <c r="AH5" i="15"/>
  <c r="AH10" i="15" s="1"/>
  <c r="AB5" i="15"/>
  <c r="AA5" i="15"/>
  <c r="Z5" i="15"/>
  <c r="Y5" i="15"/>
  <c r="X5" i="15"/>
  <c r="W5" i="15"/>
  <c r="R5" i="15"/>
  <c r="R10" i="15" s="1"/>
  <c r="Q5" i="15"/>
  <c r="Q10" i="15" s="1"/>
  <c r="P5" i="15"/>
  <c r="J5" i="15"/>
  <c r="I5" i="15"/>
  <c r="H5" i="15"/>
  <c r="G5" i="15"/>
  <c r="F5" i="15"/>
  <c r="AL2" i="15"/>
  <c r="U2" i="15"/>
  <c r="T2" i="15"/>
  <c r="C2" i="15"/>
  <c r="X654" i="14"/>
  <c r="F654" i="14"/>
  <c r="Y653" i="14"/>
  <c r="X653" i="14"/>
  <c r="I653" i="14"/>
  <c r="J652" i="14"/>
  <c r="I652" i="14"/>
  <c r="H652" i="14"/>
  <c r="Z651" i="14"/>
  <c r="H651" i="14"/>
  <c r="AB649" i="14"/>
  <c r="AB654" i="14" s="1"/>
  <c r="AA649" i="14"/>
  <c r="AA654" i="14" s="1"/>
  <c r="Z649" i="14"/>
  <c r="Z654" i="14" s="1"/>
  <c r="Y649" i="14"/>
  <c r="Y654" i="14" s="1"/>
  <c r="X649" i="14"/>
  <c r="J649" i="14"/>
  <c r="J654" i="14" s="1"/>
  <c r="I649" i="14"/>
  <c r="I654" i="14" s="1"/>
  <c r="H649" i="14"/>
  <c r="H654" i="14" s="1"/>
  <c r="G649" i="14"/>
  <c r="F649" i="14"/>
  <c r="AB648" i="14"/>
  <c r="AA648" i="14"/>
  <c r="AA653" i="14" s="1"/>
  <c r="Z648" i="14"/>
  <c r="Y648" i="14"/>
  <c r="X648" i="14"/>
  <c r="J648" i="14"/>
  <c r="J653" i="14" s="1"/>
  <c r="I648" i="14"/>
  <c r="H648" i="14"/>
  <c r="G648" i="14"/>
  <c r="F648" i="14"/>
  <c r="AB647" i="14"/>
  <c r="AB652" i="14" s="1"/>
  <c r="AA647" i="14"/>
  <c r="AA652" i="14" s="1"/>
  <c r="Z647" i="14"/>
  <c r="Z652" i="14" s="1"/>
  <c r="Y647" i="14"/>
  <c r="Y652" i="14" s="1"/>
  <c r="X647" i="14"/>
  <c r="X652" i="14" s="1"/>
  <c r="J647" i="14"/>
  <c r="I647" i="14"/>
  <c r="H647" i="14"/>
  <c r="G647" i="14"/>
  <c r="G652" i="14" s="1"/>
  <c r="F647" i="14"/>
  <c r="F652" i="14" s="1"/>
  <c r="AB646" i="14"/>
  <c r="AB651" i="14" s="1"/>
  <c r="AA646" i="14"/>
  <c r="AA651" i="14" s="1"/>
  <c r="Z646" i="14"/>
  <c r="Y646" i="14"/>
  <c r="Y651" i="14" s="1"/>
  <c r="X646" i="14"/>
  <c r="X651" i="14" s="1"/>
  <c r="J646" i="14"/>
  <c r="J651" i="14" s="1"/>
  <c r="I646" i="14"/>
  <c r="H646" i="14"/>
  <c r="G646" i="14"/>
  <c r="F646" i="14"/>
  <c r="F651" i="14" s="1"/>
  <c r="AB644" i="14"/>
  <c r="AA644" i="14"/>
  <c r="Z644" i="14"/>
  <c r="Y644" i="14"/>
  <c r="X644" i="14"/>
  <c r="J644" i="14"/>
  <c r="I644" i="14"/>
  <c r="H644" i="14"/>
  <c r="G644" i="14"/>
  <c r="G654" i="14" s="1"/>
  <c r="F644" i="14"/>
  <c r="AB643" i="14"/>
  <c r="AB653" i="14" s="1"/>
  <c r="AA643" i="14"/>
  <c r="Z643" i="14"/>
  <c r="Z653" i="14" s="1"/>
  <c r="Y643" i="14"/>
  <c r="X643" i="14"/>
  <c r="J643" i="14"/>
  <c r="I643" i="14"/>
  <c r="H643" i="14"/>
  <c r="H653" i="14" s="1"/>
  <c r="G643" i="14"/>
  <c r="G653" i="14" s="1"/>
  <c r="F643" i="14"/>
  <c r="F653" i="14" s="1"/>
  <c r="AB642" i="14"/>
  <c r="AA642" i="14"/>
  <c r="Z642" i="14"/>
  <c r="Y642" i="14"/>
  <c r="X642" i="14"/>
  <c r="J642" i="14"/>
  <c r="I642" i="14"/>
  <c r="H642" i="14"/>
  <c r="G642" i="14"/>
  <c r="F642" i="14"/>
  <c r="AB641" i="14"/>
  <c r="AA641" i="14"/>
  <c r="Z641" i="14"/>
  <c r="Y641" i="14"/>
  <c r="X641" i="14"/>
  <c r="J641" i="14"/>
  <c r="I641" i="14"/>
  <c r="I651" i="14" s="1"/>
  <c r="H641" i="14"/>
  <c r="G641" i="14"/>
  <c r="G651" i="14" s="1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E26" i="14"/>
  <c r="W25" i="14"/>
  <c r="E25" i="14"/>
  <c r="W24" i="14"/>
  <c r="E24" i="14"/>
  <c r="I20" i="14" s="1"/>
  <c r="W23" i="14"/>
  <c r="AD20" i="14" s="1"/>
  <c r="E23" i="14"/>
  <c r="K20" i="14" s="1"/>
  <c r="AA20" i="14"/>
  <c r="W20" i="14"/>
  <c r="L20" i="14"/>
  <c r="H20" i="14"/>
  <c r="G20" i="14"/>
  <c r="F20" i="14"/>
  <c r="E20" i="14"/>
  <c r="U13" i="14"/>
  <c r="C13" i="14"/>
  <c r="AJ10" i="14"/>
  <c r="AI10" i="14"/>
  <c r="AJ8" i="14"/>
  <c r="AI8" i="14"/>
  <c r="AH8" i="14"/>
  <c r="AB8" i="14"/>
  <c r="AA8" i="14"/>
  <c r="Z8" i="14"/>
  <c r="Y8" i="14"/>
  <c r="X8" i="14"/>
  <c r="W8" i="14"/>
  <c r="R8" i="14"/>
  <c r="Q8" i="14"/>
  <c r="P8" i="14"/>
  <c r="J8" i="14"/>
  <c r="I8" i="14"/>
  <c r="H8" i="14"/>
  <c r="G8" i="14"/>
  <c r="F8" i="14"/>
  <c r="E8" i="14"/>
  <c r="AJ7" i="14"/>
  <c r="AI7" i="14"/>
  <c r="AH7" i="14"/>
  <c r="AB7" i="14"/>
  <c r="AA7" i="14"/>
  <c r="Z7" i="14"/>
  <c r="Y7" i="14"/>
  <c r="X7" i="14"/>
  <c r="W7" i="14"/>
  <c r="R7" i="14"/>
  <c r="Q7" i="14"/>
  <c r="P7" i="14"/>
  <c r="J7" i="14"/>
  <c r="I7" i="14"/>
  <c r="H7" i="14"/>
  <c r="G7" i="14"/>
  <c r="F7" i="14"/>
  <c r="E7" i="14"/>
  <c r="AJ6" i="14"/>
  <c r="AI6" i="14"/>
  <c r="AH6" i="14"/>
  <c r="AB6" i="14"/>
  <c r="AA6" i="14"/>
  <c r="Z6" i="14"/>
  <c r="Y6" i="14"/>
  <c r="X6" i="14"/>
  <c r="W6" i="14"/>
  <c r="R6" i="14"/>
  <c r="Q6" i="14"/>
  <c r="P6" i="14"/>
  <c r="J6" i="14"/>
  <c r="I6" i="14"/>
  <c r="H6" i="14"/>
  <c r="G6" i="14"/>
  <c r="F6" i="14"/>
  <c r="AJ5" i="14"/>
  <c r="AI5" i="14"/>
  <c r="AH5" i="14"/>
  <c r="AH10" i="14" s="1"/>
  <c r="AB5" i="14"/>
  <c r="AA5" i="14"/>
  <c r="Z5" i="14"/>
  <c r="Y5" i="14"/>
  <c r="X5" i="14"/>
  <c r="W5" i="14"/>
  <c r="R5" i="14"/>
  <c r="R10" i="14" s="1"/>
  <c r="Q5" i="14"/>
  <c r="Q10" i="14" s="1"/>
  <c r="P5" i="14"/>
  <c r="P10" i="14" s="1"/>
  <c r="J5" i="14"/>
  <c r="I5" i="14"/>
  <c r="H5" i="14"/>
  <c r="G5" i="14"/>
  <c r="F5" i="14"/>
  <c r="E5" i="14"/>
  <c r="AL2" i="14"/>
  <c r="U2" i="14"/>
  <c r="T2" i="14"/>
  <c r="C2" i="14"/>
  <c r="Y654" i="13"/>
  <c r="X654" i="13"/>
  <c r="J654" i="13"/>
  <c r="AB653" i="13"/>
  <c r="J653" i="13"/>
  <c r="F653" i="13"/>
  <c r="AB652" i="13"/>
  <c r="Z652" i="13"/>
  <c r="AA651" i="13"/>
  <c r="Z651" i="13"/>
  <c r="Y651" i="13"/>
  <c r="G651" i="13"/>
  <c r="AB649" i="13"/>
  <c r="AB654" i="13" s="1"/>
  <c r="AA649" i="13"/>
  <c r="AA654" i="13" s="1"/>
  <c r="Z649" i="13"/>
  <c r="Z654" i="13" s="1"/>
  <c r="Y649" i="13"/>
  <c r="X649" i="13"/>
  <c r="J649" i="13"/>
  <c r="I649" i="13"/>
  <c r="I654" i="13" s="1"/>
  <c r="H649" i="13"/>
  <c r="H654" i="13" s="1"/>
  <c r="G649" i="13"/>
  <c r="G654" i="13" s="1"/>
  <c r="F649" i="13"/>
  <c r="F654" i="13" s="1"/>
  <c r="AB648" i="13"/>
  <c r="AA648" i="13"/>
  <c r="AA653" i="13" s="1"/>
  <c r="Z648" i="13"/>
  <c r="Z653" i="13" s="1"/>
  <c r="Y648" i="13"/>
  <c r="Y653" i="13" s="1"/>
  <c r="X648" i="13"/>
  <c r="J648" i="13"/>
  <c r="I648" i="13"/>
  <c r="H648" i="13"/>
  <c r="H653" i="13" s="1"/>
  <c r="G648" i="13"/>
  <c r="F648" i="13"/>
  <c r="AB647" i="13"/>
  <c r="AA647" i="13"/>
  <c r="AA652" i="13" s="1"/>
  <c r="Z647" i="13"/>
  <c r="Y647" i="13"/>
  <c r="X647" i="13"/>
  <c r="J647" i="13"/>
  <c r="I647" i="13"/>
  <c r="I652" i="13" s="1"/>
  <c r="H647" i="13"/>
  <c r="H652" i="13" s="1"/>
  <c r="G647" i="13"/>
  <c r="G652" i="13" s="1"/>
  <c r="F647" i="13"/>
  <c r="F652" i="13" s="1"/>
  <c r="AB646" i="13"/>
  <c r="AB651" i="13" s="1"/>
  <c r="AA646" i="13"/>
  <c r="Z646" i="13"/>
  <c r="Y646" i="13"/>
  <c r="X646" i="13"/>
  <c r="X651" i="13" s="1"/>
  <c r="J646" i="13"/>
  <c r="J651" i="13" s="1"/>
  <c r="I646" i="13"/>
  <c r="I651" i="13" s="1"/>
  <c r="H646" i="13"/>
  <c r="H651" i="13" s="1"/>
  <c r="G646" i="13"/>
  <c r="F646" i="13"/>
  <c r="F651" i="13" s="1"/>
  <c r="AB644" i="13"/>
  <c r="AA644" i="13"/>
  <c r="Z644" i="13"/>
  <c r="Y644" i="13"/>
  <c r="X644" i="13"/>
  <c r="J644" i="13"/>
  <c r="I644" i="13"/>
  <c r="H644" i="13"/>
  <c r="G644" i="13"/>
  <c r="F644" i="13"/>
  <c r="AB643" i="13"/>
  <c r="AA643" i="13"/>
  <c r="Z643" i="13"/>
  <c r="Y643" i="13"/>
  <c r="X643" i="13"/>
  <c r="X653" i="13" s="1"/>
  <c r="J643" i="13"/>
  <c r="I643" i="13"/>
  <c r="I653" i="13" s="1"/>
  <c r="H643" i="13"/>
  <c r="G643" i="13"/>
  <c r="G653" i="13" s="1"/>
  <c r="F643" i="13"/>
  <c r="AB642" i="13"/>
  <c r="AA642" i="13"/>
  <c r="Z642" i="13"/>
  <c r="Y642" i="13"/>
  <c r="Y652" i="13" s="1"/>
  <c r="X642" i="13"/>
  <c r="X652" i="13" s="1"/>
  <c r="J642" i="13"/>
  <c r="J652" i="13" s="1"/>
  <c r="I642" i="13"/>
  <c r="H642" i="13"/>
  <c r="G642" i="13"/>
  <c r="F642" i="13"/>
  <c r="AB641" i="13"/>
  <c r="AA641" i="13"/>
  <c r="Z641" i="13"/>
  <c r="Y641" i="13"/>
  <c r="X641" i="13"/>
  <c r="J641" i="13"/>
  <c r="I641" i="13"/>
  <c r="H641" i="13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W8" i="13" s="1"/>
  <c r="E26" i="13"/>
  <c r="E8" i="13" s="1"/>
  <c r="W25" i="13"/>
  <c r="E25" i="13"/>
  <c r="E7" i="13" s="1"/>
  <c r="W24" i="13"/>
  <c r="AD20" i="13" s="1"/>
  <c r="E24" i="13"/>
  <c r="E6" i="13" s="1"/>
  <c r="W23" i="13"/>
  <c r="E23" i="13"/>
  <c r="K20" i="13"/>
  <c r="U13" i="13"/>
  <c r="C13" i="13"/>
  <c r="AJ10" i="13"/>
  <c r="AI10" i="13"/>
  <c r="AH10" i="13"/>
  <c r="R10" i="13"/>
  <c r="P10" i="13"/>
  <c r="AJ8" i="13"/>
  <c r="AI8" i="13"/>
  <c r="AH8" i="13"/>
  <c r="AB8" i="13"/>
  <c r="AA8" i="13"/>
  <c r="Z8" i="13"/>
  <c r="Y8" i="13"/>
  <c r="X8" i="13"/>
  <c r="R8" i="13"/>
  <c r="Q8" i="13"/>
  <c r="P8" i="13"/>
  <c r="J8" i="13"/>
  <c r="I8" i="13"/>
  <c r="H8" i="13"/>
  <c r="G8" i="13"/>
  <c r="F8" i="13"/>
  <c r="AJ7" i="13"/>
  <c r="AI7" i="13"/>
  <c r="AH7" i="13"/>
  <c r="AB7" i="13"/>
  <c r="AA7" i="13"/>
  <c r="Z7" i="13"/>
  <c r="Y7" i="13"/>
  <c r="X7" i="13"/>
  <c r="W7" i="13"/>
  <c r="R7" i="13"/>
  <c r="Q7" i="13"/>
  <c r="P7" i="13"/>
  <c r="J7" i="13"/>
  <c r="I7" i="13"/>
  <c r="H7" i="13"/>
  <c r="G7" i="13"/>
  <c r="F7" i="13"/>
  <c r="AJ6" i="13"/>
  <c r="AI6" i="13"/>
  <c r="AH6" i="13"/>
  <c r="AB6" i="13"/>
  <c r="AA6" i="13"/>
  <c r="Z6" i="13"/>
  <c r="Y6" i="13"/>
  <c r="X6" i="13"/>
  <c r="R6" i="13"/>
  <c r="Q6" i="13"/>
  <c r="P6" i="13"/>
  <c r="J6" i="13"/>
  <c r="I6" i="13"/>
  <c r="H6" i="13"/>
  <c r="G6" i="13"/>
  <c r="F6" i="13"/>
  <c r="AJ5" i="13"/>
  <c r="AI5" i="13"/>
  <c r="AH5" i="13"/>
  <c r="AB5" i="13"/>
  <c r="AA5" i="13"/>
  <c r="Z5" i="13"/>
  <c r="Y5" i="13"/>
  <c r="X5" i="13"/>
  <c r="W5" i="13"/>
  <c r="R5" i="13"/>
  <c r="Q5" i="13"/>
  <c r="Q10" i="13" s="1"/>
  <c r="P5" i="13"/>
  <c r="J5" i="13"/>
  <c r="I5" i="13"/>
  <c r="H5" i="13"/>
  <c r="G5" i="13"/>
  <c r="F5" i="13"/>
  <c r="E5" i="13"/>
  <c r="AL2" i="13"/>
  <c r="U2" i="13"/>
  <c r="T2" i="13"/>
  <c r="C2" i="13"/>
  <c r="AB654" i="12"/>
  <c r="F654" i="12"/>
  <c r="AB653" i="12"/>
  <c r="AA653" i="12"/>
  <c r="I653" i="12"/>
  <c r="AA652" i="12"/>
  <c r="J652" i="12"/>
  <c r="I652" i="12"/>
  <c r="H652" i="12"/>
  <c r="G652" i="12"/>
  <c r="H651" i="12"/>
  <c r="G651" i="12"/>
  <c r="F651" i="12"/>
  <c r="AB649" i="12"/>
  <c r="AA649" i="12"/>
  <c r="Z649" i="12"/>
  <c r="Y649" i="12"/>
  <c r="X649" i="12"/>
  <c r="X654" i="12" s="1"/>
  <c r="J649" i="12"/>
  <c r="J654" i="12" s="1"/>
  <c r="I649" i="12"/>
  <c r="I654" i="12" s="1"/>
  <c r="H649" i="12"/>
  <c r="H654" i="12" s="1"/>
  <c r="G649" i="12"/>
  <c r="G654" i="12" s="1"/>
  <c r="F649" i="12"/>
  <c r="AB648" i="12"/>
  <c r="AA648" i="12"/>
  <c r="Z648" i="12"/>
  <c r="Z653" i="12" s="1"/>
  <c r="Y648" i="12"/>
  <c r="Y653" i="12" s="1"/>
  <c r="X648" i="12"/>
  <c r="X653" i="12" s="1"/>
  <c r="J648" i="12"/>
  <c r="J653" i="12" s="1"/>
  <c r="I648" i="12"/>
  <c r="H648" i="12"/>
  <c r="H653" i="12" s="1"/>
  <c r="G648" i="12"/>
  <c r="G653" i="12" s="1"/>
  <c r="F648" i="12"/>
  <c r="F653" i="12" s="1"/>
  <c r="AB647" i="12"/>
  <c r="AB652" i="12" s="1"/>
  <c r="AA647" i="12"/>
  <c r="Z647" i="12"/>
  <c r="Y647" i="12"/>
  <c r="Y652" i="12" s="1"/>
  <c r="X647" i="12"/>
  <c r="X652" i="12" s="1"/>
  <c r="J647" i="12"/>
  <c r="I647" i="12"/>
  <c r="H647" i="12"/>
  <c r="G647" i="12"/>
  <c r="F647" i="12"/>
  <c r="AB646" i="12"/>
  <c r="AA646" i="12"/>
  <c r="Z646" i="12"/>
  <c r="Z651" i="12" s="1"/>
  <c r="Y646" i="12"/>
  <c r="Y651" i="12" s="1"/>
  <c r="X646" i="12"/>
  <c r="X651" i="12" s="1"/>
  <c r="J646" i="12"/>
  <c r="J651" i="12" s="1"/>
  <c r="I646" i="12"/>
  <c r="I651" i="12" s="1"/>
  <c r="H646" i="12"/>
  <c r="G646" i="12"/>
  <c r="F646" i="12"/>
  <c r="AB644" i="12"/>
  <c r="AA644" i="12"/>
  <c r="AA654" i="12" s="1"/>
  <c r="Z644" i="12"/>
  <c r="Z654" i="12" s="1"/>
  <c r="Y644" i="12"/>
  <c r="Y654" i="12" s="1"/>
  <c r="X644" i="12"/>
  <c r="J644" i="12"/>
  <c r="I644" i="12"/>
  <c r="H644" i="12"/>
  <c r="G644" i="12"/>
  <c r="F644" i="12"/>
  <c r="AB643" i="12"/>
  <c r="AA643" i="12"/>
  <c r="Z643" i="12"/>
  <c r="Y643" i="12"/>
  <c r="X643" i="12"/>
  <c r="J643" i="12"/>
  <c r="I643" i="12"/>
  <c r="H643" i="12"/>
  <c r="G643" i="12"/>
  <c r="F643" i="12"/>
  <c r="AB642" i="12"/>
  <c r="AA642" i="12"/>
  <c r="Z642" i="12"/>
  <c r="Z652" i="12" s="1"/>
  <c r="Y642" i="12"/>
  <c r="X642" i="12"/>
  <c r="J642" i="12"/>
  <c r="I642" i="12"/>
  <c r="H642" i="12"/>
  <c r="G642" i="12"/>
  <c r="F642" i="12"/>
  <c r="F652" i="12" s="1"/>
  <c r="AB641" i="12"/>
  <c r="AB651" i="12" s="1"/>
  <c r="AA641" i="12"/>
  <c r="AA651" i="12" s="1"/>
  <c r="Z641" i="12"/>
  <c r="Y641" i="12"/>
  <c r="X641" i="12"/>
  <c r="J641" i="12"/>
  <c r="I641" i="12"/>
  <c r="H641" i="12"/>
  <c r="G641" i="12"/>
  <c r="F641" i="12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W8" i="12" s="1"/>
  <c r="E26" i="12"/>
  <c r="W25" i="12"/>
  <c r="E25" i="12"/>
  <c r="W24" i="12"/>
  <c r="W6" i="12" s="1"/>
  <c r="E24" i="12"/>
  <c r="E6" i="12" s="1"/>
  <c r="W23" i="12"/>
  <c r="Z20" i="12" s="1"/>
  <c r="E23" i="12"/>
  <c r="L20" i="12" s="1"/>
  <c r="AD20" i="12"/>
  <c r="AC20" i="12"/>
  <c r="AB20" i="12"/>
  <c r="AA20" i="12"/>
  <c r="E20" i="12"/>
  <c r="U13" i="12"/>
  <c r="C13" i="12"/>
  <c r="AJ8" i="12"/>
  <c r="AI8" i="12"/>
  <c r="AH8" i="12"/>
  <c r="AB8" i="12"/>
  <c r="AA8" i="12"/>
  <c r="Z8" i="12"/>
  <c r="Y8" i="12"/>
  <c r="X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W7" i="12"/>
  <c r="R7" i="12"/>
  <c r="Q7" i="12"/>
  <c r="P7" i="12"/>
  <c r="J7" i="12"/>
  <c r="I7" i="12"/>
  <c r="H7" i="12"/>
  <c r="G7" i="12"/>
  <c r="F7" i="12"/>
  <c r="E7" i="12"/>
  <c r="AJ6" i="12"/>
  <c r="AI6" i="12"/>
  <c r="AH6" i="12"/>
  <c r="AB6" i="12"/>
  <c r="AA6" i="12"/>
  <c r="Z6" i="12"/>
  <c r="Y6" i="12"/>
  <c r="X6" i="12"/>
  <c r="R6" i="12"/>
  <c r="Q6" i="12"/>
  <c r="P6" i="12"/>
  <c r="J6" i="12"/>
  <c r="I6" i="12"/>
  <c r="H6" i="12"/>
  <c r="G6" i="12"/>
  <c r="F6" i="12"/>
  <c r="AJ5" i="12"/>
  <c r="AJ10" i="12" s="1"/>
  <c r="AI5" i="12"/>
  <c r="AH5" i="12"/>
  <c r="AH10" i="12" s="1"/>
  <c r="AB5" i="12"/>
  <c r="AA5" i="12"/>
  <c r="Z5" i="12"/>
  <c r="Y5" i="12"/>
  <c r="X5" i="12"/>
  <c r="R5" i="12"/>
  <c r="R10" i="12" s="1"/>
  <c r="Q5" i="12"/>
  <c r="Q10" i="12" s="1"/>
  <c r="P5" i="12"/>
  <c r="P10" i="12" s="1"/>
  <c r="J5" i="12"/>
  <c r="I5" i="12"/>
  <c r="H5" i="12"/>
  <c r="G5" i="12"/>
  <c r="F5" i="12"/>
  <c r="AL2" i="12"/>
  <c r="U2" i="12"/>
  <c r="T2" i="12"/>
  <c r="C2" i="12"/>
  <c r="Y654" i="11"/>
  <c r="X654" i="11"/>
  <c r="J654" i="11"/>
  <c r="I654" i="11"/>
  <c r="G654" i="11"/>
  <c r="I653" i="11"/>
  <c r="H653" i="11"/>
  <c r="Z652" i="11"/>
  <c r="H652" i="11"/>
  <c r="AA651" i="11"/>
  <c r="Z651" i="11"/>
  <c r="Y651" i="11"/>
  <c r="X651" i="11"/>
  <c r="AB649" i="11"/>
  <c r="AB654" i="11" s="1"/>
  <c r="AA649" i="11"/>
  <c r="AA654" i="11" s="1"/>
  <c r="Z649" i="11"/>
  <c r="Z654" i="11" s="1"/>
  <c r="Y649" i="11"/>
  <c r="X649" i="11"/>
  <c r="J649" i="11"/>
  <c r="I649" i="11"/>
  <c r="H649" i="11"/>
  <c r="G649" i="11"/>
  <c r="F649" i="11"/>
  <c r="AB648" i="11"/>
  <c r="AB653" i="11" s="1"/>
  <c r="AA648" i="11"/>
  <c r="AA653" i="11" s="1"/>
  <c r="Z648" i="11"/>
  <c r="Z653" i="11" s="1"/>
  <c r="Y648" i="11"/>
  <c r="Y653" i="11" s="1"/>
  <c r="X648" i="11"/>
  <c r="X653" i="11" s="1"/>
  <c r="J648" i="11"/>
  <c r="J653" i="11" s="1"/>
  <c r="I648" i="11"/>
  <c r="H648" i="11"/>
  <c r="G648" i="11"/>
  <c r="G653" i="11" s="1"/>
  <c r="F648" i="11"/>
  <c r="F653" i="11" s="1"/>
  <c r="AB647" i="11"/>
  <c r="AB652" i="11" s="1"/>
  <c r="AA647" i="11"/>
  <c r="AA652" i="11" s="1"/>
  <c r="Z647" i="11"/>
  <c r="Y647" i="11"/>
  <c r="Y652" i="11" s="1"/>
  <c r="X647" i="11"/>
  <c r="X652" i="11" s="1"/>
  <c r="J647" i="11"/>
  <c r="J652" i="11" s="1"/>
  <c r="I647" i="11"/>
  <c r="H647" i="11"/>
  <c r="G647" i="11"/>
  <c r="G652" i="11" s="1"/>
  <c r="F647" i="11"/>
  <c r="F652" i="11" s="1"/>
  <c r="AB646" i="11"/>
  <c r="AB651" i="11" s="1"/>
  <c r="AA646" i="11"/>
  <c r="Z646" i="11"/>
  <c r="Y646" i="11"/>
  <c r="X646" i="11"/>
  <c r="J646" i="11"/>
  <c r="I646" i="11"/>
  <c r="H646" i="11"/>
  <c r="G646" i="11"/>
  <c r="G651" i="11" s="1"/>
  <c r="F646" i="11"/>
  <c r="F651" i="11" s="1"/>
  <c r="AB644" i="11"/>
  <c r="AA644" i="11"/>
  <c r="Z644" i="11"/>
  <c r="Y644" i="11"/>
  <c r="X644" i="11"/>
  <c r="J644" i="11"/>
  <c r="I644" i="11"/>
  <c r="H644" i="11"/>
  <c r="H654" i="11" s="1"/>
  <c r="G644" i="11"/>
  <c r="F644" i="11"/>
  <c r="F654" i="11" s="1"/>
  <c r="AB643" i="11"/>
  <c r="AA643" i="11"/>
  <c r="Z643" i="11"/>
  <c r="Y643" i="11"/>
  <c r="X643" i="11"/>
  <c r="J643" i="11"/>
  <c r="I643" i="11"/>
  <c r="H643" i="11"/>
  <c r="G643" i="11"/>
  <c r="F643" i="11"/>
  <c r="AB642" i="11"/>
  <c r="AA642" i="11"/>
  <c r="Z642" i="11"/>
  <c r="Y642" i="11"/>
  <c r="X642" i="11"/>
  <c r="J642" i="11"/>
  <c r="I642" i="11"/>
  <c r="H642" i="11"/>
  <c r="G642" i="11"/>
  <c r="F642" i="11"/>
  <c r="AB641" i="11"/>
  <c r="AA641" i="11"/>
  <c r="Z641" i="11"/>
  <c r="Y641" i="11"/>
  <c r="X641" i="11"/>
  <c r="J641" i="11"/>
  <c r="J651" i="11" s="1"/>
  <c r="I641" i="11"/>
  <c r="I651" i="11" s="1"/>
  <c r="H641" i="11"/>
  <c r="H651" i="11" s="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E26" i="11"/>
  <c r="E8" i="11" s="1"/>
  <c r="W25" i="11"/>
  <c r="E25" i="11"/>
  <c r="W24" i="11"/>
  <c r="W6" i="11" s="1"/>
  <c r="E24" i="11"/>
  <c r="W23" i="11"/>
  <c r="AC20" i="11" s="1"/>
  <c r="E23" i="11"/>
  <c r="AB20" i="11"/>
  <c r="AA20" i="11"/>
  <c r="Z20" i="11"/>
  <c r="Y20" i="11"/>
  <c r="X20" i="11"/>
  <c r="W20" i="11"/>
  <c r="U13" i="11"/>
  <c r="C13" i="11"/>
  <c r="AJ10" i="11"/>
  <c r="AJ8" i="11"/>
  <c r="AI8" i="11"/>
  <c r="AH8" i="11"/>
  <c r="AB8" i="11"/>
  <c r="AA8" i="11"/>
  <c r="Z8" i="11"/>
  <c r="Y8" i="11"/>
  <c r="X8" i="11"/>
  <c r="W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W7" i="11"/>
  <c r="R7" i="11"/>
  <c r="Q7" i="11"/>
  <c r="P7" i="11"/>
  <c r="J7" i="11"/>
  <c r="I7" i="11"/>
  <c r="H7" i="11"/>
  <c r="G7" i="11"/>
  <c r="F7" i="11"/>
  <c r="E7" i="11"/>
  <c r="AJ6" i="11"/>
  <c r="AI6" i="11"/>
  <c r="AI10" i="11" s="1"/>
  <c r="AH6" i="11"/>
  <c r="AH10" i="11" s="1"/>
  <c r="AB6" i="11"/>
  <c r="AA6" i="11"/>
  <c r="Z6" i="11"/>
  <c r="Y6" i="11"/>
  <c r="X6" i="11"/>
  <c r="R6" i="11"/>
  <c r="Q6" i="11"/>
  <c r="P6" i="11"/>
  <c r="J6" i="11"/>
  <c r="I6" i="11"/>
  <c r="H6" i="11"/>
  <c r="G6" i="11"/>
  <c r="F6" i="11"/>
  <c r="E6" i="11"/>
  <c r="AJ5" i="11"/>
  <c r="AI5" i="11"/>
  <c r="AH5" i="11"/>
  <c r="AB5" i="11"/>
  <c r="AA5" i="11"/>
  <c r="Z5" i="11"/>
  <c r="Y5" i="11"/>
  <c r="X5" i="11"/>
  <c r="W5" i="11"/>
  <c r="R5" i="11"/>
  <c r="R10" i="11" s="1"/>
  <c r="Q5" i="11"/>
  <c r="Q10" i="11" s="1"/>
  <c r="P5" i="11"/>
  <c r="J5" i="11"/>
  <c r="I5" i="11"/>
  <c r="H5" i="11"/>
  <c r="G5" i="11"/>
  <c r="F5" i="11"/>
  <c r="E5" i="11"/>
  <c r="AL2" i="11"/>
  <c r="U2" i="11"/>
  <c r="T2" i="11"/>
  <c r="C2" i="11"/>
  <c r="J654" i="10"/>
  <c r="F654" i="10"/>
  <c r="AB653" i="10"/>
  <c r="AA653" i="10"/>
  <c r="Z653" i="10"/>
  <c r="X653" i="10"/>
  <c r="J653" i="10"/>
  <c r="I653" i="10"/>
  <c r="AA652" i="10"/>
  <c r="Z652" i="10"/>
  <c r="Y652" i="10"/>
  <c r="I652" i="10"/>
  <c r="G652" i="10"/>
  <c r="Y651" i="10"/>
  <c r="H651" i="10"/>
  <c r="G651" i="10"/>
  <c r="F651" i="10"/>
  <c r="AB649" i="10"/>
  <c r="AB654" i="10" s="1"/>
  <c r="AA649" i="10"/>
  <c r="AA654" i="10" s="1"/>
  <c r="Z649" i="10"/>
  <c r="Z654" i="10" s="1"/>
  <c r="Y649" i="10"/>
  <c r="Y654" i="10" s="1"/>
  <c r="X649" i="10"/>
  <c r="X654" i="10" s="1"/>
  <c r="J649" i="10"/>
  <c r="I649" i="10"/>
  <c r="H649" i="10"/>
  <c r="G649" i="10"/>
  <c r="F649" i="10"/>
  <c r="AB648" i="10"/>
  <c r="AA648" i="10"/>
  <c r="Z648" i="10"/>
  <c r="Y648" i="10"/>
  <c r="X648" i="10"/>
  <c r="J648" i="10"/>
  <c r="I648" i="10"/>
  <c r="H648" i="10"/>
  <c r="H653" i="10" s="1"/>
  <c r="G648" i="10"/>
  <c r="G653" i="10" s="1"/>
  <c r="F648" i="10"/>
  <c r="F653" i="10" s="1"/>
  <c r="AB647" i="10"/>
  <c r="AA647" i="10"/>
  <c r="Z647" i="10"/>
  <c r="Y647" i="10"/>
  <c r="X647" i="10"/>
  <c r="X652" i="10" s="1"/>
  <c r="J647" i="10"/>
  <c r="J652" i="10" s="1"/>
  <c r="I647" i="10"/>
  <c r="H647" i="10"/>
  <c r="H652" i="10" s="1"/>
  <c r="G647" i="10"/>
  <c r="F647" i="10"/>
  <c r="F652" i="10" s="1"/>
  <c r="AB646" i="10"/>
  <c r="AB651" i="10" s="1"/>
  <c r="AA646" i="10"/>
  <c r="AA651" i="10" s="1"/>
  <c r="Z646" i="10"/>
  <c r="Z651" i="10" s="1"/>
  <c r="Y646" i="10"/>
  <c r="X646" i="10"/>
  <c r="X651" i="10" s="1"/>
  <c r="J646" i="10"/>
  <c r="J651" i="10" s="1"/>
  <c r="I646" i="10"/>
  <c r="H646" i="10"/>
  <c r="G646" i="10"/>
  <c r="F646" i="10"/>
  <c r="AB644" i="10"/>
  <c r="AA644" i="10"/>
  <c r="Z644" i="10"/>
  <c r="Y644" i="10"/>
  <c r="X644" i="10"/>
  <c r="J644" i="10"/>
  <c r="I644" i="10"/>
  <c r="I654" i="10" s="1"/>
  <c r="H644" i="10"/>
  <c r="H654" i="10" s="1"/>
  <c r="G644" i="10"/>
  <c r="G654" i="10" s="1"/>
  <c r="F644" i="10"/>
  <c r="AB643" i="10"/>
  <c r="AA643" i="10"/>
  <c r="Z643" i="10"/>
  <c r="Y643" i="10"/>
  <c r="Y653" i="10" s="1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I651" i="10" s="1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W25" i="10"/>
  <c r="E25" i="10"/>
  <c r="W24" i="10"/>
  <c r="E24" i="10"/>
  <c r="E6" i="10" s="1"/>
  <c r="W23" i="10"/>
  <c r="W20" i="10" s="1"/>
  <c r="E23" i="10"/>
  <c r="L20" i="10" s="1"/>
  <c r="AA20" i="10"/>
  <c r="K20" i="10"/>
  <c r="U13" i="10"/>
  <c r="C13" i="10"/>
  <c r="AH10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AJ5" i="10"/>
  <c r="AJ10" i="10" s="1"/>
  <c r="AI5" i="10"/>
  <c r="AH5" i="10"/>
  <c r="AB5" i="10"/>
  <c r="AA5" i="10"/>
  <c r="Z5" i="10"/>
  <c r="Y5" i="10"/>
  <c r="X5" i="10"/>
  <c r="R5" i="10"/>
  <c r="R10" i="10" s="1"/>
  <c r="Q5" i="10"/>
  <c r="P5" i="10"/>
  <c r="J5" i="10"/>
  <c r="I5" i="10"/>
  <c r="H5" i="10"/>
  <c r="G5" i="10"/>
  <c r="F5" i="10"/>
  <c r="AL2" i="10"/>
  <c r="U2" i="10"/>
  <c r="T2" i="10"/>
  <c r="C2" i="10"/>
  <c r="AB654" i="9"/>
  <c r="AA654" i="9"/>
  <c r="AA653" i="9"/>
  <c r="J653" i="9"/>
  <c r="I653" i="9"/>
  <c r="H653" i="9"/>
  <c r="G653" i="9"/>
  <c r="F653" i="9"/>
  <c r="H652" i="9"/>
  <c r="G652" i="9"/>
  <c r="F652" i="9"/>
  <c r="F651" i="9"/>
  <c r="AB649" i="9"/>
  <c r="AA649" i="9"/>
  <c r="Z649" i="9"/>
  <c r="Z654" i="9" s="1"/>
  <c r="Y649" i="9"/>
  <c r="Y654" i="9" s="1"/>
  <c r="X649" i="9"/>
  <c r="X654" i="9" s="1"/>
  <c r="J649" i="9"/>
  <c r="J654" i="9" s="1"/>
  <c r="I649" i="9"/>
  <c r="I654" i="9" s="1"/>
  <c r="H649" i="9"/>
  <c r="H654" i="9" s="1"/>
  <c r="G649" i="9"/>
  <c r="F649" i="9"/>
  <c r="F654" i="9" s="1"/>
  <c r="AB648" i="9"/>
  <c r="AA648" i="9"/>
  <c r="Z648" i="9"/>
  <c r="Z653" i="9" s="1"/>
  <c r="Y648" i="9"/>
  <c r="Y653" i="9" s="1"/>
  <c r="X648" i="9"/>
  <c r="J648" i="9"/>
  <c r="I648" i="9"/>
  <c r="H648" i="9"/>
  <c r="G648" i="9"/>
  <c r="F648" i="9"/>
  <c r="AB647" i="9"/>
  <c r="AB652" i="9" s="1"/>
  <c r="AA647" i="9"/>
  <c r="Z647" i="9"/>
  <c r="Y647" i="9"/>
  <c r="Y652" i="9" s="1"/>
  <c r="X647" i="9"/>
  <c r="X652" i="9" s="1"/>
  <c r="J647" i="9"/>
  <c r="I647" i="9"/>
  <c r="H647" i="9"/>
  <c r="G647" i="9"/>
  <c r="F647" i="9"/>
  <c r="AB646" i="9"/>
  <c r="AB651" i="9" s="1"/>
  <c r="AA646" i="9"/>
  <c r="AA651" i="9" s="1"/>
  <c r="Z646" i="9"/>
  <c r="Z651" i="9" s="1"/>
  <c r="Y646" i="9"/>
  <c r="Y651" i="9" s="1"/>
  <c r="X646" i="9"/>
  <c r="X651" i="9" s="1"/>
  <c r="J646" i="9"/>
  <c r="J651" i="9" s="1"/>
  <c r="I646" i="9"/>
  <c r="H646" i="9"/>
  <c r="H651" i="9" s="1"/>
  <c r="G646" i="9"/>
  <c r="F646" i="9"/>
  <c r="AB644" i="9"/>
  <c r="AA644" i="9"/>
  <c r="Z644" i="9"/>
  <c r="Y644" i="9"/>
  <c r="X644" i="9"/>
  <c r="J644" i="9"/>
  <c r="I644" i="9"/>
  <c r="H644" i="9"/>
  <c r="G644" i="9"/>
  <c r="F644" i="9"/>
  <c r="AB643" i="9"/>
  <c r="AA643" i="9"/>
  <c r="Z643" i="9"/>
  <c r="Y643" i="9"/>
  <c r="X643" i="9"/>
  <c r="X653" i="9" s="1"/>
  <c r="J643" i="9"/>
  <c r="I643" i="9"/>
  <c r="H643" i="9"/>
  <c r="G643" i="9"/>
  <c r="F643" i="9"/>
  <c r="AB642" i="9"/>
  <c r="AA642" i="9"/>
  <c r="AA652" i="9" s="1"/>
  <c r="Z642" i="9"/>
  <c r="Y642" i="9"/>
  <c r="X642" i="9"/>
  <c r="J642" i="9"/>
  <c r="I642" i="9"/>
  <c r="H642" i="9"/>
  <c r="G642" i="9"/>
  <c r="F642" i="9"/>
  <c r="AB641" i="9"/>
  <c r="AA641" i="9"/>
  <c r="Z641" i="9"/>
  <c r="Y641" i="9"/>
  <c r="X641" i="9"/>
  <c r="J641" i="9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W25" i="9"/>
  <c r="E25" i="9"/>
  <c r="W24" i="9"/>
  <c r="E24" i="9"/>
  <c r="W23" i="9"/>
  <c r="E23" i="9"/>
  <c r="F20" i="9"/>
  <c r="E20" i="9"/>
  <c r="U13" i="9"/>
  <c r="C13" i="9"/>
  <c r="AJ10" i="9"/>
  <c r="R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AJ7" i="9"/>
  <c r="AI7" i="9"/>
  <c r="AH7" i="9"/>
  <c r="AH10" i="9" s="1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E7" i="9"/>
  <c r="AJ6" i="9"/>
  <c r="AI6" i="9"/>
  <c r="AI10" i="9" s="1"/>
  <c r="AH6" i="9"/>
  <c r="AB6" i="9"/>
  <c r="AA6" i="9"/>
  <c r="Z6" i="9"/>
  <c r="Y6" i="9"/>
  <c r="X6" i="9"/>
  <c r="W6" i="9"/>
  <c r="R6" i="9"/>
  <c r="Q6" i="9"/>
  <c r="P6" i="9"/>
  <c r="J6" i="9"/>
  <c r="I6" i="9"/>
  <c r="H6" i="9"/>
  <c r="G6" i="9"/>
  <c r="F6" i="9"/>
  <c r="E6" i="9"/>
  <c r="AJ5" i="9"/>
  <c r="AI5" i="9"/>
  <c r="AH5" i="9"/>
  <c r="AB5" i="9"/>
  <c r="AA5" i="9"/>
  <c r="Z5" i="9"/>
  <c r="Y5" i="9"/>
  <c r="X5" i="9"/>
  <c r="R5" i="9"/>
  <c r="Q5" i="9"/>
  <c r="Q10" i="9" s="1"/>
  <c r="P5" i="9"/>
  <c r="P10" i="9" s="1"/>
  <c r="J5" i="9"/>
  <c r="I5" i="9"/>
  <c r="H5" i="9"/>
  <c r="G5" i="9"/>
  <c r="F5" i="9"/>
  <c r="E5" i="9"/>
  <c r="AL2" i="9"/>
  <c r="U2" i="9"/>
  <c r="T2" i="9"/>
  <c r="C2" i="9"/>
  <c r="J654" i="8"/>
  <c r="I654" i="8"/>
  <c r="H654" i="8"/>
  <c r="H653" i="8"/>
  <c r="AA652" i="8"/>
  <c r="Z652" i="8"/>
  <c r="Y652" i="8"/>
  <c r="X652" i="8"/>
  <c r="J652" i="8"/>
  <c r="I652" i="8"/>
  <c r="H652" i="8"/>
  <c r="Y651" i="8"/>
  <c r="X651" i="8"/>
  <c r="J651" i="8"/>
  <c r="AB649" i="8"/>
  <c r="AB654" i="8" s="1"/>
  <c r="AA649" i="8"/>
  <c r="AA654" i="8" s="1"/>
  <c r="Z649" i="8"/>
  <c r="Z654" i="8" s="1"/>
  <c r="Y649" i="8"/>
  <c r="Y654" i="8" s="1"/>
  <c r="X649" i="8"/>
  <c r="X654" i="8" s="1"/>
  <c r="J649" i="8"/>
  <c r="I649" i="8"/>
  <c r="H649" i="8"/>
  <c r="G649" i="8"/>
  <c r="G654" i="8" s="1"/>
  <c r="F649" i="8"/>
  <c r="F654" i="8" s="1"/>
  <c r="AB648" i="8"/>
  <c r="AB653" i="8" s="1"/>
  <c r="AA648" i="8"/>
  <c r="AA653" i="8" s="1"/>
  <c r="Z648" i="8"/>
  <c r="Z653" i="8" s="1"/>
  <c r="Y648" i="8"/>
  <c r="Y653" i="8" s="1"/>
  <c r="X648" i="8"/>
  <c r="J648" i="8"/>
  <c r="J653" i="8" s="1"/>
  <c r="I648" i="8"/>
  <c r="H648" i="8"/>
  <c r="G648" i="8"/>
  <c r="G653" i="8" s="1"/>
  <c r="F648" i="8"/>
  <c r="AB647" i="8"/>
  <c r="AA647" i="8"/>
  <c r="Z647" i="8"/>
  <c r="Y647" i="8"/>
  <c r="X647" i="8"/>
  <c r="J647" i="8"/>
  <c r="I647" i="8"/>
  <c r="H647" i="8"/>
  <c r="G647" i="8"/>
  <c r="G652" i="8" s="1"/>
  <c r="F647" i="8"/>
  <c r="F652" i="8" s="1"/>
  <c r="AB646" i="8"/>
  <c r="AB651" i="8" s="1"/>
  <c r="AA646" i="8"/>
  <c r="AA651" i="8" s="1"/>
  <c r="Z646" i="8"/>
  <c r="Z651" i="8" s="1"/>
  <c r="Y646" i="8"/>
  <c r="X646" i="8"/>
  <c r="J646" i="8"/>
  <c r="I646" i="8"/>
  <c r="I651" i="8" s="1"/>
  <c r="H646" i="8"/>
  <c r="H651" i="8" s="1"/>
  <c r="G646" i="8"/>
  <c r="G651" i="8" s="1"/>
  <c r="F646" i="8"/>
  <c r="F651" i="8" s="1"/>
  <c r="AB644" i="8"/>
  <c r="AA644" i="8"/>
  <c r="Z644" i="8"/>
  <c r="Y644" i="8"/>
  <c r="X644" i="8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G643" i="8"/>
  <c r="F643" i="8"/>
  <c r="F653" i="8" s="1"/>
  <c r="AB642" i="8"/>
  <c r="AB652" i="8" s="1"/>
  <c r="AA642" i="8"/>
  <c r="Z642" i="8"/>
  <c r="Y642" i="8"/>
  <c r="X642" i="8"/>
  <c r="J642" i="8"/>
  <c r="I642" i="8"/>
  <c r="H642" i="8"/>
  <c r="G642" i="8"/>
  <c r="F642" i="8"/>
  <c r="AB641" i="8"/>
  <c r="AA641" i="8"/>
  <c r="Z641" i="8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W7" i="8" s="1"/>
  <c r="E25" i="8"/>
  <c r="E7" i="8" s="1"/>
  <c r="W24" i="8"/>
  <c r="W6" i="8" s="1"/>
  <c r="E24" i="8"/>
  <c r="W23" i="8"/>
  <c r="X20" i="8" s="1"/>
  <c r="E23" i="8"/>
  <c r="K20" i="8" s="1"/>
  <c r="U13" i="8"/>
  <c r="C13" i="8"/>
  <c r="R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R6" i="8"/>
  <c r="Q6" i="8"/>
  <c r="P6" i="8"/>
  <c r="J6" i="8"/>
  <c r="I6" i="8"/>
  <c r="H6" i="8"/>
  <c r="G6" i="8"/>
  <c r="F6" i="8"/>
  <c r="E6" i="8"/>
  <c r="AJ5" i="8"/>
  <c r="AJ10" i="8" s="1"/>
  <c r="AI5" i="8"/>
  <c r="AH5" i="8"/>
  <c r="AB5" i="8"/>
  <c r="AA5" i="8"/>
  <c r="Z5" i="8"/>
  <c r="Y5" i="8"/>
  <c r="X5" i="8"/>
  <c r="R5" i="8"/>
  <c r="Q5" i="8"/>
  <c r="Q10" i="8" s="1"/>
  <c r="P5" i="8"/>
  <c r="P10" i="8" s="1"/>
  <c r="J5" i="8"/>
  <c r="I5" i="8"/>
  <c r="H5" i="8"/>
  <c r="G5" i="8"/>
  <c r="F5" i="8"/>
  <c r="AL2" i="8"/>
  <c r="U2" i="8"/>
  <c r="T2" i="8"/>
  <c r="C2" i="8"/>
  <c r="AB654" i="7"/>
  <c r="AA654" i="7"/>
  <c r="Z654" i="7"/>
  <c r="Y654" i="7"/>
  <c r="X654" i="7"/>
  <c r="AA653" i="7"/>
  <c r="Z653" i="7"/>
  <c r="Y653" i="7"/>
  <c r="I653" i="7"/>
  <c r="H653" i="7"/>
  <c r="G653" i="7"/>
  <c r="Z652" i="7"/>
  <c r="Y652" i="7"/>
  <c r="G652" i="7"/>
  <c r="F652" i="7"/>
  <c r="AB651" i="7"/>
  <c r="Z651" i="7"/>
  <c r="AB649" i="7"/>
  <c r="AA649" i="7"/>
  <c r="Z649" i="7"/>
  <c r="Y649" i="7"/>
  <c r="X649" i="7"/>
  <c r="J649" i="7"/>
  <c r="J654" i="7" s="1"/>
  <c r="I649" i="7"/>
  <c r="I654" i="7" s="1"/>
  <c r="H649" i="7"/>
  <c r="G649" i="7"/>
  <c r="F649" i="7"/>
  <c r="AB648" i="7"/>
  <c r="AA648" i="7"/>
  <c r="Z648" i="7"/>
  <c r="Y648" i="7"/>
  <c r="X648" i="7"/>
  <c r="X653" i="7" s="1"/>
  <c r="J648" i="7"/>
  <c r="J653" i="7" s="1"/>
  <c r="I648" i="7"/>
  <c r="H648" i="7"/>
  <c r="G648" i="7"/>
  <c r="F648" i="7"/>
  <c r="F653" i="7" s="1"/>
  <c r="AB647" i="7"/>
  <c r="AB652" i="7" s="1"/>
  <c r="AA647" i="7"/>
  <c r="AA652" i="7" s="1"/>
  <c r="Z647" i="7"/>
  <c r="Y647" i="7"/>
  <c r="X647" i="7"/>
  <c r="X652" i="7" s="1"/>
  <c r="J647" i="7"/>
  <c r="J652" i="7" s="1"/>
  <c r="I647" i="7"/>
  <c r="H647" i="7"/>
  <c r="G647" i="7"/>
  <c r="F647" i="7"/>
  <c r="AB646" i="7"/>
  <c r="AA646" i="7"/>
  <c r="Z646" i="7"/>
  <c r="Y646" i="7"/>
  <c r="Y651" i="7" s="1"/>
  <c r="X646" i="7"/>
  <c r="X651" i="7" s="1"/>
  <c r="J646" i="7"/>
  <c r="I646" i="7"/>
  <c r="H646" i="7"/>
  <c r="G646" i="7"/>
  <c r="F646" i="7"/>
  <c r="F651" i="7" s="1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Z643" i="7"/>
  <c r="Y643" i="7"/>
  <c r="X643" i="7"/>
  <c r="J643" i="7"/>
  <c r="I643" i="7"/>
  <c r="H643" i="7"/>
  <c r="G643" i="7"/>
  <c r="F643" i="7"/>
  <c r="AB642" i="7"/>
  <c r="AA642" i="7"/>
  <c r="Z642" i="7"/>
  <c r="Y642" i="7"/>
  <c r="X642" i="7"/>
  <c r="J642" i="7"/>
  <c r="I642" i="7"/>
  <c r="I652" i="7" s="1"/>
  <c r="H642" i="7"/>
  <c r="H652" i="7" s="1"/>
  <c r="G642" i="7"/>
  <c r="F642" i="7"/>
  <c r="AB641" i="7"/>
  <c r="AA641" i="7"/>
  <c r="AA651" i="7" s="1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E8" i="7" s="1"/>
  <c r="W25" i="7"/>
  <c r="Z20" i="7" s="1"/>
  <c r="E25" i="7"/>
  <c r="W24" i="7"/>
  <c r="E24" i="7"/>
  <c r="J20" i="7" s="1"/>
  <c r="W23" i="7"/>
  <c r="E23" i="7"/>
  <c r="G20" i="7"/>
  <c r="U13" i="7"/>
  <c r="C13" i="7"/>
  <c r="AH10" i="7"/>
  <c r="R10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E7" i="7"/>
  <c r="AJ6" i="7"/>
  <c r="AI6" i="7"/>
  <c r="AI10" i="7" s="1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E6" i="7"/>
  <c r="AJ5" i="7"/>
  <c r="AJ10" i="7" s="1"/>
  <c r="AI5" i="7"/>
  <c r="AH5" i="7"/>
  <c r="AB5" i="7"/>
  <c r="AA5" i="7"/>
  <c r="Z5" i="7"/>
  <c r="Y5" i="7"/>
  <c r="X5" i="7"/>
  <c r="R5" i="7"/>
  <c r="Q5" i="7"/>
  <c r="Q10" i="7" s="1"/>
  <c r="P5" i="7"/>
  <c r="P10" i="7" s="1"/>
  <c r="J5" i="7"/>
  <c r="I5" i="7"/>
  <c r="H5" i="7"/>
  <c r="G5" i="7"/>
  <c r="F5" i="7"/>
  <c r="AL2" i="7"/>
  <c r="U2" i="7"/>
  <c r="T2" i="7"/>
  <c r="C2" i="7"/>
  <c r="M112" i="6"/>
  <c r="L112" i="6"/>
  <c r="F106" i="6"/>
  <c r="F107" i="6" s="1"/>
  <c r="F108" i="6" s="1"/>
  <c r="F109" i="6" s="1"/>
  <c r="B106" i="6"/>
  <c r="M105" i="6"/>
  <c r="L103" i="6"/>
  <c r="F103" i="6"/>
  <c r="M101" i="6"/>
  <c r="L101" i="6"/>
  <c r="B97" i="6"/>
  <c r="F96" i="6"/>
  <c r="F97" i="6" s="1"/>
  <c r="F98" i="6" s="1"/>
  <c r="F95" i="6"/>
  <c r="B95" i="6"/>
  <c r="B96" i="6" s="1"/>
  <c r="M94" i="6"/>
  <c r="F92" i="6"/>
  <c r="L92" i="6" s="1"/>
  <c r="M90" i="6"/>
  <c r="L90" i="6"/>
  <c r="F86" i="6"/>
  <c r="F87" i="6" s="1"/>
  <c r="F84" i="6"/>
  <c r="F85" i="6" s="1"/>
  <c r="B84" i="6"/>
  <c r="M83" i="6"/>
  <c r="L83" i="6"/>
  <c r="L81" i="6"/>
  <c r="F81" i="6"/>
  <c r="M79" i="6"/>
  <c r="L79" i="6"/>
  <c r="F73" i="6"/>
  <c r="F74" i="6" s="1"/>
  <c r="F75" i="6" s="1"/>
  <c r="F76" i="6" s="1"/>
  <c r="B73" i="6"/>
  <c r="M72" i="6"/>
  <c r="L72" i="6"/>
  <c r="L70" i="6"/>
  <c r="F70" i="6"/>
  <c r="M68" i="6"/>
  <c r="L68" i="6"/>
  <c r="B63" i="6"/>
  <c r="B64" i="6" s="1"/>
  <c r="B62" i="6"/>
  <c r="F59" i="6"/>
  <c r="F62" i="6" s="1"/>
  <c r="F63" i="6" s="1"/>
  <c r="F64" i="6" s="1"/>
  <c r="F65" i="6" s="1"/>
  <c r="M57" i="6"/>
  <c r="L57" i="6"/>
  <c r="B51" i="6"/>
  <c r="F48" i="6"/>
  <c r="F51" i="6" s="1"/>
  <c r="F52" i="6" s="1"/>
  <c r="F53" i="6" s="1"/>
  <c r="F54" i="6" s="1"/>
  <c r="M46" i="6"/>
  <c r="L46" i="6"/>
  <c r="F41" i="6"/>
  <c r="F42" i="6" s="1"/>
  <c r="F43" i="6" s="1"/>
  <c r="B41" i="6"/>
  <c r="B40" i="6"/>
  <c r="F37" i="6"/>
  <c r="F40" i="6" s="1"/>
  <c r="M35" i="6"/>
  <c r="L35" i="6"/>
  <c r="B32" i="6"/>
  <c r="B31" i="6"/>
  <c r="B29" i="6"/>
  <c r="B30" i="6" s="1"/>
  <c r="F26" i="6"/>
  <c r="M24" i="6"/>
  <c r="L24" i="6"/>
  <c r="F19" i="6"/>
  <c r="F20" i="6" s="1"/>
  <c r="F21" i="6" s="1"/>
  <c r="B19" i="6"/>
  <c r="B18" i="6"/>
  <c r="F15" i="6"/>
  <c r="F18" i="6" s="1"/>
  <c r="M13" i="6"/>
  <c r="L13" i="6"/>
  <c r="B10" i="6"/>
  <c r="B9" i="6"/>
  <c r="B7" i="6"/>
  <c r="B8" i="6" s="1"/>
  <c r="F4" i="6"/>
  <c r="L4" i="6" s="1"/>
  <c r="F2" i="6"/>
  <c r="B2" i="6"/>
  <c r="M112" i="5"/>
  <c r="L112" i="5"/>
  <c r="F109" i="5"/>
  <c r="F108" i="5"/>
  <c r="B107" i="5"/>
  <c r="F106" i="5"/>
  <c r="F107" i="5" s="1"/>
  <c r="B106" i="5"/>
  <c r="F103" i="5"/>
  <c r="L103" i="5" s="1"/>
  <c r="M101" i="5"/>
  <c r="L101" i="5"/>
  <c r="F95" i="5"/>
  <c r="F96" i="5" s="1"/>
  <c r="F97" i="5" s="1"/>
  <c r="F98" i="5" s="1"/>
  <c r="B95" i="5"/>
  <c r="M94" i="5"/>
  <c r="F92" i="5"/>
  <c r="L92" i="5" s="1"/>
  <c r="M90" i="5"/>
  <c r="L90" i="5"/>
  <c r="F87" i="5"/>
  <c r="F84" i="5"/>
  <c r="F85" i="5" s="1"/>
  <c r="F86" i="5" s="1"/>
  <c r="B84" i="5"/>
  <c r="M83" i="5"/>
  <c r="L83" i="5"/>
  <c r="F81" i="5"/>
  <c r="L81" i="5" s="1"/>
  <c r="M79" i="5"/>
  <c r="L79" i="5"/>
  <c r="B76" i="5"/>
  <c r="B75" i="5"/>
  <c r="B74" i="5"/>
  <c r="B73" i="5"/>
  <c r="F70" i="5"/>
  <c r="F73" i="5" s="1"/>
  <c r="F74" i="5" s="1"/>
  <c r="F75" i="5" s="1"/>
  <c r="F76" i="5" s="1"/>
  <c r="M68" i="5"/>
  <c r="L68" i="5"/>
  <c r="B63" i="5"/>
  <c r="F62" i="5"/>
  <c r="F63" i="5" s="1"/>
  <c r="F64" i="5" s="1"/>
  <c r="F65" i="5" s="1"/>
  <c r="B62" i="5"/>
  <c r="F59" i="5"/>
  <c r="L59" i="5" s="1"/>
  <c r="L61" i="5" s="1"/>
  <c r="M57" i="5"/>
  <c r="L57" i="5"/>
  <c r="B52" i="5"/>
  <c r="B51" i="5"/>
  <c r="F48" i="5"/>
  <c r="F51" i="5" s="1"/>
  <c r="F52" i="5" s="1"/>
  <c r="F53" i="5" s="1"/>
  <c r="F54" i="5" s="1"/>
  <c r="M46" i="5"/>
  <c r="L46" i="5"/>
  <c r="F43" i="5"/>
  <c r="B42" i="5"/>
  <c r="B43" i="5" s="1"/>
  <c r="F40" i="5"/>
  <c r="F41" i="5" s="1"/>
  <c r="F42" i="5" s="1"/>
  <c r="B40" i="5"/>
  <c r="B41" i="5" s="1"/>
  <c r="F37" i="5"/>
  <c r="L37" i="5" s="1"/>
  <c r="M35" i="5"/>
  <c r="L35" i="5"/>
  <c r="B30" i="5"/>
  <c r="F29" i="5"/>
  <c r="F30" i="5" s="1"/>
  <c r="F31" i="5" s="1"/>
  <c r="F32" i="5" s="1"/>
  <c r="B29" i="5"/>
  <c r="F26" i="5"/>
  <c r="L26" i="5" s="1"/>
  <c r="M24" i="5"/>
  <c r="L24" i="5"/>
  <c r="F19" i="5"/>
  <c r="F20" i="5" s="1"/>
  <c r="F21" i="5" s="1"/>
  <c r="F18" i="5"/>
  <c r="B18" i="5"/>
  <c r="B19" i="5" s="1"/>
  <c r="M17" i="5"/>
  <c r="L17" i="5"/>
  <c r="F15" i="5"/>
  <c r="L15" i="5" s="1"/>
  <c r="M13" i="5"/>
  <c r="L13" i="5"/>
  <c r="B7" i="5"/>
  <c r="F4" i="5"/>
  <c r="F7" i="5" s="1"/>
  <c r="F8" i="5" s="1"/>
  <c r="F9" i="5" s="1"/>
  <c r="F10" i="5" s="1"/>
  <c r="F2" i="5"/>
  <c r="B2" i="5"/>
  <c r="M112" i="4"/>
  <c r="L112" i="4"/>
  <c r="B107" i="4"/>
  <c r="F106" i="4"/>
  <c r="F107" i="4" s="1"/>
  <c r="F108" i="4" s="1"/>
  <c r="F109" i="4" s="1"/>
  <c r="B106" i="4"/>
  <c r="L103" i="4"/>
  <c r="F103" i="4"/>
  <c r="M101" i="4"/>
  <c r="L101" i="4"/>
  <c r="B95" i="4"/>
  <c r="F92" i="4"/>
  <c r="F95" i="4" s="1"/>
  <c r="F96" i="4" s="1"/>
  <c r="F97" i="4" s="1"/>
  <c r="F98" i="4" s="1"/>
  <c r="M90" i="4"/>
  <c r="L90" i="4"/>
  <c r="B86" i="4"/>
  <c r="B85" i="4"/>
  <c r="F84" i="4"/>
  <c r="F85" i="4" s="1"/>
  <c r="F86" i="4" s="1"/>
  <c r="F87" i="4" s="1"/>
  <c r="B84" i="4"/>
  <c r="L81" i="4"/>
  <c r="F81" i="4"/>
  <c r="M79" i="4"/>
  <c r="L79" i="4"/>
  <c r="B73" i="4"/>
  <c r="M72" i="4"/>
  <c r="L70" i="4"/>
  <c r="L72" i="4" s="1"/>
  <c r="F70" i="4"/>
  <c r="F73" i="4" s="1"/>
  <c r="F74" i="4" s="1"/>
  <c r="F75" i="4" s="1"/>
  <c r="F76" i="4" s="1"/>
  <c r="M68" i="4"/>
  <c r="L68" i="4"/>
  <c r="F63" i="4"/>
  <c r="F64" i="4" s="1"/>
  <c r="F65" i="4" s="1"/>
  <c r="B62" i="4"/>
  <c r="L59" i="4"/>
  <c r="F59" i="4"/>
  <c r="F62" i="4" s="1"/>
  <c r="M57" i="4"/>
  <c r="L57" i="4"/>
  <c r="F52" i="4"/>
  <c r="F53" i="4" s="1"/>
  <c r="F54" i="4" s="1"/>
  <c r="B52" i="4"/>
  <c r="F51" i="4"/>
  <c r="B51" i="4"/>
  <c r="L48" i="4"/>
  <c r="F48" i="4"/>
  <c r="M46" i="4"/>
  <c r="L46" i="4"/>
  <c r="F42" i="4"/>
  <c r="F43" i="4" s="1"/>
  <c r="F40" i="4"/>
  <c r="F41" i="4" s="1"/>
  <c r="B40" i="4"/>
  <c r="L37" i="4"/>
  <c r="F37" i="4"/>
  <c r="M35" i="4"/>
  <c r="L35" i="4"/>
  <c r="F32" i="4"/>
  <c r="B31" i="4"/>
  <c r="B30" i="4"/>
  <c r="F29" i="4"/>
  <c r="F30" i="4" s="1"/>
  <c r="F31" i="4" s="1"/>
  <c r="B29" i="4"/>
  <c r="L26" i="4"/>
  <c r="F26" i="4"/>
  <c r="M24" i="4"/>
  <c r="L24" i="4"/>
  <c r="F19" i="4"/>
  <c r="F20" i="4" s="1"/>
  <c r="F21" i="4" s="1"/>
  <c r="B19" i="4"/>
  <c r="B18" i="4"/>
  <c r="L15" i="4"/>
  <c r="F15" i="4"/>
  <c r="F18" i="4" s="1"/>
  <c r="M13" i="4"/>
  <c r="L13" i="4"/>
  <c r="F10" i="4"/>
  <c r="B7" i="4"/>
  <c r="M6" i="4"/>
  <c r="L6" i="4"/>
  <c r="L4" i="4"/>
  <c r="F4" i="4"/>
  <c r="F7" i="4" s="1"/>
  <c r="F8" i="4" s="1"/>
  <c r="F9" i="4" s="1"/>
  <c r="F2" i="4"/>
  <c r="M28" i="4" s="1"/>
  <c r="B2" i="4"/>
  <c r="M112" i="3"/>
  <c r="L112" i="3"/>
  <c r="F107" i="3"/>
  <c r="F108" i="3" s="1"/>
  <c r="F109" i="3" s="1"/>
  <c r="B107" i="3"/>
  <c r="B108" i="3" s="1"/>
  <c r="F106" i="3"/>
  <c r="B106" i="3"/>
  <c r="F103" i="3"/>
  <c r="L103" i="3" s="1"/>
  <c r="M101" i="3"/>
  <c r="L101" i="3"/>
  <c r="F98" i="3"/>
  <c r="B96" i="3"/>
  <c r="F95" i="3"/>
  <c r="F96" i="3" s="1"/>
  <c r="F97" i="3" s="1"/>
  <c r="B95" i="3"/>
  <c r="F92" i="3"/>
  <c r="L92" i="3" s="1"/>
  <c r="M90" i="3"/>
  <c r="L90" i="3"/>
  <c r="F87" i="3"/>
  <c r="B87" i="3"/>
  <c r="F85" i="3"/>
  <c r="F86" i="3" s="1"/>
  <c r="B85" i="3"/>
  <c r="B86" i="3" s="1"/>
  <c r="F84" i="3"/>
  <c r="B84" i="3"/>
  <c r="F81" i="3"/>
  <c r="L81" i="3" s="1"/>
  <c r="M79" i="3"/>
  <c r="L79" i="3"/>
  <c r="B76" i="3"/>
  <c r="B75" i="3"/>
  <c r="B74" i="3"/>
  <c r="B73" i="3"/>
  <c r="F70" i="3"/>
  <c r="L70" i="3" s="1"/>
  <c r="M68" i="3"/>
  <c r="L68" i="3"/>
  <c r="F63" i="3"/>
  <c r="F64" i="3" s="1"/>
  <c r="F65" i="3" s="1"/>
  <c r="B63" i="3"/>
  <c r="F62" i="3"/>
  <c r="B62" i="3"/>
  <c r="M61" i="3"/>
  <c r="L61" i="3"/>
  <c r="L59" i="3"/>
  <c r="F59" i="3"/>
  <c r="M57" i="3"/>
  <c r="L57" i="3"/>
  <c r="F51" i="3"/>
  <c r="F52" i="3" s="1"/>
  <c r="F53" i="3" s="1"/>
  <c r="F54" i="3" s="1"/>
  <c r="B51" i="3"/>
  <c r="F48" i="3"/>
  <c r="L48" i="3" s="1"/>
  <c r="L50" i="3" s="1"/>
  <c r="M46" i="3"/>
  <c r="L46" i="3"/>
  <c r="F42" i="3"/>
  <c r="F43" i="3" s="1"/>
  <c r="F40" i="3"/>
  <c r="F41" i="3" s="1"/>
  <c r="B40" i="3"/>
  <c r="L37" i="3"/>
  <c r="M39" i="3" s="1"/>
  <c r="F37" i="3"/>
  <c r="M35" i="3"/>
  <c r="L35" i="3"/>
  <c r="F30" i="3"/>
  <c r="F31" i="3" s="1"/>
  <c r="F32" i="3" s="1"/>
  <c r="B29" i="3"/>
  <c r="F26" i="3"/>
  <c r="F29" i="3" s="1"/>
  <c r="M24" i="3"/>
  <c r="L24" i="3"/>
  <c r="F21" i="3"/>
  <c r="F19" i="3"/>
  <c r="F20" i="3" s="1"/>
  <c r="B19" i="3"/>
  <c r="F18" i="3"/>
  <c r="B18" i="3"/>
  <c r="L15" i="3"/>
  <c r="F15" i="3"/>
  <c r="M13" i="3"/>
  <c r="L13" i="3"/>
  <c r="F9" i="3"/>
  <c r="F10" i="3" s="1"/>
  <c r="F8" i="3"/>
  <c r="F7" i="3"/>
  <c r="B7" i="3"/>
  <c r="F4" i="3"/>
  <c r="L4" i="3" s="1"/>
  <c r="F2" i="3"/>
  <c r="M105" i="3" s="1"/>
  <c r="B2" i="3"/>
  <c r="M112" i="2"/>
  <c r="L112" i="2"/>
  <c r="B106" i="2"/>
  <c r="L103" i="2"/>
  <c r="M105" i="2" s="1"/>
  <c r="F103" i="2"/>
  <c r="F106" i="2" s="1"/>
  <c r="F107" i="2" s="1"/>
  <c r="F108" i="2" s="1"/>
  <c r="F109" i="2" s="1"/>
  <c r="M101" i="2"/>
  <c r="L101" i="2"/>
  <c r="B96" i="2"/>
  <c r="B95" i="2"/>
  <c r="F92" i="2"/>
  <c r="M90" i="2"/>
  <c r="L90" i="2"/>
  <c r="F87" i="2"/>
  <c r="F86" i="2"/>
  <c r="B84" i="2"/>
  <c r="L81" i="2"/>
  <c r="M83" i="2" s="1"/>
  <c r="F81" i="2"/>
  <c r="F84" i="2" s="1"/>
  <c r="F85" i="2" s="1"/>
  <c r="M79" i="2"/>
  <c r="L79" i="2"/>
  <c r="F76" i="2"/>
  <c r="F74" i="2"/>
  <c r="F75" i="2" s="1"/>
  <c r="B74" i="2"/>
  <c r="F73" i="2"/>
  <c r="B73" i="2"/>
  <c r="M72" i="2"/>
  <c r="L70" i="2"/>
  <c r="F70" i="2"/>
  <c r="M68" i="2"/>
  <c r="L68" i="2"/>
  <c r="F64" i="2"/>
  <c r="F65" i="2" s="1"/>
  <c r="B62" i="2"/>
  <c r="L61" i="2"/>
  <c r="L59" i="2"/>
  <c r="M61" i="2" s="1"/>
  <c r="F59" i="2"/>
  <c r="F62" i="2" s="1"/>
  <c r="F63" i="2" s="1"/>
  <c r="M57" i="2"/>
  <c r="L57" i="2"/>
  <c r="B52" i="2"/>
  <c r="F51" i="2"/>
  <c r="F52" i="2" s="1"/>
  <c r="F53" i="2" s="1"/>
  <c r="F54" i="2" s="1"/>
  <c r="B51" i="2"/>
  <c r="L48" i="2"/>
  <c r="M50" i="2" s="1"/>
  <c r="F48" i="2"/>
  <c r="M46" i="2"/>
  <c r="L46" i="2"/>
  <c r="B42" i="2"/>
  <c r="B43" i="2" s="1"/>
  <c r="B40" i="2"/>
  <c r="B41" i="2" s="1"/>
  <c r="F37" i="2"/>
  <c r="M35" i="2"/>
  <c r="L35" i="2"/>
  <c r="B31" i="2"/>
  <c r="B30" i="2"/>
  <c r="F29" i="2"/>
  <c r="F30" i="2" s="1"/>
  <c r="F31" i="2" s="1"/>
  <c r="F32" i="2" s="1"/>
  <c r="B29" i="2"/>
  <c r="M28" i="2"/>
  <c r="L26" i="2"/>
  <c r="F26" i="2"/>
  <c r="M24" i="2"/>
  <c r="L24" i="2"/>
  <c r="F19" i="2"/>
  <c r="F20" i="2" s="1"/>
  <c r="F21" i="2" s="1"/>
  <c r="F18" i="2"/>
  <c r="B18" i="2"/>
  <c r="L15" i="2"/>
  <c r="M17" i="2" s="1"/>
  <c r="F15" i="2"/>
  <c r="M13" i="2"/>
  <c r="L13" i="2"/>
  <c r="B9" i="2"/>
  <c r="B8" i="2"/>
  <c r="F7" i="2"/>
  <c r="F8" i="2" s="1"/>
  <c r="F9" i="2" s="1"/>
  <c r="F10" i="2" s="1"/>
  <c r="B7" i="2"/>
  <c r="L4" i="2"/>
  <c r="M6" i="2" s="1"/>
  <c r="F4" i="2"/>
  <c r="F2" i="2"/>
  <c r="B2" i="2"/>
  <c r="AQ5" i="16"/>
  <c r="AM5" i="15"/>
  <c r="AP5" i="14"/>
  <c r="AQ5" i="13"/>
  <c r="AO5" i="13"/>
  <c r="AM5" i="14"/>
  <c r="AN5" i="13"/>
  <c r="AQ5" i="12"/>
  <c r="AP5" i="16"/>
  <c r="AQ5" i="15"/>
  <c r="AO5" i="14"/>
  <c r="AP5" i="13"/>
  <c r="AN5" i="14"/>
  <c r="AP5" i="11"/>
  <c r="AO5" i="11"/>
  <c r="AO5" i="16"/>
  <c r="AP5" i="15"/>
  <c r="AN5" i="16"/>
  <c r="AO5" i="15"/>
  <c r="AN5" i="15"/>
  <c r="AM5" i="16"/>
  <c r="AQ5" i="14"/>
  <c r="AM5" i="13"/>
  <c r="AP5" i="12"/>
  <c r="AN5" i="12"/>
  <c r="AM5" i="12"/>
  <c r="AQ5" i="11"/>
  <c r="AO5" i="12"/>
  <c r="AN5" i="11"/>
  <c r="AQ5" i="8"/>
  <c r="AM5" i="11"/>
  <c r="AP5" i="8"/>
  <c r="AQ5" i="10"/>
  <c r="AQ5" i="9"/>
  <c r="AN5" i="8"/>
  <c r="AP5" i="10"/>
  <c r="AP5" i="9"/>
  <c r="AM5" i="8"/>
  <c r="AQ5" i="7"/>
  <c r="AO5" i="10"/>
  <c r="AO5" i="9"/>
  <c r="AP5" i="7"/>
  <c r="AO5" i="8"/>
  <c r="AN5" i="10"/>
  <c r="AN5" i="9"/>
  <c r="AO5" i="7"/>
  <c r="AM5" i="10"/>
  <c r="AM5" i="9"/>
  <c r="AN5" i="7"/>
  <c r="AM5" i="7"/>
  <c r="H95" i="3"/>
  <c r="E18" i="1"/>
  <c r="G13" i="1"/>
  <c r="B9" i="1"/>
  <c r="L40" i="6"/>
  <c r="M106" i="3"/>
  <c r="H84" i="3"/>
  <c r="M62" i="6"/>
  <c r="D84" i="3"/>
  <c r="H95" i="2"/>
  <c r="D73" i="2"/>
  <c r="D51" i="2"/>
  <c r="D29" i="2"/>
  <c r="E16" i="1"/>
  <c r="G11" i="1"/>
  <c r="L62" i="6"/>
  <c r="H106" i="3"/>
  <c r="D16" i="1"/>
  <c r="F11" i="1"/>
  <c r="D106" i="3"/>
  <c r="H15" i="1"/>
  <c r="D11" i="1"/>
  <c r="D8" i="6"/>
  <c r="D73" i="5"/>
  <c r="H30" i="6"/>
  <c r="F15" i="1"/>
  <c r="H10" i="1"/>
  <c r="E15" i="1"/>
  <c r="G10" i="1"/>
  <c r="D30" i="6"/>
  <c r="L40" i="5"/>
  <c r="M96" i="3"/>
  <c r="M73" i="3"/>
  <c r="M7" i="6"/>
  <c r="M95" i="6"/>
  <c r="D29" i="6"/>
  <c r="L8" i="6"/>
  <c r="H51" i="4"/>
  <c r="D29" i="4"/>
  <c r="D73" i="3"/>
  <c r="L73" i="2"/>
  <c r="G17" i="1"/>
  <c r="B12" i="1"/>
  <c r="L95" i="6"/>
  <c r="L30" i="6"/>
  <c r="D106" i="5"/>
  <c r="F17" i="1"/>
  <c r="H11" i="1"/>
  <c r="H95" i="6"/>
  <c r="L84" i="4"/>
  <c r="F10" i="1"/>
  <c r="M84" i="4"/>
  <c r="D51" i="4"/>
  <c r="H73" i="2"/>
  <c r="E17" i="1"/>
  <c r="E11" i="1"/>
  <c r="L42" i="2"/>
  <c r="D17" i="1"/>
  <c r="B17" i="1"/>
  <c r="B11" i="1"/>
  <c r="D41" i="5"/>
  <c r="L106" i="4"/>
  <c r="B16" i="1"/>
  <c r="H9" i="1"/>
  <c r="M9" i="6"/>
  <c r="D51" i="5"/>
  <c r="M40" i="2"/>
  <c r="F14" i="1"/>
  <c r="L9" i="6"/>
  <c r="L40" i="2"/>
  <c r="E14" i="1"/>
  <c r="M31" i="6"/>
  <c r="D74" i="5"/>
  <c r="D14" i="1"/>
  <c r="L31" i="6"/>
  <c r="B14" i="1"/>
  <c r="H13" i="1"/>
  <c r="M73" i="5"/>
  <c r="M30" i="4"/>
  <c r="L96" i="3"/>
  <c r="D31" i="6"/>
  <c r="L73" i="5"/>
  <c r="E13" i="1"/>
  <c r="M29" i="2"/>
  <c r="D13" i="1"/>
  <c r="H18" i="1"/>
  <c r="H52" i="4"/>
  <c r="M95" i="3"/>
  <c r="M8" i="6"/>
  <c r="M95" i="2"/>
  <c r="L29" i="2"/>
  <c r="B13" i="1"/>
  <c r="M43" i="5"/>
  <c r="M29" i="4"/>
  <c r="M63" i="6"/>
  <c r="M30" i="6"/>
  <c r="H8" i="6"/>
  <c r="L95" i="2"/>
  <c r="L63" i="6"/>
  <c r="L96" i="6"/>
  <c r="L29" i="6"/>
  <c r="M51" i="4"/>
  <c r="H73" i="3"/>
  <c r="D84" i="2"/>
  <c r="M8" i="2"/>
  <c r="B18" i="1"/>
  <c r="E12" i="1"/>
  <c r="M95" i="4"/>
  <c r="D63" i="6"/>
  <c r="M40" i="6"/>
  <c r="H106" i="5"/>
  <c r="L51" i="4"/>
  <c r="H84" i="2"/>
  <c r="M73" i="2"/>
  <c r="L8" i="2"/>
  <c r="H17" i="1"/>
  <c r="D12" i="1"/>
  <c r="M62" i="3"/>
  <c r="M51" i="2"/>
  <c r="L74" i="5"/>
  <c r="L18" i="6"/>
  <c r="M18" i="4"/>
  <c r="D19" i="3"/>
  <c r="H96" i="3"/>
  <c r="L51" i="2"/>
  <c r="M84" i="2"/>
  <c r="M51" i="5"/>
  <c r="D52" i="4"/>
  <c r="L108" i="3"/>
  <c r="L96" i="2"/>
  <c r="M74" i="5"/>
  <c r="H63" i="6"/>
  <c r="L19" i="4"/>
  <c r="L84" i="2"/>
  <c r="H51" i="2"/>
  <c r="G18" i="1"/>
  <c r="M52" i="4"/>
  <c r="H16" i="1"/>
  <c r="E9" i="1"/>
  <c r="H19" i="3"/>
  <c r="L51" i="5"/>
  <c r="D19" i="4"/>
  <c r="M18" i="6"/>
  <c r="H107" i="5"/>
  <c r="H73" i="5"/>
  <c r="D18" i="1"/>
  <c r="H51" i="5"/>
  <c r="F16" i="1"/>
  <c r="M30" i="2"/>
  <c r="G16" i="1"/>
  <c r="L106" i="5"/>
  <c r="G15" i="1"/>
  <c r="L29" i="5"/>
  <c r="H95" i="4"/>
  <c r="D108" i="3"/>
  <c r="L73" i="3"/>
  <c r="L62" i="2"/>
  <c r="D15" i="1"/>
  <c r="M18" i="3"/>
  <c r="M43" i="2"/>
  <c r="B15" i="1"/>
  <c r="M32" i="6"/>
  <c r="H43" i="5"/>
  <c r="M87" i="3"/>
  <c r="L18" i="3"/>
  <c r="H14" i="1"/>
  <c r="H97" i="6"/>
  <c r="L32" i="6"/>
  <c r="M10" i="6"/>
  <c r="D30" i="4"/>
  <c r="H42" i="2"/>
  <c r="L9" i="2"/>
  <c r="G14" i="1"/>
  <c r="L84" i="5"/>
  <c r="M63" i="5"/>
  <c r="L106" i="3"/>
  <c r="D51" i="3"/>
  <c r="F13" i="1"/>
  <c r="H10" i="6"/>
  <c r="D9" i="2"/>
  <c r="D42" i="2"/>
  <c r="H12" i="1"/>
  <c r="B10" i="1"/>
  <c r="M41" i="5"/>
  <c r="L29" i="4"/>
  <c r="H86" i="3"/>
  <c r="G12" i="1"/>
  <c r="H8" i="2"/>
  <c r="M7" i="2"/>
  <c r="H31" i="6"/>
  <c r="D9" i="6"/>
  <c r="F12" i="1"/>
  <c r="M84" i="3"/>
  <c r="M62" i="5"/>
  <c r="E10" i="1"/>
  <c r="D10" i="1"/>
  <c r="L18" i="5"/>
  <c r="F9" i="1"/>
  <c r="D51" i="6"/>
  <c r="H84" i="4"/>
  <c r="L7" i="6"/>
  <c r="M85" i="4"/>
  <c r="D52" i="2"/>
  <c r="M29" i="6"/>
  <c r="H85" i="4"/>
  <c r="L84" i="3"/>
  <c r="L7" i="2"/>
  <c r="G9" i="1"/>
  <c r="M40" i="4"/>
  <c r="L40" i="4"/>
  <c r="F18" i="1"/>
  <c r="M106" i="5"/>
  <c r="D9" i="1"/>
  <c r="D75" i="5"/>
  <c r="M106" i="4"/>
  <c r="D84" i="4"/>
  <c r="L95" i="3"/>
  <c r="D31" i="2"/>
  <c r="M75" i="3"/>
  <c r="L95" i="4"/>
  <c r="L30" i="2"/>
  <c r="D19" i="5"/>
  <c r="M74" i="2"/>
  <c r="L41" i="6"/>
  <c r="N106" i="4" l="1"/>
  <c r="D19" i="1"/>
  <c r="N106" i="5"/>
  <c r="N40" i="4"/>
  <c r="G19" i="1"/>
  <c r="N29" i="6"/>
  <c r="J84" i="4"/>
  <c r="F19" i="1"/>
  <c r="N84" i="3"/>
  <c r="J31" i="6"/>
  <c r="N7" i="2"/>
  <c r="J42" i="2"/>
  <c r="N32" i="6"/>
  <c r="N18" i="3"/>
  <c r="N30" i="2"/>
  <c r="J51" i="5"/>
  <c r="J73" i="5"/>
  <c r="N18" i="6"/>
  <c r="J19" i="3"/>
  <c r="E19" i="1"/>
  <c r="J51" i="2"/>
  <c r="J63" i="6"/>
  <c r="N74" i="5"/>
  <c r="N51" i="5"/>
  <c r="N84" i="2"/>
  <c r="N51" i="2"/>
  <c r="N73" i="2"/>
  <c r="J84" i="2"/>
  <c r="J106" i="5"/>
  <c r="N40" i="6"/>
  <c r="N95" i="4"/>
  <c r="N8" i="2"/>
  <c r="J73" i="3"/>
  <c r="N51" i="4"/>
  <c r="J8" i="6"/>
  <c r="N30" i="6"/>
  <c r="N63" i="6"/>
  <c r="N29" i="4"/>
  <c r="N95" i="2"/>
  <c r="N8" i="6"/>
  <c r="N95" i="3"/>
  <c r="J52" i="4"/>
  <c r="N29" i="2"/>
  <c r="N73" i="5"/>
  <c r="N31" i="6"/>
  <c r="N40" i="2"/>
  <c r="N9" i="6"/>
  <c r="H19" i="1"/>
  <c r="J73" i="2"/>
  <c r="N84" i="4"/>
  <c r="J51" i="4"/>
  <c r="N95" i="6"/>
  <c r="N7" i="6"/>
  <c r="N73" i="3"/>
  <c r="N96" i="3"/>
  <c r="J30" i="6"/>
  <c r="J106" i="3"/>
  <c r="N62" i="6"/>
  <c r="J84" i="3"/>
  <c r="N106" i="3"/>
  <c r="B108" i="4"/>
  <c r="B31" i="5"/>
  <c r="B53" i="2"/>
  <c r="L105" i="6"/>
  <c r="L94" i="6"/>
  <c r="L6" i="6"/>
  <c r="W7" i="7"/>
  <c r="L26" i="6"/>
  <c r="L28" i="6" s="1"/>
  <c r="F29" i="6"/>
  <c r="F30" i="6" s="1"/>
  <c r="F31" i="6" s="1"/>
  <c r="F32" i="6" s="1"/>
  <c r="B30" i="3"/>
  <c r="L48" i="6"/>
  <c r="L50" i="6" s="1"/>
  <c r="Y20" i="7"/>
  <c r="B74" i="6"/>
  <c r="AA20" i="7"/>
  <c r="AD20" i="7"/>
  <c r="L105" i="2"/>
  <c r="B75" i="2"/>
  <c r="B85" i="5"/>
  <c r="B63" i="4"/>
  <c r="B10" i="2"/>
  <c r="B52" i="3"/>
  <c r="M61" i="5"/>
  <c r="B64" i="5"/>
  <c r="F40" i="2"/>
  <c r="F41" i="2" s="1"/>
  <c r="F42" i="2" s="1"/>
  <c r="F43" i="2" s="1"/>
  <c r="L37" i="2"/>
  <c r="B63" i="2"/>
  <c r="L92" i="4"/>
  <c r="M94" i="4" s="1"/>
  <c r="L4" i="5"/>
  <c r="AC20" i="7"/>
  <c r="AB20" i="7"/>
  <c r="B109" i="3"/>
  <c r="B8" i="5"/>
  <c r="B20" i="3"/>
  <c r="AD20" i="9"/>
  <c r="W8" i="9"/>
  <c r="AA20" i="9"/>
  <c r="Y20" i="9"/>
  <c r="B20" i="5"/>
  <c r="L59" i="6"/>
  <c r="L61" i="6" s="1"/>
  <c r="L17" i="2"/>
  <c r="L39" i="3"/>
  <c r="B107" i="6"/>
  <c r="B64" i="3"/>
  <c r="B41" i="3"/>
  <c r="B8" i="4"/>
  <c r="B19" i="2"/>
  <c r="B65" i="6"/>
  <c r="B53" i="5"/>
  <c r="B42" i="6"/>
  <c r="B8" i="3"/>
  <c r="B32" i="2"/>
  <c r="B96" i="5"/>
  <c r="M17" i="6"/>
  <c r="M61" i="6"/>
  <c r="F95" i="2"/>
  <c r="F96" i="2" s="1"/>
  <c r="F97" i="2" s="1"/>
  <c r="F98" i="2" s="1"/>
  <c r="L92" i="2"/>
  <c r="M94" i="2" s="1"/>
  <c r="F73" i="3"/>
  <c r="F74" i="3" s="1"/>
  <c r="F75" i="3" s="1"/>
  <c r="F76" i="3" s="1"/>
  <c r="F7" i="6"/>
  <c r="F8" i="6" s="1"/>
  <c r="F9" i="6" s="1"/>
  <c r="F10" i="6" s="1"/>
  <c r="E20" i="8"/>
  <c r="AI10" i="10"/>
  <c r="I20" i="8"/>
  <c r="Z652" i="9"/>
  <c r="L20" i="15"/>
  <c r="K20" i="15"/>
  <c r="J20" i="15"/>
  <c r="I20" i="15"/>
  <c r="H20" i="15"/>
  <c r="G20" i="15"/>
  <c r="E6" i="15"/>
  <c r="B87" i="4"/>
  <c r="B98" i="6"/>
  <c r="M83" i="3"/>
  <c r="M6" i="3"/>
  <c r="I651" i="7"/>
  <c r="G654" i="7"/>
  <c r="L105" i="3"/>
  <c r="L6" i="3"/>
  <c r="L70" i="5"/>
  <c r="B85" i="2"/>
  <c r="J651" i="7"/>
  <c r="H654" i="7"/>
  <c r="I20" i="9"/>
  <c r="AC20" i="9"/>
  <c r="B97" i="2"/>
  <c r="L17" i="3"/>
  <c r="B53" i="4"/>
  <c r="E5" i="10"/>
  <c r="J20" i="10"/>
  <c r="I20" i="10"/>
  <c r="H20" i="10"/>
  <c r="G20" i="10"/>
  <c r="F20" i="10"/>
  <c r="E20" i="10"/>
  <c r="M17" i="3"/>
  <c r="L72" i="2"/>
  <c r="L50" i="2"/>
  <c r="L28" i="2"/>
  <c r="L6" i="2"/>
  <c r="L94" i="2"/>
  <c r="B20" i="4"/>
  <c r="B32" i="4"/>
  <c r="B108" i="5"/>
  <c r="B20" i="6"/>
  <c r="B107" i="2"/>
  <c r="L26" i="3"/>
  <c r="M28" i="3" s="1"/>
  <c r="L94" i="5"/>
  <c r="L105" i="5"/>
  <c r="L72" i="5"/>
  <c r="L28" i="5"/>
  <c r="L39" i="5"/>
  <c r="L28" i="3"/>
  <c r="M39" i="5"/>
  <c r="M105" i="5"/>
  <c r="M50" i="5"/>
  <c r="M72" i="5"/>
  <c r="M28" i="5"/>
  <c r="G20" i="9"/>
  <c r="E8" i="9"/>
  <c r="L20" i="9"/>
  <c r="K20" i="9"/>
  <c r="J20" i="9"/>
  <c r="AH10" i="8"/>
  <c r="M50" i="3"/>
  <c r="B96" i="4"/>
  <c r="M72" i="3"/>
  <c r="L105" i="4"/>
  <c r="L83" i="4"/>
  <c r="L61" i="4"/>
  <c r="L39" i="4"/>
  <c r="L17" i="4"/>
  <c r="L94" i="4"/>
  <c r="L28" i="4"/>
  <c r="L50" i="4"/>
  <c r="M28" i="6"/>
  <c r="B85" i="6"/>
  <c r="B52" i="6"/>
  <c r="L83" i="3"/>
  <c r="L94" i="3"/>
  <c r="M105" i="4"/>
  <c r="M83" i="4"/>
  <c r="M61" i="4"/>
  <c r="M39" i="4"/>
  <c r="M17" i="4"/>
  <c r="M50" i="4"/>
  <c r="B41" i="4"/>
  <c r="B74" i="4"/>
  <c r="M6" i="6"/>
  <c r="L20" i="7"/>
  <c r="K20" i="7"/>
  <c r="I20" i="7"/>
  <c r="H20" i="7"/>
  <c r="F20" i="7"/>
  <c r="E5" i="7"/>
  <c r="E20" i="7"/>
  <c r="L72" i="3"/>
  <c r="L83" i="2"/>
  <c r="M94" i="3"/>
  <c r="X20" i="7"/>
  <c r="W20" i="7"/>
  <c r="W5" i="7"/>
  <c r="L37" i="6"/>
  <c r="L39" i="6" s="1"/>
  <c r="P10" i="11"/>
  <c r="AI10" i="8"/>
  <c r="L20" i="8"/>
  <c r="J20" i="8"/>
  <c r="H20" i="8"/>
  <c r="G20" i="8"/>
  <c r="F20" i="8"/>
  <c r="E5" i="8"/>
  <c r="I653" i="8"/>
  <c r="AD20" i="8"/>
  <c r="AC20" i="8"/>
  <c r="AB20" i="8"/>
  <c r="AA20" i="8"/>
  <c r="Z20" i="8"/>
  <c r="Y20" i="8"/>
  <c r="W20" i="8"/>
  <c r="W5" i="8"/>
  <c r="P10" i="10"/>
  <c r="L48" i="5"/>
  <c r="L50" i="5" s="1"/>
  <c r="L15" i="6"/>
  <c r="L17" i="6" s="1"/>
  <c r="X653" i="8"/>
  <c r="I652" i="9"/>
  <c r="Q10" i="10"/>
  <c r="J652" i="9"/>
  <c r="I652" i="11"/>
  <c r="P10" i="15"/>
  <c r="B97" i="3"/>
  <c r="K20" i="11"/>
  <c r="AI10" i="12"/>
  <c r="L20" i="11"/>
  <c r="AB651" i="15"/>
  <c r="Z654" i="15"/>
  <c r="J20" i="11"/>
  <c r="G20" i="11"/>
  <c r="G651" i="9"/>
  <c r="AB653" i="9"/>
  <c r="G651" i="7"/>
  <c r="AB653" i="7"/>
  <c r="I651" i="9"/>
  <c r="G654" i="9"/>
  <c r="H651" i="7"/>
  <c r="F654" i="7"/>
  <c r="AB652" i="10"/>
  <c r="F20" i="15"/>
  <c r="H20" i="9"/>
  <c r="X20" i="10"/>
  <c r="AD20" i="11"/>
  <c r="J20" i="14"/>
  <c r="Z20" i="15"/>
  <c r="Y20" i="10"/>
  <c r="E20" i="13"/>
  <c r="AA20" i="15"/>
  <c r="Z20" i="10"/>
  <c r="F20" i="13"/>
  <c r="G20" i="13"/>
  <c r="AB20" i="10"/>
  <c r="W6" i="13"/>
  <c r="H20" i="13"/>
  <c r="X20" i="14"/>
  <c r="AD20" i="15"/>
  <c r="W5" i="9"/>
  <c r="W20" i="9"/>
  <c r="AC20" i="10"/>
  <c r="I20" i="13"/>
  <c r="Y20" i="14"/>
  <c r="X20" i="9"/>
  <c r="AD20" i="10"/>
  <c r="E5" i="12"/>
  <c r="J20" i="13"/>
  <c r="Z20" i="14"/>
  <c r="Z20" i="9"/>
  <c r="F20" i="12"/>
  <c r="L20" i="13"/>
  <c r="AB20" i="14"/>
  <c r="G20" i="12"/>
  <c r="W20" i="13"/>
  <c r="AC20" i="14"/>
  <c r="AB20" i="9"/>
  <c r="H20" i="12"/>
  <c r="X20" i="13"/>
  <c r="I20" i="12"/>
  <c r="Y20" i="13"/>
  <c r="E20" i="16"/>
  <c r="J20" i="12"/>
  <c r="Z20" i="13"/>
  <c r="F20" i="16"/>
  <c r="E20" i="11"/>
  <c r="K20" i="12"/>
  <c r="AA20" i="13"/>
  <c r="E8" i="16"/>
  <c r="G20" i="16"/>
  <c r="F20" i="11"/>
  <c r="AB20" i="13"/>
  <c r="W5" i="12"/>
  <c r="W20" i="12"/>
  <c r="AC20" i="13"/>
  <c r="I20" i="16"/>
  <c r="H20" i="11"/>
  <c r="X20" i="12"/>
  <c r="E5" i="15"/>
  <c r="I20" i="11"/>
  <c r="Y20" i="12"/>
  <c r="E6" i="14"/>
  <c r="E20" i="15"/>
  <c r="K20" i="16"/>
  <c r="W5" i="10"/>
  <c r="H43" i="2"/>
  <c r="H87" i="3"/>
  <c r="H75" i="3"/>
  <c r="D7" i="4"/>
  <c r="H52" i="5"/>
  <c r="H85" i="3"/>
  <c r="H31" i="4"/>
  <c r="M84" i="6"/>
  <c r="M73" i="4"/>
  <c r="M95" i="5"/>
  <c r="M62" i="4"/>
  <c r="M41" i="2"/>
  <c r="L62" i="4"/>
  <c r="H95" i="5"/>
  <c r="H62" i="4"/>
  <c r="H7" i="2"/>
  <c r="H7" i="6"/>
  <c r="M29" i="5"/>
  <c r="D8" i="2"/>
  <c r="D30" i="2"/>
  <c r="D7" i="3"/>
  <c r="D52" i="5"/>
  <c r="M73" i="6"/>
  <c r="H30" i="4"/>
  <c r="L42" i="5"/>
  <c r="M76" i="3"/>
  <c r="L76" i="5"/>
  <c r="D10" i="6"/>
  <c r="D73" i="4"/>
  <c r="L43" i="5"/>
  <c r="D43" i="2"/>
  <c r="D87" i="3"/>
  <c r="D75" i="3"/>
  <c r="M75" i="5"/>
  <c r="M107" i="5"/>
  <c r="H107" i="3"/>
  <c r="L62" i="5"/>
  <c r="D32" i="6"/>
  <c r="L84" i="6"/>
  <c r="D42" i="5"/>
  <c r="H18" i="6"/>
  <c r="H18" i="5"/>
  <c r="D62" i="3"/>
  <c r="D62" i="6"/>
  <c r="D62" i="5"/>
  <c r="H84" i="6"/>
  <c r="D84" i="6"/>
  <c r="D96" i="6"/>
  <c r="H51" i="6"/>
  <c r="H96" i="2"/>
  <c r="H31" i="2"/>
  <c r="L85" i="4"/>
  <c r="D40" i="4"/>
  <c r="D63" i="3"/>
  <c r="M76" i="5"/>
  <c r="M51" i="3"/>
  <c r="L31" i="2"/>
  <c r="D7" i="2"/>
  <c r="D7" i="6"/>
  <c r="M96" i="2"/>
  <c r="M108" i="3"/>
  <c r="L18" i="2"/>
  <c r="L75" i="5"/>
  <c r="L107" i="5"/>
  <c r="M19" i="4"/>
  <c r="D84" i="5"/>
  <c r="M18" i="2"/>
  <c r="D97" i="6"/>
  <c r="D95" i="5"/>
  <c r="D95" i="6"/>
  <c r="D95" i="2"/>
  <c r="D95" i="3"/>
  <c r="M31" i="2"/>
  <c r="H107" i="4"/>
  <c r="L64" i="6"/>
  <c r="L41" i="2"/>
  <c r="D64" i="6"/>
  <c r="H41" i="2"/>
  <c r="D86" i="3"/>
  <c r="M107" i="3"/>
  <c r="D18" i="5"/>
  <c r="L7" i="5"/>
  <c r="L97" i="6"/>
  <c r="D85" i="3"/>
  <c r="M106" i="2"/>
  <c r="L19" i="5"/>
  <c r="M84" i="5"/>
  <c r="M62" i="2"/>
  <c r="H29" i="5"/>
  <c r="D18" i="2"/>
  <c r="H75" i="5"/>
  <c r="M19" i="6"/>
  <c r="D106" i="4"/>
  <c r="M64" i="6"/>
  <c r="L95" i="5"/>
  <c r="M86" i="4"/>
  <c r="D95" i="4"/>
  <c r="L86" i="4"/>
  <c r="H108" i="3"/>
  <c r="D41" i="2"/>
  <c r="M42" i="2"/>
  <c r="M7" i="5"/>
  <c r="M97" i="6"/>
  <c r="H62" i="3"/>
  <c r="M106" i="6"/>
  <c r="M7" i="3"/>
  <c r="H9" i="2"/>
  <c r="L106" i="6"/>
  <c r="D96" i="2"/>
  <c r="L76" i="3"/>
  <c r="L51" i="3"/>
  <c r="M52" i="5"/>
  <c r="L85" i="3"/>
  <c r="M19" i="3"/>
  <c r="L30" i="4"/>
  <c r="L19" i="3"/>
  <c r="L52" i="4"/>
  <c r="H42" i="5"/>
  <c r="H106" i="2"/>
  <c r="H29" i="3"/>
  <c r="H29" i="2"/>
  <c r="H29" i="4"/>
  <c r="H29" i="6"/>
  <c r="L107" i="3"/>
  <c r="M52" i="2"/>
  <c r="H84" i="5"/>
  <c r="D62" i="2"/>
  <c r="H18" i="2"/>
  <c r="H19" i="6"/>
  <c r="D40" i="2"/>
  <c r="D40" i="5"/>
  <c r="D40" i="6"/>
  <c r="M51" i="6"/>
  <c r="L62" i="3"/>
  <c r="H9" i="6"/>
  <c r="H30" i="2"/>
  <c r="M29" i="3"/>
  <c r="D29" i="3"/>
  <c r="H86" i="4"/>
  <c r="D96" i="3"/>
  <c r="H7" i="3"/>
  <c r="M9" i="2"/>
  <c r="L40" i="3"/>
  <c r="D106" i="2"/>
  <c r="D31" i="4"/>
  <c r="M40" i="5"/>
  <c r="H40" i="5"/>
  <c r="H40" i="4"/>
  <c r="H40" i="6"/>
  <c r="L74" i="3"/>
  <c r="L7" i="3"/>
  <c r="L52" i="5"/>
  <c r="L19" i="6"/>
  <c r="M63" i="3"/>
  <c r="M85" i="3"/>
  <c r="L107" i="4"/>
  <c r="M107" i="4"/>
  <c r="H106" i="4"/>
  <c r="D7" i="5"/>
  <c r="D85" i="4"/>
  <c r="L73" i="6"/>
  <c r="D107" i="4"/>
  <c r="D62" i="4"/>
  <c r="D106" i="6"/>
  <c r="H64" i="6"/>
  <c r="H106" i="6"/>
  <c r="D76" i="3"/>
  <c r="H76" i="3"/>
  <c r="M42" i="5"/>
  <c r="L86" i="3"/>
  <c r="D30" i="5"/>
  <c r="D73" i="6"/>
  <c r="H7" i="5"/>
  <c r="L63" i="3"/>
  <c r="H76" i="5"/>
  <c r="L51" i="6"/>
  <c r="D107" i="5"/>
  <c r="H18" i="3"/>
  <c r="D74" i="2"/>
  <c r="M41" i="6"/>
  <c r="H74" i="3"/>
  <c r="D18" i="3"/>
  <c r="D18" i="6"/>
  <c r="M30" i="5"/>
  <c r="H63" i="5"/>
  <c r="L18" i="4"/>
  <c r="H41" i="6"/>
  <c r="H96" i="6"/>
  <c r="D41" i="6"/>
  <c r="H52" i="2"/>
  <c r="L41" i="5"/>
  <c r="H30" i="5"/>
  <c r="D29" i="5"/>
  <c r="H63" i="3"/>
  <c r="D76" i="5"/>
  <c r="M74" i="3"/>
  <c r="D19" i="6"/>
  <c r="L63" i="5"/>
  <c r="D40" i="3"/>
  <c r="H19" i="5"/>
  <c r="H32" i="6"/>
  <c r="D74" i="3"/>
  <c r="L30" i="5"/>
  <c r="D63" i="5"/>
  <c r="H40" i="3"/>
  <c r="H18" i="4"/>
  <c r="D18" i="4"/>
  <c r="L7" i="4"/>
  <c r="M96" i="6"/>
  <c r="L52" i="2"/>
  <c r="H74" i="2"/>
  <c r="M19" i="5"/>
  <c r="H19" i="4"/>
  <c r="L106" i="2"/>
  <c r="M31" i="4"/>
  <c r="H41" i="5"/>
  <c r="D43" i="5"/>
  <c r="H40" i="2"/>
  <c r="L73" i="4"/>
  <c r="L10" i="6"/>
  <c r="H73" i="4"/>
  <c r="L43" i="2"/>
  <c r="L87" i="3"/>
  <c r="L75" i="3"/>
  <c r="H7" i="4"/>
  <c r="M40" i="3"/>
  <c r="D86" i="4"/>
  <c r="L31" i="4"/>
  <c r="H62" i="5"/>
  <c r="H62" i="2"/>
  <c r="H62" i="6"/>
  <c r="M18" i="5"/>
  <c r="L29" i="3"/>
  <c r="D107" i="3"/>
  <c r="H51" i="3"/>
  <c r="H73" i="6"/>
  <c r="H74" i="5"/>
  <c r="M7" i="4"/>
  <c r="M86" i="3"/>
  <c r="L74" i="2"/>
  <c r="P73" i="5"/>
  <c r="P76" i="5"/>
  <c r="P84" i="3"/>
  <c r="P87" i="3"/>
  <c r="P76" i="3"/>
  <c r="P73" i="3"/>
  <c r="P29" i="6"/>
  <c r="P32" i="6"/>
  <c r="P43" i="5"/>
  <c r="P40" i="5"/>
  <c r="P7" i="6"/>
  <c r="P10" i="6"/>
  <c r="P40" i="2"/>
  <c r="P43" i="2"/>
  <c r="N74" i="2" l="1"/>
  <c r="N86" i="3"/>
  <c r="N7" i="4"/>
  <c r="J74" i="5"/>
  <c r="J73" i="6"/>
  <c r="J51" i="3"/>
  <c r="N18" i="5"/>
  <c r="J62" i="6"/>
  <c r="J62" i="2"/>
  <c r="J62" i="5"/>
  <c r="N40" i="3"/>
  <c r="J7" i="4"/>
  <c r="N75" i="3"/>
  <c r="N87" i="3"/>
  <c r="N43" i="2"/>
  <c r="J73" i="4"/>
  <c r="N10" i="6"/>
  <c r="J40" i="2"/>
  <c r="J43" i="5"/>
  <c r="J41" i="5"/>
  <c r="N31" i="4"/>
  <c r="J19" i="4"/>
  <c r="N19" i="5"/>
  <c r="J74" i="2"/>
  <c r="N96" i="6"/>
  <c r="J18" i="4"/>
  <c r="J40" i="3"/>
  <c r="J78" i="3"/>
  <c r="J79" i="3"/>
  <c r="J32" i="6"/>
  <c r="J19" i="5"/>
  <c r="N63" i="5"/>
  <c r="N74" i="3"/>
  <c r="J79" i="5"/>
  <c r="J78" i="5"/>
  <c r="J63" i="3"/>
  <c r="J30" i="5"/>
  <c r="N41" i="5"/>
  <c r="J52" i="2"/>
  <c r="J96" i="6"/>
  <c r="J41" i="6"/>
  <c r="N18" i="4"/>
  <c r="J63" i="5"/>
  <c r="N30" i="5"/>
  <c r="J74" i="3"/>
  <c r="N41" i="6"/>
  <c r="J18" i="3"/>
  <c r="J107" i="5"/>
  <c r="J76" i="5"/>
  <c r="J7" i="5"/>
  <c r="N42" i="5"/>
  <c r="J76" i="3"/>
  <c r="J106" i="6"/>
  <c r="J64" i="6"/>
  <c r="J85" i="4"/>
  <c r="J106" i="4"/>
  <c r="N107" i="4"/>
  <c r="N85" i="3"/>
  <c r="N63" i="3"/>
  <c r="J40" i="6"/>
  <c r="J40" i="4"/>
  <c r="J40" i="5"/>
  <c r="N40" i="5"/>
  <c r="N9" i="2"/>
  <c r="J7" i="3"/>
  <c r="J96" i="3"/>
  <c r="J86" i="4"/>
  <c r="N29" i="3"/>
  <c r="J30" i="2"/>
  <c r="J9" i="6"/>
  <c r="N62" i="3"/>
  <c r="N51" i="6"/>
  <c r="J46" i="5"/>
  <c r="J45" i="5"/>
  <c r="J46" i="2"/>
  <c r="J45" i="2"/>
  <c r="J19" i="6"/>
  <c r="J18" i="2"/>
  <c r="J84" i="5"/>
  <c r="N52" i="2"/>
  <c r="J29" i="6"/>
  <c r="J29" i="4"/>
  <c r="J29" i="2"/>
  <c r="J29" i="3"/>
  <c r="J106" i="2"/>
  <c r="J42" i="5"/>
  <c r="N52" i="4"/>
  <c r="N30" i="4"/>
  <c r="N19" i="3"/>
  <c r="N52" i="5"/>
  <c r="J9" i="2"/>
  <c r="N7" i="3"/>
  <c r="N106" i="6"/>
  <c r="J62" i="3"/>
  <c r="N97" i="6"/>
  <c r="N7" i="5"/>
  <c r="N42" i="2"/>
  <c r="J108" i="3"/>
  <c r="J95" i="4"/>
  <c r="N86" i="4"/>
  <c r="N64" i="6"/>
  <c r="N19" i="6"/>
  <c r="J75" i="5"/>
  <c r="J29" i="5"/>
  <c r="N62" i="2"/>
  <c r="N84" i="5"/>
  <c r="N106" i="2"/>
  <c r="J90" i="3"/>
  <c r="J89" i="3"/>
  <c r="N107" i="3"/>
  <c r="J86" i="3"/>
  <c r="J41" i="2"/>
  <c r="J107" i="4"/>
  <c r="N31" i="2"/>
  <c r="J95" i="3"/>
  <c r="J95" i="2"/>
  <c r="J95" i="6"/>
  <c r="J97" i="6"/>
  <c r="N18" i="2"/>
  <c r="N19" i="4"/>
  <c r="N108" i="3"/>
  <c r="N96" i="2"/>
  <c r="J13" i="6"/>
  <c r="J12" i="6"/>
  <c r="N51" i="3"/>
  <c r="N76" i="5"/>
  <c r="N85" i="4"/>
  <c r="J31" i="2"/>
  <c r="J96" i="2"/>
  <c r="J51" i="6"/>
  <c r="J84" i="6"/>
  <c r="J18" i="5"/>
  <c r="J18" i="6"/>
  <c r="J35" i="6"/>
  <c r="J34" i="6"/>
  <c r="N62" i="5"/>
  <c r="J107" i="3"/>
  <c r="N107" i="5"/>
  <c r="N75" i="5"/>
  <c r="N43" i="5"/>
  <c r="J10" i="6"/>
  <c r="N76" i="3"/>
  <c r="J30" i="4"/>
  <c r="N73" i="6"/>
  <c r="J8" i="2"/>
  <c r="N29" i="5"/>
  <c r="J7" i="6"/>
  <c r="J7" i="2"/>
  <c r="J62" i="4"/>
  <c r="J95" i="5"/>
  <c r="N41" i="2"/>
  <c r="N62" i="4"/>
  <c r="N95" i="5"/>
  <c r="N73" i="4"/>
  <c r="N84" i="6"/>
  <c r="J31" i="4"/>
  <c r="J85" i="3"/>
  <c r="J52" i="5"/>
  <c r="J75" i="3"/>
  <c r="J87" i="3"/>
  <c r="J43" i="2"/>
  <c r="B9" i="3"/>
  <c r="B54" i="2"/>
  <c r="B21" i="3"/>
  <c r="B98" i="3"/>
  <c r="B53" i="3"/>
  <c r="B86" i="6"/>
  <c r="B76" i="2"/>
  <c r="B54" i="5"/>
  <c r="M50" i="6"/>
  <c r="B9" i="4"/>
  <c r="M39" i="2"/>
  <c r="L39" i="2"/>
  <c r="B43" i="6"/>
  <c r="B65" i="5"/>
  <c r="B98" i="2"/>
  <c r="B42" i="3"/>
  <c r="B32" i="5"/>
  <c r="B86" i="2"/>
  <c r="B31" i="3"/>
  <c r="B21" i="4"/>
  <c r="B65" i="3"/>
  <c r="B64" i="4"/>
  <c r="B109" i="4"/>
  <c r="B21" i="6"/>
  <c r="B97" i="5"/>
  <c r="B75" i="4"/>
  <c r="B97" i="4"/>
  <c r="B53" i="6"/>
  <c r="B109" i="5"/>
  <c r="B54" i="4"/>
  <c r="B75" i="6"/>
  <c r="M39" i="6"/>
  <c r="B64" i="2"/>
  <c r="B86" i="5"/>
  <c r="B21" i="5"/>
  <c r="B42" i="4"/>
  <c r="M6" i="5"/>
  <c r="L6" i="5"/>
  <c r="B20" i="2"/>
  <c r="B9" i="5"/>
  <c r="B108" i="6"/>
  <c r="B108" i="2"/>
  <c r="L97" i="3"/>
  <c r="L32" i="2"/>
  <c r="L41" i="3"/>
  <c r="M20" i="4"/>
  <c r="H20" i="6"/>
  <c r="H108" i="5"/>
  <c r="M20" i="5"/>
  <c r="L8" i="4"/>
  <c r="D41" i="4"/>
  <c r="M85" i="2"/>
  <c r="H52" i="3"/>
  <c r="D74" i="6"/>
  <c r="L64" i="3"/>
  <c r="L32" i="4"/>
  <c r="M65" i="6"/>
  <c r="L98" i="6"/>
  <c r="H74" i="6"/>
  <c r="H85" i="6"/>
  <c r="L19" i="2"/>
  <c r="M8" i="3"/>
  <c r="L74" i="4"/>
  <c r="D98" i="6"/>
  <c r="H87" i="4"/>
  <c r="M109" i="3"/>
  <c r="D85" i="5"/>
  <c r="H53" i="5"/>
  <c r="H97" i="3"/>
  <c r="M32" i="2"/>
  <c r="H20" i="4"/>
  <c r="D96" i="5"/>
  <c r="D108" i="5"/>
  <c r="L20" i="5"/>
  <c r="M107" i="2"/>
  <c r="H20" i="5"/>
  <c r="H107" i="2"/>
  <c r="D20" i="5"/>
  <c r="L41" i="4"/>
  <c r="M31" i="5"/>
  <c r="D53" i="4"/>
  <c r="D85" i="2"/>
  <c r="M41" i="4"/>
  <c r="D64" i="3"/>
  <c r="M74" i="6"/>
  <c r="H74" i="4"/>
  <c r="D74" i="4"/>
  <c r="D85" i="6"/>
  <c r="D87" i="4"/>
  <c r="D19" i="2"/>
  <c r="M75" i="2"/>
  <c r="M63" i="4"/>
  <c r="L63" i="4"/>
  <c r="L64" i="5"/>
  <c r="L108" i="4"/>
  <c r="M85" i="5"/>
  <c r="D97" i="3"/>
  <c r="H8" i="4"/>
  <c r="L31" i="5"/>
  <c r="D20" i="4"/>
  <c r="L96" i="5"/>
  <c r="H53" i="4"/>
  <c r="M64" i="3"/>
  <c r="H41" i="4"/>
  <c r="H85" i="2"/>
  <c r="L65" i="6"/>
  <c r="H42" i="6"/>
  <c r="M74" i="4"/>
  <c r="L85" i="6"/>
  <c r="L87" i="4"/>
  <c r="L8" i="3"/>
  <c r="D8" i="3"/>
  <c r="M96" i="4"/>
  <c r="H63" i="4"/>
  <c r="M52" i="6"/>
  <c r="D108" i="4"/>
  <c r="D52" i="6"/>
  <c r="M97" i="3"/>
  <c r="H31" i="5"/>
  <c r="H96" i="5"/>
  <c r="M52" i="3"/>
  <c r="L53" i="4"/>
  <c r="D52" i="3"/>
  <c r="H32" i="4"/>
  <c r="D32" i="4"/>
  <c r="M32" i="4"/>
  <c r="L85" i="2"/>
  <c r="L74" i="6"/>
  <c r="M85" i="6"/>
  <c r="H65" i="6"/>
  <c r="D65" i="6"/>
  <c r="M64" i="5"/>
  <c r="H96" i="4"/>
  <c r="H75" i="2"/>
  <c r="H8" i="3"/>
  <c r="D75" i="2"/>
  <c r="D96" i="4"/>
  <c r="M97" i="2"/>
  <c r="L107" i="6"/>
  <c r="H97" i="2"/>
  <c r="M107" i="6"/>
  <c r="D41" i="3"/>
  <c r="H10" i="2"/>
  <c r="D10" i="2"/>
  <c r="M8" i="4"/>
  <c r="D31" i="5"/>
  <c r="L20" i="4"/>
  <c r="M53" i="4"/>
  <c r="M96" i="5"/>
  <c r="D8" i="4"/>
  <c r="H64" i="3"/>
  <c r="L52" i="3"/>
  <c r="M42" i="6"/>
  <c r="L42" i="6"/>
  <c r="D42" i="6"/>
  <c r="M19" i="2"/>
  <c r="H98" i="6"/>
  <c r="M98" i="6"/>
  <c r="H19" i="2"/>
  <c r="H109" i="3"/>
  <c r="D64" i="5"/>
  <c r="D8" i="5"/>
  <c r="D109" i="3"/>
  <c r="M63" i="2"/>
  <c r="L30" i="3"/>
  <c r="L52" i="6"/>
  <c r="D97" i="2"/>
  <c r="L20" i="6"/>
  <c r="M87" i="4"/>
  <c r="M53" i="2"/>
  <c r="H64" i="5"/>
  <c r="L109" i="3"/>
  <c r="D63" i="4"/>
  <c r="L63" i="2"/>
  <c r="M8" i="5"/>
  <c r="L75" i="2"/>
  <c r="L97" i="2"/>
  <c r="H108" i="4"/>
  <c r="L96" i="4"/>
  <c r="H63" i="2"/>
  <c r="L8" i="5"/>
  <c r="D53" i="5"/>
  <c r="H8" i="5"/>
  <c r="M108" i="4"/>
  <c r="M53" i="5"/>
  <c r="D30" i="3"/>
  <c r="M30" i="3"/>
  <c r="D53" i="2"/>
  <c r="D63" i="2"/>
  <c r="L53" i="2"/>
  <c r="H52" i="6"/>
  <c r="L53" i="5"/>
  <c r="M20" i="3"/>
  <c r="H32" i="2"/>
  <c r="H41" i="3"/>
  <c r="M10" i="2"/>
  <c r="M108" i="5"/>
  <c r="L85" i="5"/>
  <c r="L107" i="2"/>
  <c r="D107" i="6"/>
  <c r="H20" i="3"/>
  <c r="M20" i="6"/>
  <c r="L20" i="3"/>
  <c r="H85" i="5"/>
  <c r="D20" i="3"/>
  <c r="D32" i="2"/>
  <c r="M41" i="3"/>
  <c r="L10" i="2"/>
  <c r="D20" i="6"/>
  <c r="L108" i="5"/>
  <c r="D107" i="2"/>
  <c r="H53" i="2"/>
  <c r="H30" i="3"/>
  <c r="H107" i="6"/>
  <c r="P98" i="6"/>
  <c r="P95" i="6"/>
  <c r="P65" i="6"/>
  <c r="P62" i="6"/>
  <c r="P87" i="4"/>
  <c r="P84" i="4"/>
  <c r="P29" i="4"/>
  <c r="P32" i="4"/>
  <c r="P106" i="3"/>
  <c r="P109" i="3"/>
  <c r="P32" i="2"/>
  <c r="P29" i="2"/>
  <c r="P7" i="2"/>
  <c r="P10" i="2"/>
  <c r="J107" i="6" l="1"/>
  <c r="J30" i="3"/>
  <c r="J53" i="2"/>
  <c r="N41" i="3"/>
  <c r="J34" i="2"/>
  <c r="J35" i="2"/>
  <c r="J85" i="5"/>
  <c r="N20" i="6"/>
  <c r="J20" i="3"/>
  <c r="N108" i="5"/>
  <c r="N10" i="2"/>
  <c r="J41" i="3"/>
  <c r="J32" i="2"/>
  <c r="N20" i="3"/>
  <c r="J52" i="6"/>
  <c r="N30" i="3"/>
  <c r="N53" i="5"/>
  <c r="N108" i="4"/>
  <c r="J8" i="5"/>
  <c r="J63" i="2"/>
  <c r="J108" i="4"/>
  <c r="N8" i="5"/>
  <c r="J64" i="5"/>
  <c r="N53" i="2"/>
  <c r="N87" i="4"/>
  <c r="N63" i="2"/>
  <c r="J112" i="3"/>
  <c r="J111" i="3"/>
  <c r="J109" i="3"/>
  <c r="J19" i="2"/>
  <c r="N98" i="6"/>
  <c r="J98" i="6"/>
  <c r="N19" i="2"/>
  <c r="N42" i="6"/>
  <c r="J64" i="3"/>
  <c r="N96" i="5"/>
  <c r="N53" i="4"/>
  <c r="N8" i="4"/>
  <c r="J13" i="2"/>
  <c r="J12" i="2"/>
  <c r="J10" i="2"/>
  <c r="N107" i="6"/>
  <c r="J97" i="2"/>
  <c r="N97" i="2"/>
  <c r="J8" i="3"/>
  <c r="J75" i="2"/>
  <c r="J96" i="4"/>
  <c r="N64" i="5"/>
  <c r="J68" i="6"/>
  <c r="J67" i="6"/>
  <c r="J65" i="6"/>
  <c r="N85" i="6"/>
  <c r="N32" i="4"/>
  <c r="J35" i="4"/>
  <c r="J34" i="4"/>
  <c r="J32" i="4"/>
  <c r="N52" i="3"/>
  <c r="J96" i="5"/>
  <c r="J31" i="5"/>
  <c r="N97" i="3"/>
  <c r="N52" i="6"/>
  <c r="J63" i="4"/>
  <c r="N96" i="4"/>
  <c r="N74" i="4"/>
  <c r="J42" i="6"/>
  <c r="J85" i="2"/>
  <c r="J41" i="4"/>
  <c r="N64" i="3"/>
  <c r="J53" i="4"/>
  <c r="J8" i="4"/>
  <c r="N85" i="5"/>
  <c r="N63" i="4"/>
  <c r="N75" i="2"/>
  <c r="J89" i="4"/>
  <c r="J90" i="4"/>
  <c r="J74" i="4"/>
  <c r="N74" i="6"/>
  <c r="N41" i="4"/>
  <c r="N31" i="5"/>
  <c r="J107" i="2"/>
  <c r="J20" i="5"/>
  <c r="N107" i="2"/>
  <c r="J20" i="4"/>
  <c r="N32" i="2"/>
  <c r="J97" i="3"/>
  <c r="J53" i="5"/>
  <c r="N109" i="3"/>
  <c r="J87" i="4"/>
  <c r="J101" i="6"/>
  <c r="J100" i="6"/>
  <c r="N8" i="3"/>
  <c r="J85" i="6"/>
  <c r="J74" i="6"/>
  <c r="N65" i="6"/>
  <c r="J52" i="3"/>
  <c r="N85" i="2"/>
  <c r="N20" i="5"/>
  <c r="J108" i="5"/>
  <c r="J20" i="6"/>
  <c r="N20" i="4"/>
  <c r="B109" i="6"/>
  <c r="B54" i="6"/>
  <c r="B32" i="3"/>
  <c r="B98" i="4"/>
  <c r="B87" i="6"/>
  <c r="B76" i="4"/>
  <c r="B10" i="3"/>
  <c r="B76" i="6"/>
  <c r="B43" i="4"/>
  <c r="B98" i="5"/>
  <c r="B10" i="4"/>
  <c r="B65" i="4"/>
  <c r="B54" i="3"/>
  <c r="B87" i="2"/>
  <c r="B87" i="5"/>
  <c r="B65" i="2"/>
  <c r="B10" i="5"/>
  <c r="B21" i="2"/>
  <c r="B43" i="3"/>
  <c r="B109" i="2"/>
  <c r="D108" i="6"/>
  <c r="M86" i="6"/>
  <c r="M53" i="3"/>
  <c r="L9" i="5"/>
  <c r="H21" i="5"/>
  <c r="M54" i="4"/>
  <c r="D75" i="4"/>
  <c r="D20" i="2"/>
  <c r="L54" i="2"/>
  <c r="D21" i="3"/>
  <c r="L86" i="6"/>
  <c r="M97" i="5"/>
  <c r="H9" i="5"/>
  <c r="L21" i="3"/>
  <c r="H53" i="3"/>
  <c r="M21" i="5"/>
  <c r="D86" i="6"/>
  <c r="D53" i="3"/>
  <c r="L53" i="6"/>
  <c r="M98" i="3"/>
  <c r="M20" i="2"/>
  <c r="H53" i="6"/>
  <c r="D86" i="2"/>
  <c r="M86" i="2"/>
  <c r="L21" i="6"/>
  <c r="D54" i="4"/>
  <c r="D21" i="6"/>
  <c r="M75" i="4"/>
  <c r="H31" i="3"/>
  <c r="M21" i="4"/>
  <c r="D65" i="5"/>
  <c r="L54" i="5"/>
  <c r="M9" i="3"/>
  <c r="H65" i="5"/>
  <c r="L9" i="3"/>
  <c r="H65" i="3"/>
  <c r="D109" i="4"/>
  <c r="D32" i="5"/>
  <c r="M109" i="4"/>
  <c r="L32" i="5"/>
  <c r="L109" i="4"/>
  <c r="M42" i="3"/>
  <c r="D75" i="6"/>
  <c r="M98" i="2"/>
  <c r="H42" i="3"/>
  <c r="H97" i="4"/>
  <c r="M86" i="5"/>
  <c r="M97" i="4"/>
  <c r="H98" i="2"/>
  <c r="D64" i="4"/>
  <c r="M108" i="6"/>
  <c r="H97" i="5"/>
  <c r="H64" i="2"/>
  <c r="L76" i="2"/>
  <c r="M21" i="3"/>
  <c r="H98" i="3"/>
  <c r="L53" i="3"/>
  <c r="D9" i="5"/>
  <c r="H86" i="6"/>
  <c r="D98" i="3"/>
  <c r="M9" i="5"/>
  <c r="H21" i="3"/>
  <c r="L98" i="3"/>
  <c r="L21" i="5"/>
  <c r="H86" i="2"/>
  <c r="L75" i="4"/>
  <c r="L20" i="2"/>
  <c r="D21" i="5"/>
  <c r="H75" i="4"/>
  <c r="H54" i="4"/>
  <c r="H20" i="2"/>
  <c r="M53" i="6"/>
  <c r="L86" i="2"/>
  <c r="D53" i="6"/>
  <c r="L54" i="4"/>
  <c r="M65" i="5"/>
  <c r="H21" i="6"/>
  <c r="L65" i="3"/>
  <c r="D31" i="3"/>
  <c r="M65" i="3"/>
  <c r="D54" i="5"/>
  <c r="H21" i="4"/>
  <c r="L65" i="5"/>
  <c r="D54" i="2"/>
  <c r="D109" i="5"/>
  <c r="L75" i="6"/>
  <c r="H75" i="6"/>
  <c r="D97" i="4"/>
  <c r="L86" i="5"/>
  <c r="M42" i="4"/>
  <c r="D98" i="2"/>
  <c r="M64" i="4"/>
  <c r="D42" i="4"/>
  <c r="L43" i="6"/>
  <c r="L64" i="2"/>
  <c r="D97" i="5"/>
  <c r="H108" i="2"/>
  <c r="L21" i="4"/>
  <c r="D9" i="4"/>
  <c r="M9" i="4"/>
  <c r="L64" i="4"/>
  <c r="D86" i="5"/>
  <c r="H86" i="5"/>
  <c r="D108" i="2"/>
  <c r="L108" i="6"/>
  <c r="L108" i="2"/>
  <c r="H108" i="6"/>
  <c r="M21" i="6"/>
  <c r="M31" i="3"/>
  <c r="H9" i="3"/>
  <c r="D21" i="4"/>
  <c r="D65" i="3"/>
  <c r="H64" i="4"/>
  <c r="L42" i="4"/>
  <c r="L98" i="2"/>
  <c r="H76" i="2"/>
  <c r="M108" i="2"/>
  <c r="D43" i="6"/>
  <c r="H54" i="5"/>
  <c r="L31" i="3"/>
  <c r="D9" i="3"/>
  <c r="L9" i="4"/>
  <c r="M109" i="5"/>
  <c r="M32" i="5"/>
  <c r="M54" i="5"/>
  <c r="H54" i="2"/>
  <c r="H9" i="4"/>
  <c r="H109" i="5"/>
  <c r="H32" i="5"/>
  <c r="M75" i="6"/>
  <c r="L109" i="5"/>
  <c r="M54" i="2"/>
  <c r="H109" i="4"/>
  <c r="L42" i="3"/>
  <c r="D42" i="3"/>
  <c r="H42" i="4"/>
  <c r="L97" i="4"/>
  <c r="D76" i="2"/>
  <c r="L97" i="5"/>
  <c r="M76" i="2"/>
  <c r="D64" i="2"/>
  <c r="M64" i="2"/>
  <c r="H43" i="6"/>
  <c r="M43" i="6"/>
  <c r="P51" i="2"/>
  <c r="P54" i="2"/>
  <c r="P21" i="3"/>
  <c r="P18" i="3"/>
  <c r="P21" i="6"/>
  <c r="P18" i="6"/>
  <c r="P51" i="5"/>
  <c r="P54" i="5"/>
  <c r="P106" i="4"/>
  <c r="P109" i="4"/>
  <c r="P73" i="2"/>
  <c r="P76" i="2"/>
  <c r="P98" i="3"/>
  <c r="P95" i="3"/>
  <c r="P18" i="5"/>
  <c r="P21" i="5"/>
  <c r="P51" i="4"/>
  <c r="P54" i="4"/>
  <c r="P62" i="3"/>
  <c r="P65" i="3"/>
  <c r="P62" i="5"/>
  <c r="P65" i="5"/>
  <c r="P21" i="4"/>
  <c r="P18" i="4"/>
  <c r="P98" i="2"/>
  <c r="P95" i="2"/>
  <c r="P32" i="5"/>
  <c r="P29" i="5"/>
  <c r="P109" i="5"/>
  <c r="P106" i="5"/>
  <c r="P40" i="6"/>
  <c r="P43" i="6"/>
  <c r="N43" i="6" l="1"/>
  <c r="J43" i="6"/>
  <c r="N64" i="2"/>
  <c r="N76" i="2"/>
  <c r="J78" i="2"/>
  <c r="J79" i="2"/>
  <c r="J42" i="4"/>
  <c r="J109" i="4"/>
  <c r="N54" i="2"/>
  <c r="N75" i="6"/>
  <c r="J32" i="5"/>
  <c r="J109" i="5"/>
  <c r="J9" i="4"/>
  <c r="J54" i="2"/>
  <c r="N54" i="5"/>
  <c r="N32" i="5"/>
  <c r="N109" i="5"/>
  <c r="J54" i="5"/>
  <c r="J46" i="6"/>
  <c r="J45" i="6"/>
  <c r="N108" i="2"/>
  <c r="J76" i="2"/>
  <c r="J64" i="4"/>
  <c r="J68" i="3"/>
  <c r="J67" i="3"/>
  <c r="J23" i="4"/>
  <c r="J24" i="4"/>
  <c r="J9" i="3"/>
  <c r="N31" i="3"/>
  <c r="N21" i="6"/>
  <c r="J108" i="6"/>
  <c r="J86" i="5"/>
  <c r="N9" i="4"/>
  <c r="J108" i="2"/>
  <c r="N64" i="4"/>
  <c r="J101" i="2"/>
  <c r="J100" i="2"/>
  <c r="N42" i="4"/>
  <c r="J75" i="6"/>
  <c r="J111" i="5"/>
  <c r="J112" i="5"/>
  <c r="J56" i="2"/>
  <c r="J57" i="2"/>
  <c r="J21" i="4"/>
  <c r="J56" i="5"/>
  <c r="J57" i="5"/>
  <c r="N65" i="3"/>
  <c r="J21" i="6"/>
  <c r="N65" i="5"/>
  <c r="N53" i="6"/>
  <c r="J20" i="2"/>
  <c r="J54" i="4"/>
  <c r="J75" i="4"/>
  <c r="J24" i="5"/>
  <c r="J23" i="5"/>
  <c r="J86" i="2"/>
  <c r="J21" i="3"/>
  <c r="N9" i="5"/>
  <c r="J101" i="3"/>
  <c r="J100" i="3"/>
  <c r="J86" i="6"/>
  <c r="J98" i="3"/>
  <c r="N21" i="3"/>
  <c r="J64" i="2"/>
  <c r="J97" i="5"/>
  <c r="N108" i="6"/>
  <c r="J98" i="2"/>
  <c r="N97" i="4"/>
  <c r="N86" i="5"/>
  <c r="J97" i="4"/>
  <c r="J42" i="3"/>
  <c r="N98" i="2"/>
  <c r="N42" i="3"/>
  <c r="N109" i="4"/>
  <c r="J35" i="5"/>
  <c r="J34" i="5"/>
  <c r="J112" i="4"/>
  <c r="J111" i="4"/>
  <c r="J65" i="3"/>
  <c r="J65" i="5"/>
  <c r="N9" i="3"/>
  <c r="J67" i="5"/>
  <c r="J68" i="5"/>
  <c r="N21" i="4"/>
  <c r="J31" i="3"/>
  <c r="N75" i="4"/>
  <c r="J24" i="6"/>
  <c r="J23" i="6"/>
  <c r="J56" i="4"/>
  <c r="J57" i="4"/>
  <c r="N86" i="2"/>
  <c r="J53" i="6"/>
  <c r="N20" i="2"/>
  <c r="N98" i="3"/>
  <c r="N21" i="5"/>
  <c r="J53" i="3"/>
  <c r="J9" i="5"/>
  <c r="N97" i="5"/>
  <c r="J24" i="3"/>
  <c r="J23" i="3"/>
  <c r="N54" i="4"/>
  <c r="J21" i="5"/>
  <c r="N53" i="3"/>
  <c r="N86" i="6"/>
  <c r="L65" i="2"/>
  <c r="D76" i="4"/>
  <c r="M65" i="2"/>
  <c r="M76" i="4"/>
  <c r="H65" i="2"/>
  <c r="L76" i="4"/>
  <c r="M10" i="4"/>
  <c r="H10" i="5"/>
  <c r="L10" i="4"/>
  <c r="L87" i="5"/>
  <c r="D10" i="4"/>
  <c r="M10" i="5"/>
  <c r="M109" i="6"/>
  <c r="H87" i="6"/>
  <c r="L109" i="6"/>
  <c r="H87" i="2"/>
  <c r="D87" i="2"/>
  <c r="H65" i="4"/>
  <c r="D98" i="4"/>
  <c r="D76" i="6"/>
  <c r="M54" i="3"/>
  <c r="L98" i="5"/>
  <c r="D65" i="2"/>
  <c r="H76" i="4"/>
  <c r="L10" i="5"/>
  <c r="H87" i="5"/>
  <c r="D10" i="5"/>
  <c r="M87" i="5"/>
  <c r="M109" i="2"/>
  <c r="H109" i="2"/>
  <c r="D65" i="4"/>
  <c r="H43" i="4"/>
  <c r="L87" i="2"/>
  <c r="H32" i="3"/>
  <c r="M10" i="3"/>
  <c r="L21" i="2"/>
  <c r="D98" i="5"/>
  <c r="H10" i="4"/>
  <c r="D87" i="5"/>
  <c r="M54" i="6"/>
  <c r="H43" i="3"/>
  <c r="D54" i="3"/>
  <c r="H10" i="3"/>
  <c r="L76" i="6"/>
  <c r="D21" i="2"/>
  <c r="D109" i="2"/>
  <c r="M98" i="5"/>
  <c r="L87" i="6"/>
  <c r="H54" i="6"/>
  <c r="D43" i="3"/>
  <c r="L54" i="3"/>
  <c r="H54" i="3"/>
  <c r="H98" i="5"/>
  <c r="H109" i="6"/>
  <c r="M87" i="2"/>
  <c r="M65" i="4"/>
  <c r="M32" i="3"/>
  <c r="L32" i="3"/>
  <c r="D32" i="3"/>
  <c r="M76" i="6"/>
  <c r="H21" i="2"/>
  <c r="D87" i="6"/>
  <c r="M43" i="4"/>
  <c r="L65" i="4"/>
  <c r="L43" i="4"/>
  <c r="M43" i="3"/>
  <c r="L43" i="3"/>
  <c r="L10" i="3"/>
  <c r="H98" i="4"/>
  <c r="L98" i="4"/>
  <c r="D109" i="6"/>
  <c r="L109" i="2"/>
  <c r="M87" i="6"/>
  <c r="D43" i="4"/>
  <c r="D54" i="6"/>
  <c r="L54" i="6"/>
  <c r="M98" i="4"/>
  <c r="D10" i="3"/>
  <c r="M21" i="2"/>
  <c r="H76" i="6"/>
  <c r="P62" i="2"/>
  <c r="P65" i="2"/>
  <c r="P76" i="4"/>
  <c r="P73" i="4"/>
  <c r="P10" i="4"/>
  <c r="P7" i="4"/>
  <c r="P84" i="5"/>
  <c r="P87" i="5"/>
  <c r="P106" i="6"/>
  <c r="P109" i="6"/>
  <c r="P98" i="5"/>
  <c r="P95" i="5"/>
  <c r="P7" i="5"/>
  <c r="P10" i="5"/>
  <c r="P84" i="2"/>
  <c r="P87" i="2"/>
  <c r="P18" i="2"/>
  <c r="P21" i="2"/>
  <c r="P73" i="6"/>
  <c r="P76" i="6"/>
  <c r="P84" i="6"/>
  <c r="P87" i="6"/>
  <c r="P51" i="3"/>
  <c r="P54" i="3"/>
  <c r="P32" i="3"/>
  <c r="P29" i="3"/>
  <c r="P62" i="4"/>
  <c r="P65" i="4"/>
  <c r="P40" i="3"/>
  <c r="P43" i="3"/>
  <c r="P10" i="3"/>
  <c r="P7" i="3"/>
  <c r="P95" i="4"/>
  <c r="P98" i="4"/>
  <c r="P109" i="2"/>
  <c r="P106" i="2"/>
  <c r="P43" i="4"/>
  <c r="P40" i="4"/>
  <c r="P51" i="6"/>
  <c r="P54" i="6"/>
  <c r="J76" i="6" l="1"/>
  <c r="N21" i="2"/>
  <c r="J12" i="3"/>
  <c r="J13" i="3"/>
  <c r="N98" i="4"/>
  <c r="J57" i="6"/>
  <c r="J56" i="6"/>
  <c r="J45" i="4"/>
  <c r="J46" i="4"/>
  <c r="N87" i="6"/>
  <c r="J112" i="6"/>
  <c r="J111" i="6"/>
  <c r="J98" i="4"/>
  <c r="N43" i="3"/>
  <c r="N43" i="4"/>
  <c r="J90" i="6"/>
  <c r="J89" i="6"/>
  <c r="J21" i="2"/>
  <c r="N76" i="6"/>
  <c r="J35" i="3"/>
  <c r="J34" i="3"/>
  <c r="N32" i="3"/>
  <c r="N65" i="4"/>
  <c r="N87" i="2"/>
  <c r="J109" i="6"/>
  <c r="J98" i="5"/>
  <c r="J54" i="3"/>
  <c r="J46" i="3"/>
  <c r="J45" i="3"/>
  <c r="J54" i="6"/>
  <c r="N98" i="5"/>
  <c r="J111" i="2"/>
  <c r="J112" i="2"/>
  <c r="J24" i="2"/>
  <c r="J23" i="2"/>
  <c r="J10" i="3"/>
  <c r="J57" i="3"/>
  <c r="J56" i="3"/>
  <c r="J43" i="3"/>
  <c r="N54" i="6"/>
  <c r="J89" i="5"/>
  <c r="J90" i="5"/>
  <c r="J10" i="4"/>
  <c r="J101" i="5"/>
  <c r="J100" i="5"/>
  <c r="N10" i="3"/>
  <c r="J32" i="3"/>
  <c r="J43" i="4"/>
  <c r="J68" i="4"/>
  <c r="J67" i="4"/>
  <c r="J109" i="2"/>
  <c r="N109" i="2"/>
  <c r="N87" i="5"/>
  <c r="J13" i="5"/>
  <c r="J12" i="5"/>
  <c r="J87" i="5"/>
  <c r="J76" i="4"/>
  <c r="J68" i="2"/>
  <c r="J67" i="2"/>
  <c r="N54" i="3"/>
  <c r="J78" i="6"/>
  <c r="J79" i="6"/>
  <c r="J101" i="4"/>
  <c r="J100" i="4"/>
  <c r="J65" i="4"/>
  <c r="J90" i="2"/>
  <c r="J89" i="2"/>
  <c r="J87" i="2"/>
  <c r="J87" i="6"/>
  <c r="N109" i="6"/>
  <c r="N10" i="5"/>
  <c r="J12" i="4"/>
  <c r="J13" i="4"/>
  <c r="J10" i="5"/>
  <c r="N10" i="4"/>
  <c r="J65" i="2"/>
  <c r="N76" i="4"/>
  <c r="N65" i="2"/>
  <c r="J79" i="4"/>
  <c r="J78" i="4"/>
</calcChain>
</file>

<file path=xl/sharedStrings.xml><?xml version="1.0" encoding="utf-8"?>
<sst xmlns="http://schemas.openxmlformats.org/spreadsheetml/2006/main" count="16455" uniqueCount="196">
  <si>
    <t/>
  </si>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</sst>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8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3" fillId="0" borderId="0" xfId="0" applyFont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0" fontId="5" fillId="5" borderId="13" xfId="5" applyNumberFormat="1" applyFont="1" applyFill="1" applyBorder="1" applyAlignment="1">
      <alignment horizontal="right" vertical="center"/>
    </xf>
    <xf numFmtId="10" fontId="5" fillId="5" borderId="13" xfId="0" applyNumberFormat="1" applyFont="1" applyFill="1" applyBorder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2" fontId="5" fillId="3" borderId="1" xfId="0" applyNumberFormat="1" applyFont="1" applyFill="1" applyBorder="1" applyAlignment="1">
      <alignment horizontal="center" vertical="center"/>
    </xf>
    <xf numFmtId="182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1" fontId="25" fillId="5" borderId="1" xfId="0" applyNumberFormat="1" applyFont="1" applyFill="1" applyBorder="1" applyAlignment="1">
      <alignment horizontal="center" vertical="center"/>
    </xf>
    <xf numFmtId="181" fontId="25" fillId="5" borderId="0" xfId="0" applyNumberFormat="1" applyFont="1" applyFill="1" applyAlignment="1">
      <alignment horizontal="center" vertical="center"/>
    </xf>
    <xf numFmtId="181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34.749182266666672</c:v>
                </c:pt>
                <c:pt idx="1">
                  <c:v>37.375619733333338</c:v>
                </c:pt>
                <c:pt idx="2">
                  <c:v>38.600735666666658</c:v>
                </c:pt>
                <c:pt idx="3">
                  <c:v>39.234061666666669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2A-4FE9-8745-62282403B782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2A-4FE9-8745-62282403B78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2A-4FE9-8745-62282403B78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2A-4FE9-8745-62282403B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26-4751-953D-BF71A6610246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36.805536000000004</c:v>
                </c:pt>
                <c:pt idx="1">
                  <c:v>52.439088000000005</c:v>
                </c:pt>
                <c:pt idx="2">
                  <c:v>75.039464000000009</c:v>
                </c:pt>
                <c:pt idx="3">
                  <c:v>105.82007999999999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26-4751-953D-BF71A661024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36.805536000000004</c:v>
                </c:pt>
                <c:pt idx="1">
                  <c:v>108.862088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26-4751-953D-BF71A661024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36.805536000000004</c:v>
                </c:pt>
                <c:pt idx="1">
                  <c:v>108.862088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26-4751-953D-BF71A6610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F-4E7B-B7B0-075301B6A250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37.699552000000004</c:v>
                </c:pt>
                <c:pt idx="1">
                  <c:v>53.824272000000008</c:v>
                </c:pt>
                <c:pt idx="2">
                  <c:v>77.209791999999993</c:v>
                </c:pt>
                <c:pt idx="3">
                  <c:v>108.95979199999999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4F-4E7B-B7B0-075301B6A25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37.699552000000004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4F-4E7B-B7B0-075301B6A25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37.699552000000004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54F-4E7B-B7B0-075301B6A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30.713581809523816</c:v>
                </c:pt>
                <c:pt idx="1">
                  <c:v>33.293589285714276</c:v>
                </c:pt>
                <c:pt idx="2">
                  <c:v>36.446848571428575</c:v>
                </c:pt>
                <c:pt idx="3">
                  <c:v>39.467625952380949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54-4558-AFEE-0902A87CE68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54-4558-AFEE-0902A87CE68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54-4558-AFEE-0902A87CE68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54-4558-AFEE-0902A87CE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30.541978380952383</c:v>
                </c:pt>
                <c:pt idx="1">
                  <c:v>33.228850857142866</c:v>
                </c:pt>
                <c:pt idx="2">
                  <c:v>36.326138</c:v>
                </c:pt>
                <c:pt idx="3">
                  <c:v>39.080388285714292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9-4DD3-B633-1D454FD5F4E6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19-4DD3-B633-1D454FD5F4E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19-4DD3-B633-1D454FD5F4E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19-4DD3-B633-1D454FD5F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27.700256499999991</c:v>
                </c:pt>
                <c:pt idx="1">
                  <c:v>32.126857718749996</c:v>
                </c:pt>
                <c:pt idx="2">
                  <c:v>36.681857406249996</c:v>
                </c:pt>
                <c:pt idx="3">
                  <c:v>39.778941062500003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1-46CB-8C41-417997793C9F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1-46CB-8C41-417997793C9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1-46CB-8C41-417997793C9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D1-46CB-8C41-417997793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B3-45E3-A9BE-E277038158C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B3-45E3-A9BE-E277038158C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B3-45E3-A9BE-E2770381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5A-4BD2-937E-E92B110C023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5A-4BD2-937E-E92B110C023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5A-4BD2-937E-E92B110C0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88-404D-A259-8D2681856F4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88-404D-A259-8D2681856F4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88-404D-A259-8D2681856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34-4D79-AD93-1486DE37DB3A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34-4D79-AD93-1486DE37DB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34-4D79-AD93-1486DE37DB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34-4D79-AD93-1486DE37D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38.896995266666664</c:v>
                </c:pt>
                <c:pt idx="1">
                  <c:v>41.334714466666675</c:v>
                </c:pt>
                <c:pt idx="2">
                  <c:v>42.532670000000003</c:v>
                </c:pt>
                <c:pt idx="3">
                  <c:v>43.189662066666671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7-458F-8231-8F4A398C2BBC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F7-458F-8231-8F4A398C2BB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FF7-458F-8231-8F4A398C2BB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FF7-458F-8231-8F4A398C2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C2-470A-A20F-31691999E246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36.805536000000004</c:v>
                </c:pt>
                <c:pt idx="1">
                  <c:v>52.439088000000005</c:v>
                </c:pt>
                <c:pt idx="2">
                  <c:v>75.039464000000009</c:v>
                </c:pt>
                <c:pt idx="3">
                  <c:v>105.82007999999999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C2-470A-A20F-31691999E24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36.805536000000004</c:v>
                </c:pt>
                <c:pt idx="1">
                  <c:v>108.862088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C2-470A-A20F-31691999E24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36.805536000000004</c:v>
                </c:pt>
                <c:pt idx="1">
                  <c:v>108.862088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C2-470A-A20F-31691999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30-47C3-A35D-BD7466A05C90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37.699552000000004</c:v>
                </c:pt>
                <c:pt idx="1">
                  <c:v>53.824272000000008</c:v>
                </c:pt>
                <c:pt idx="2">
                  <c:v>77.209791999999993</c:v>
                </c:pt>
                <c:pt idx="3">
                  <c:v>108.95979199999999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30-47C3-A35D-BD7466A05C9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37.699552000000004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30-47C3-A35D-BD7466A05C9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37.699552000000004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30-47C3-A35D-BD7466A05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34.314412904761902</c:v>
                </c:pt>
                <c:pt idx="1">
                  <c:v>36.934864238095237</c:v>
                </c:pt>
                <c:pt idx="2">
                  <c:v>40.48651685714286</c:v>
                </c:pt>
                <c:pt idx="3">
                  <c:v>43.660332190476183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4-45DF-A96C-593D5D6FA393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4-45DF-A96C-593D5D6FA39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4-45DF-A96C-593D5D6FA39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54-45DF-A96C-593D5D6FA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34.175089714285711</c:v>
                </c:pt>
                <c:pt idx="1">
                  <c:v>36.840509571428569</c:v>
                </c:pt>
                <c:pt idx="2">
                  <c:v>40.399201142857144</c:v>
                </c:pt>
                <c:pt idx="3">
                  <c:v>43.319599333333336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8A-4030-8CBD-66CC2018A62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8A-4030-8CBD-66CC2018A62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8A-4030-8CBD-66CC2018A62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8A-4030-8CBD-66CC2018A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31.727322375000004</c:v>
                </c:pt>
                <c:pt idx="1">
                  <c:v>35.829733562499996</c:v>
                </c:pt>
                <c:pt idx="2">
                  <c:v>40.548064250000003</c:v>
                </c:pt>
                <c:pt idx="3">
                  <c:v>43.708715093749994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B6-42FC-A6B9-C56549B65E23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B6-42FC-A6B9-C56549B65E2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B6-42FC-A6B9-C56549B65E2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B6-42FC-A6B9-C56549B65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31.633154781249999</c:v>
                </c:pt>
                <c:pt idx="1">
                  <c:v>35.796777500000005</c:v>
                </c:pt>
                <c:pt idx="2">
                  <c:v>40.292257375000013</c:v>
                </c:pt>
                <c:pt idx="3">
                  <c:v>43.124703437500003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3F-43A6-B05A-65488A795270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3F-43A6-B05A-65488A79527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3F-43A6-B05A-65488A79527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3F-43A6-B05A-65488A795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37.948527999999996</c:v>
                </c:pt>
                <c:pt idx="1">
                  <c:v>56.081432</c:v>
                </c:pt>
                <c:pt idx="2">
                  <c:v>83.899416000000002</c:v>
                </c:pt>
                <c:pt idx="3">
                  <c:v>121.390568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34.971935000000002</c:v>
                </c:pt>
                <c:pt idx="1">
                  <c:v>37.957441523809521</c:v>
                </c:pt>
                <c:pt idx="2">
                  <c:v>41.642704333333349</c:v>
                </c:pt>
                <c:pt idx="3">
                  <c:v>44.420052047619052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05-4EE2-97DB-E27E7D00034C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05-4EE2-97DB-E27E7D00034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05-4EE2-97DB-E27E7D00034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05-4EE2-97DB-E27E7D000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CC-47A0-8891-E6C3468690D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CC-47A0-8891-E6C3468690D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CC-47A0-8891-E6C34686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47.254513624999994</c:v>
                </c:pt>
                <c:pt idx="1">
                  <c:v>50.435263208333339</c:v>
                </c:pt>
                <c:pt idx="2">
                  <c:v>51.732762416666652</c:v>
                </c:pt>
                <c:pt idx="3">
                  <c:v>53.154724874999999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5-4B50-9F57-7CB1DC4DCFD6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A5-4B50-9F57-7CB1DC4DCFD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A5-4B50-9F57-7CB1DC4DCFD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A5-4B50-9F57-7CB1DC4DC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0.98575294599999996</c:v>
                </c:pt>
                <c:pt idx="1">
                  <c:v>0.99170901333333339</c:v>
                </c:pt>
                <c:pt idx="2">
                  <c:v>0.99345479600000008</c:v>
                </c:pt>
                <c:pt idx="3">
                  <c:v>0.99423304933333345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D1-4767-ADD9-F1904D84C910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D1-4767-ADD9-F1904D84C91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D1-4767-ADD9-F1904D84C91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0D1-4767-ADD9-F1904D84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E3-410B-B9E1-C2BAE6BE53D1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36.805536000000004</c:v>
                </c:pt>
                <c:pt idx="1">
                  <c:v>52.439088000000005</c:v>
                </c:pt>
                <c:pt idx="2">
                  <c:v>75.039464000000009</c:v>
                </c:pt>
                <c:pt idx="3">
                  <c:v>105.82007999999999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E3-410B-B9E1-C2BAE6BE53D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36.805536000000004</c:v>
                </c:pt>
                <c:pt idx="1">
                  <c:v>108.862088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E3-410B-B9E1-C2BAE6BE53D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36.805536000000004</c:v>
                </c:pt>
                <c:pt idx="1">
                  <c:v>108.862088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E3-410B-B9E1-C2BAE6BE5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10-4AC8-B3BE-8D29807E0EA7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37.699552000000004</c:v>
                </c:pt>
                <c:pt idx="1">
                  <c:v>53.824272000000008</c:v>
                </c:pt>
                <c:pt idx="2">
                  <c:v>77.209791999999993</c:v>
                </c:pt>
                <c:pt idx="3">
                  <c:v>108.95979199999999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10-4AC8-B3BE-8D29807E0EA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37.699552000000004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10-4AC8-B3BE-8D29807E0EA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37.699552000000004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10-4AC8-B3BE-8D29807E0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0.96903136380952382</c:v>
                </c:pt>
                <c:pt idx="1">
                  <c:v>0.98082668380952365</c:v>
                </c:pt>
                <c:pt idx="2">
                  <c:v>0.98939370380952374</c:v>
                </c:pt>
                <c:pt idx="3">
                  <c:v>0.99380515857142848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6E-4481-9BF9-7482A1F53C1B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6E-4481-9BF9-7482A1F53C1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6E-4481-9BF9-7482A1F53C1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6E-4481-9BF9-7482A1F53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0.96755116761904758</c:v>
                </c:pt>
                <c:pt idx="1">
                  <c:v>0.97986977619047599</c:v>
                </c:pt>
                <c:pt idx="2">
                  <c:v>0.98891836142857159</c:v>
                </c:pt>
                <c:pt idx="3">
                  <c:v>0.99346047666666659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9-480C-9490-907E7DD1E527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C9-480C-9490-907E7DD1E52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C9-480C-9490-907E7DD1E52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C9-480C-9490-907E7DD1E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0.93688656531250003</c:v>
                </c:pt>
                <c:pt idx="1">
                  <c:v>0.97254385749999983</c:v>
                </c:pt>
                <c:pt idx="2">
                  <c:v>0.98944849312499994</c:v>
                </c:pt>
                <c:pt idx="3">
                  <c:v>0.99455648124999985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E-4EB6-94E1-527F2B9F47E8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DE-4EB6-94E1-527F2B9F47E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DE-4EB6-94E1-527F2B9F47E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DE-4EB6-94E1-527F2B9F4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C9-4F07-8333-D8B68964986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C9-4F07-8333-D8B68964986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C9-4F07-8333-D8B689649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6E-4C37-8B5F-4FADC9BF656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6E-4C37-8B5F-4FADC9BF656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6E-4C37-8B5F-4FADC9BF6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76-4464-B2DE-F55DCBF3800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76-4464-B2DE-F55DCBF3800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76-4464-B2DE-F55DCBF38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0.99789476916666675</c:v>
                </c:pt>
                <c:pt idx="1">
                  <c:v>0.99867078999999981</c:v>
                </c:pt>
                <c:pt idx="2">
                  <c:v>0.99891922250000009</c:v>
                </c:pt>
                <c:pt idx="3">
                  <c:v>0.9991094437500001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3-412A-B9AD-C43089F09D98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03-412A-B9AD-C43089F09D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03-412A-B9AD-C43089F09D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03-412A-B9AD-C43089F09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0.99025311599999999</c:v>
                </c:pt>
                <c:pt idx="1">
                  <c:v>0.99195924199999985</c:v>
                </c:pt>
                <c:pt idx="2">
                  <c:v>0.99302144466666675</c:v>
                </c:pt>
                <c:pt idx="3">
                  <c:v>0.99441893800000003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20-4AFD-B025-4BB888DF951E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20-4AFD-B025-4BB888DF951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20-4AFD-B025-4BB888DF951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20-4AFD-B025-4BB888DF9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05-4CC4-B25D-A985C4CB3DBF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36.805536000000004</c:v>
                </c:pt>
                <c:pt idx="1">
                  <c:v>52.439088000000005</c:v>
                </c:pt>
                <c:pt idx="2">
                  <c:v>75.039464000000009</c:v>
                </c:pt>
                <c:pt idx="3">
                  <c:v>105.82007999999999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05-4CC4-B25D-A985C4CB3DB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36.805536000000004</c:v>
                </c:pt>
                <c:pt idx="1">
                  <c:v>108.862088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05-4CC4-B25D-A985C4CB3DB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36.805536000000004</c:v>
                </c:pt>
                <c:pt idx="1">
                  <c:v>108.862088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05-4CC4-B25D-A985C4CB3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79-44F1-8A54-0CC2265EF233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37.699552000000004</c:v>
                </c:pt>
                <c:pt idx="1">
                  <c:v>53.824272000000008</c:v>
                </c:pt>
                <c:pt idx="2">
                  <c:v>77.209791999999993</c:v>
                </c:pt>
                <c:pt idx="3">
                  <c:v>108.95979199999999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79-44F1-8A54-0CC2265EF23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37.699552000000004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79-44F1-8A54-0CC2265EF23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37.699552000000004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79-44F1-8A54-0CC2265EF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0.97449244047619055</c:v>
                </c:pt>
                <c:pt idx="1">
                  <c:v>0.98494449047619048</c:v>
                </c:pt>
                <c:pt idx="2">
                  <c:v>0.99257969380952371</c:v>
                </c:pt>
                <c:pt idx="3">
                  <c:v>0.99605770809523819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39-45DE-AB46-9C9C649DE590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39-45DE-AB46-9C9C649DE59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39-45DE-AB46-9C9C649DE59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39-45DE-AB46-9C9C649DE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0.97329683999999994</c:v>
                </c:pt>
                <c:pt idx="1">
                  <c:v>0.98444683619047624</c:v>
                </c:pt>
                <c:pt idx="2">
                  <c:v>0.99233596333333352</c:v>
                </c:pt>
                <c:pt idx="3">
                  <c:v>0.99586930666666673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E0-4C3F-ADAF-DE1A63DB6A4D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E0-4C3F-ADAF-DE1A63DB6A4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E0-4C3F-ADAF-DE1A63DB6A4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E0-4C3F-ADAF-DE1A63DB6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0.96381933531250008</c:v>
                </c:pt>
                <c:pt idx="1">
                  <c:v>0.98289698375000001</c:v>
                </c:pt>
                <c:pt idx="2">
                  <c:v>0.99287583718749994</c:v>
                </c:pt>
                <c:pt idx="3">
                  <c:v>0.99625927531250025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86-4765-BB31-445C75E4AB24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86-4765-BB31-445C75E4AB2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86-4765-BB31-445C75E4AB2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86-4765-BB31-445C75E4A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0.96216957468750008</c:v>
                </c:pt>
                <c:pt idx="1">
                  <c:v>0.98207449125000013</c:v>
                </c:pt>
                <c:pt idx="2">
                  <c:v>0.99251801968750009</c:v>
                </c:pt>
                <c:pt idx="3">
                  <c:v>0.99602294281250014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E-469A-9419-03B9E6AA517D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7E-469A-9419-03B9E6AA517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7E-469A-9419-03B9E6AA517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7E-469A-9419-03B9E6AA5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AE-4478-92F1-6BF22562ACB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AE-4478-92F1-6BF22562ACB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AE-4478-92F1-6BF22562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30-464B-9501-965CD44386C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30-464B-9501-965CD44386C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30-464B-9501-965CD4438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07-48AE-8F5D-6CA43F2E894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07-48AE-8F5D-6CA43F2E894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07-48AE-8F5D-6CA43F2E8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0.99837623125000008</c:v>
                </c:pt>
                <c:pt idx="1">
                  <c:v>0.99920279708333315</c:v>
                </c:pt>
                <c:pt idx="2">
                  <c:v>0.99937497375000028</c:v>
                </c:pt>
                <c:pt idx="3">
                  <c:v>0.99952589916666668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E6-47A0-8C8F-CE4DA79ABBCD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E6-47A0-8C8F-CE4DA79ABBC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E6-47A0-8C8F-CE4DA79ABBC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E6-47A0-8C8F-CE4DA79AB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2.3186905733333332E-2</c:v>
                </c:pt>
                <c:pt idx="1">
                  <c:v>1.4264820533333333E-2</c:v>
                </c:pt>
                <c:pt idx="2">
                  <c:v>1.1909770366666666E-2</c:v>
                </c:pt>
                <c:pt idx="3">
                  <c:v>1.10563534E-2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0A-4DDC-ABEC-8FAC36469ABB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0A-4DDC-ABEC-8FAC36469AB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0A-4DDC-ABEC-8FAC36469AB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0A-4DDC-ABEC-8FAC36469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BE-41B2-922A-074617D5EB22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36.805536000000004</c:v>
                </c:pt>
                <c:pt idx="1">
                  <c:v>52.439088000000005</c:v>
                </c:pt>
                <c:pt idx="2">
                  <c:v>75.039464000000009</c:v>
                </c:pt>
                <c:pt idx="3">
                  <c:v>105.82007999999999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BE-41B2-922A-074617D5EB2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36.805536000000004</c:v>
                </c:pt>
                <c:pt idx="1">
                  <c:v>108.862088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BE-41B2-922A-074617D5EB2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36.805536000000004</c:v>
                </c:pt>
                <c:pt idx="1">
                  <c:v>108.862088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BE-41B2-922A-074617D5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55-4795-95BA-C015EAA8A251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37.699552000000004</c:v>
                </c:pt>
                <c:pt idx="1">
                  <c:v>53.824272000000008</c:v>
                </c:pt>
                <c:pt idx="2">
                  <c:v>77.209791999999993</c:v>
                </c:pt>
                <c:pt idx="3">
                  <c:v>108.95979199999999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55-4795-95BA-C015EAA8A25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37.699552000000004</c:v>
                </c:pt>
                <c:pt idx="1">
                  <c:v>112.14424799999999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55-4795-95BA-C015EAA8A25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37.699552000000004</c:v>
                </c:pt>
                <c:pt idx="1">
                  <c:v>112.14424799999999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55-4795-95BA-C015EAA8A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6.1487775095238097E-2</c:v>
                </c:pt>
                <c:pt idx="1">
                  <c:v>4.16115809047619E-2</c:v>
                </c:pt>
                <c:pt idx="2">
                  <c:v>2.6420933619047609E-2</c:v>
                </c:pt>
                <c:pt idx="3">
                  <c:v>1.4465071833333334E-2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CD-4933-9C76-10C102545C88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CD-4933-9C76-10C102545C8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CD-4933-9C76-10C102545C8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86.991584000000003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CD-4933-9C76-10C102545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6.3508869333333329E-2</c:v>
                </c:pt>
                <c:pt idx="1">
                  <c:v>4.2858485857142858E-2</c:v>
                </c:pt>
                <c:pt idx="2">
                  <c:v>2.7275866380952384E-2</c:v>
                </c:pt>
                <c:pt idx="3">
                  <c:v>1.5456564333333332E-2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CC-484E-81E3-CB922EA18106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CC-484E-81E3-CB922EA1810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CC-484E-81E3-CB922EA1810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CC-484E-81E3-CB922EA18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7.5452414593750003E-2</c:v>
                </c:pt>
                <c:pt idx="1">
                  <c:v>3.8158042187500005E-2</c:v>
                </c:pt>
                <c:pt idx="2">
                  <c:v>1.8273288156250001E-2</c:v>
                </c:pt>
                <c:pt idx="3">
                  <c:v>1.0210079965625E-2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0A-4831-B4B4-EE5C0C35EA6C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0A-4831-B4B4-EE5C0C35EA6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0A-4831-B4B4-EE5C0C35EA6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356.432816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0A-4831-B4B4-EE5C0C35E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6E-41C1-9433-C584D1B9DDC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6E-41C1-9433-C584D1B9DDC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372.53076799999991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6E-41C1-9433-C584D1B9D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26-4791-9B90-CD0A08A4689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26-4791-9B90-CD0A08A4689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121.390568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26-4791-9B90-CD0A08A46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E2-4F83-BC0F-6625044260D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E2-4F83-BC0F-6625044260D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E2-4F83-BC0F-66250442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8.1516018749999992E-3</c:v>
                </c:pt>
                <c:pt idx="1">
                  <c:v>4.5681070708333332E-3</c:v>
                </c:pt>
                <c:pt idx="2">
                  <c:v>3.3346815416666667E-3</c:v>
                </c:pt>
                <c:pt idx="3">
                  <c:v>2.3079262666666667E-3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36-499E-B4E2-C98BA9E16304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36-499E-B4E2-C98BA9E1630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36-499E-B4E2-C98BA9E1630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36-499E-B4E2-C98BA9E16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E19" sqref="E19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0" width="8.59765625" style="15" customWidth="1"/>
    <col min="11" max="16384" width="8.59765625" style="15"/>
  </cols>
  <sheetData>
    <row r="1" spans="1:9" x14ac:dyDescent="0.25">
      <c r="A1" s="172" t="s">
        <v>0</v>
      </c>
      <c r="B1" s="167"/>
      <c r="C1" s="167"/>
      <c r="D1" s="172" t="s">
        <v>0</v>
      </c>
      <c r="E1" s="172" t="s">
        <v>0</v>
      </c>
      <c r="F1" s="172"/>
      <c r="G1" s="172"/>
      <c r="H1" s="172"/>
      <c r="I1" s="172" t="s">
        <v>0</v>
      </c>
    </row>
    <row r="2" spans="1:9" x14ac:dyDescent="0.25">
      <c r="A2" s="167"/>
      <c r="B2" s="5"/>
      <c r="C2" s="149"/>
      <c r="D2" s="167"/>
      <c r="E2" s="167"/>
      <c r="F2" s="167"/>
      <c r="G2" s="167"/>
      <c r="H2" s="167"/>
      <c r="I2" s="167"/>
    </row>
    <row r="3" spans="1:9" x14ac:dyDescent="0.25">
      <c r="A3" s="167"/>
      <c r="B3" s="5" t="s">
        <v>1</v>
      </c>
      <c r="C3" s="270" t="s">
        <v>2</v>
      </c>
      <c r="D3" s="271"/>
      <c r="E3" s="271"/>
      <c r="F3" s="271"/>
      <c r="G3" s="271"/>
      <c r="H3" s="271"/>
      <c r="I3" s="167"/>
    </row>
    <row r="4" spans="1:9" x14ac:dyDescent="0.25">
      <c r="A4" s="167"/>
      <c r="B4" s="5" t="s">
        <v>3</v>
      </c>
      <c r="C4" s="270" t="s">
        <v>4</v>
      </c>
      <c r="D4" s="271"/>
      <c r="E4" s="271"/>
      <c r="F4" s="271"/>
      <c r="G4" s="271"/>
      <c r="H4" s="271"/>
      <c r="I4" s="167"/>
    </row>
    <row r="5" spans="1:9" x14ac:dyDescent="0.25">
      <c r="A5" s="167"/>
      <c r="B5" s="5"/>
      <c r="C5" s="149"/>
      <c r="D5" s="167"/>
      <c r="E5" s="167"/>
      <c r="F5" s="167"/>
      <c r="G5" s="167"/>
      <c r="H5" s="167"/>
      <c r="I5" s="167"/>
    </row>
    <row r="6" spans="1:9" x14ac:dyDescent="0.25">
      <c r="A6" s="167"/>
      <c r="B6" s="2"/>
      <c r="C6" s="2"/>
      <c r="D6" s="167"/>
      <c r="E6" s="167"/>
      <c r="F6" s="167"/>
      <c r="G6" s="167"/>
      <c r="H6" s="167"/>
      <c r="I6" s="167"/>
    </row>
    <row r="7" spans="1:9" s="16" customFormat="1" ht="16.5" customHeight="1" thickBot="1" x14ac:dyDescent="0.3">
      <c r="A7" s="173"/>
      <c r="B7" s="272"/>
      <c r="C7" s="273"/>
      <c r="D7" s="273"/>
      <c r="E7" s="273"/>
      <c r="F7" s="273"/>
      <c r="G7" s="273"/>
      <c r="H7" s="273"/>
      <c r="I7" s="173"/>
    </row>
    <row r="8" spans="1:9" ht="30" customHeight="1" thickBot="1" x14ac:dyDescent="0.3">
      <c r="A8" s="167"/>
      <c r="B8" s="199" t="s">
        <v>5</v>
      </c>
      <c r="C8" s="18"/>
      <c r="D8" s="19" t="s">
        <v>6</v>
      </c>
      <c r="E8" s="19" t="s">
        <v>7</v>
      </c>
      <c r="F8" s="19" t="s">
        <v>8</v>
      </c>
      <c r="G8" s="19" t="s">
        <v>9</v>
      </c>
      <c r="H8" s="194" t="s">
        <v>10</v>
      </c>
      <c r="I8" s="14"/>
    </row>
    <row r="9" spans="1:9" ht="15.75" customHeight="1" x14ac:dyDescent="0.25">
      <c r="A9" s="167"/>
      <c r="B9" s="174" t="str">
        <f t="shared" ref="B9:B18" ca="1" si="0">INDIRECT(C9&amp;"!B2")</f>
        <v>fruit</v>
      </c>
      <c r="C9" s="192" t="s">
        <v>11</v>
      </c>
      <c r="D9" s="216" t="e">
        <f t="shared" ref="D9:D18" ca="1" si="1">INDIRECT($C9&amp;"!AM$5")</f>
        <v>#VALUE!</v>
      </c>
      <c r="E9" s="216" t="e">
        <f t="shared" ref="E9:E18" ca="1" si="2">INDIRECT($C9&amp;"!AN$5")</f>
        <v>#VALUE!</v>
      </c>
      <c r="F9" s="216" t="e">
        <f t="shared" ref="F9:F18" ca="1" si="3">INDIRECT($C9&amp;"!AO$5")</f>
        <v>#VALUE!</v>
      </c>
      <c r="G9" s="216" t="e">
        <f t="shared" ref="G9:G18" ca="1" si="4">INDIRECT($C9&amp;"!AP$5")</f>
        <v>#VALUE!</v>
      </c>
      <c r="H9" s="217" t="e">
        <f t="shared" ref="H9:H18" ca="1" si="5">INDIRECT($C9&amp;"!AQ$5")</f>
        <v>#VALUE!</v>
      </c>
      <c r="I9" s="218"/>
    </row>
    <row r="10" spans="1:9" ht="15.75" customHeight="1" x14ac:dyDescent="0.25">
      <c r="A10" s="167"/>
      <c r="B10" s="174" t="str">
        <f t="shared" ca="1" si="0"/>
        <v>breakfast</v>
      </c>
      <c r="C10" s="192" t="s">
        <v>12</v>
      </c>
      <c r="D10" s="216" t="e">
        <f t="shared" ca="1" si="1"/>
        <v>#VALUE!</v>
      </c>
      <c r="E10" s="216" t="e">
        <f t="shared" ca="1" si="2"/>
        <v>#VALUE!</v>
      </c>
      <c r="F10" s="216" t="e">
        <f t="shared" ca="1" si="3"/>
        <v>#VALUE!</v>
      </c>
      <c r="G10" s="216" t="e">
        <f t="shared" ca="1" si="4"/>
        <v>#VALUE!</v>
      </c>
      <c r="H10" s="219" t="e">
        <f t="shared" ca="1" si="5"/>
        <v>#VALUE!</v>
      </c>
      <c r="I10" s="218"/>
    </row>
    <row r="11" spans="1:9" ht="15.75" customHeight="1" x14ac:dyDescent="0.25">
      <c r="A11" s="167"/>
      <c r="B11" s="174" t="str">
        <f t="shared" ca="1" si="0"/>
        <v>breakfast_track</v>
      </c>
      <c r="C11" s="192" t="s">
        <v>13</v>
      </c>
      <c r="D11" s="216">
        <f t="shared" ca="1" si="1"/>
        <v>-1.8008516838505795E-2</v>
      </c>
      <c r="E11" s="216">
        <f t="shared" ca="1" si="2"/>
        <v>-1.8396086961683267E-2</v>
      </c>
      <c r="F11" s="216">
        <f t="shared" ca="1" si="3"/>
        <v>-1.5265569629633213E-2</v>
      </c>
      <c r="G11" s="216">
        <f t="shared" ca="1" si="4"/>
        <v>-1.5870141747551303E-2</v>
      </c>
      <c r="H11" s="219">
        <f t="shared" ca="1" si="5"/>
        <v>-1.5322960934119112E-2</v>
      </c>
      <c r="I11" s="218"/>
    </row>
    <row r="12" spans="1:9" ht="15.75" customHeight="1" x14ac:dyDescent="0.25">
      <c r="A12" s="167"/>
      <c r="B12" s="174" t="str">
        <f t="shared" ca="1" si="0"/>
        <v>breakfast_semitrack</v>
      </c>
      <c r="C12" s="193" t="s">
        <v>14</v>
      </c>
      <c r="D12" s="216">
        <f t="shared" ca="1" si="1"/>
        <v>-1.8266994187905228E-2</v>
      </c>
      <c r="E12" s="216">
        <f t="shared" ca="1" si="2"/>
        <v>-1.8668837723951892E-2</v>
      </c>
      <c r="F12" s="216">
        <f t="shared" ca="1" si="3"/>
        <v>-1.574315387428038E-2</v>
      </c>
      <c r="G12" s="216">
        <f t="shared" ca="1" si="4"/>
        <v>-1.6434834469689297E-2</v>
      </c>
      <c r="H12" s="219">
        <f t="shared" ca="1" si="5"/>
        <v>-1.5717991376782869E-2</v>
      </c>
      <c r="I12" s="218"/>
    </row>
    <row r="13" spans="1:9" ht="15.75" customHeight="1" x14ac:dyDescent="0.25">
      <c r="A13" s="167"/>
      <c r="B13" s="174" t="str">
        <f t="shared" ca="1" si="0"/>
        <v>cinema_track</v>
      </c>
      <c r="C13" s="193" t="s">
        <v>15</v>
      </c>
      <c r="D13" s="216" t="e">
        <f t="shared" ca="1" si="1"/>
        <v>#VALUE!</v>
      </c>
      <c r="E13" s="216" t="e">
        <f t="shared" ca="1" si="2"/>
        <v>#VALUE!</v>
      </c>
      <c r="F13" s="216" t="e">
        <f t="shared" ca="1" si="3"/>
        <v>#VALUE!</v>
      </c>
      <c r="G13" s="216" t="e">
        <f t="shared" ca="1" si="4"/>
        <v>#VALUE!</v>
      </c>
      <c r="H13" s="219" t="e">
        <f t="shared" ca="1" si="5"/>
        <v>#VALUE!</v>
      </c>
      <c r="I13" s="218"/>
    </row>
    <row r="14" spans="1:9" ht="15.75" customHeight="1" x14ac:dyDescent="0.25">
      <c r="A14" s="167"/>
      <c r="B14" s="174" t="str">
        <f t="shared" ca="1" si="0"/>
        <v>cinema_semitrack</v>
      </c>
      <c r="C14" s="192" t="s">
        <v>16</v>
      </c>
      <c r="D14" s="216" t="e">
        <f t="shared" ca="1" si="1"/>
        <v>#VALUE!</v>
      </c>
      <c r="E14" s="216" t="e">
        <f t="shared" ca="1" si="2"/>
        <v>#VALUE!</v>
      </c>
      <c r="F14" s="216" t="e">
        <f t="shared" ca="1" si="3"/>
        <v>#VALUE!</v>
      </c>
      <c r="G14" s="216" t="e">
        <f t="shared" ca="1" si="4"/>
        <v>#VALUE!</v>
      </c>
      <c r="H14" s="219" t="e">
        <f t="shared" ca="1" si="5"/>
        <v>#VALUE!</v>
      </c>
      <c r="I14" s="218"/>
    </row>
    <row r="15" spans="1:9" ht="15.75" customHeight="1" x14ac:dyDescent="0.25">
      <c r="A15" s="167"/>
      <c r="B15" s="174" t="str">
        <f t="shared" ca="1" si="0"/>
        <v>breakdance_track</v>
      </c>
      <c r="C15" s="192" t="s">
        <v>17</v>
      </c>
      <c r="D15" s="216" t="e">
        <f t="shared" ca="1" si="1"/>
        <v>#VALUE!</v>
      </c>
      <c r="E15" s="216" t="e">
        <f t="shared" ca="1" si="2"/>
        <v>#VALUE!</v>
      </c>
      <c r="F15" s="216" t="e">
        <f t="shared" ca="1" si="3"/>
        <v>#VALUE!</v>
      </c>
      <c r="G15" s="216" t="e">
        <f t="shared" ca="1" si="4"/>
        <v>#VALUE!</v>
      </c>
      <c r="H15" s="219" t="e">
        <f t="shared" ca="1" si="5"/>
        <v>#VALUE!</v>
      </c>
      <c r="I15" s="218"/>
    </row>
    <row r="16" spans="1:9" ht="15.75" customHeight="1" x14ac:dyDescent="0.25">
      <c r="A16" s="167"/>
      <c r="B16" s="174" t="str">
        <f t="shared" ca="1" si="0"/>
        <v>breakdance_semitrack</v>
      </c>
      <c r="C16" s="192" t="s">
        <v>18</v>
      </c>
      <c r="D16" s="216" t="e">
        <f t="shared" ca="1" si="1"/>
        <v>#VALUE!</v>
      </c>
      <c r="E16" s="216" t="e">
        <f t="shared" ca="1" si="2"/>
        <v>#VALUE!</v>
      </c>
      <c r="F16" s="216" t="e">
        <f t="shared" ca="1" si="3"/>
        <v>#VALUE!</v>
      </c>
      <c r="G16" s="216" t="e">
        <f t="shared" ca="1" si="4"/>
        <v>#VALUE!</v>
      </c>
      <c r="H16" s="219" t="e">
        <f t="shared" ca="1" si="5"/>
        <v>#VALUE!</v>
      </c>
      <c r="I16" s="218"/>
    </row>
    <row r="17" spans="1:9" ht="15.75" customHeight="1" x14ac:dyDescent="0.25">
      <c r="A17" s="167"/>
      <c r="B17" s="174" t="str">
        <f t="shared" ca="1" si="0"/>
        <v>bartender_track</v>
      </c>
      <c r="C17" s="192" t="s">
        <v>19</v>
      </c>
      <c r="D17" s="216" t="e">
        <f t="shared" ca="1" si="1"/>
        <v>#VALUE!</v>
      </c>
      <c r="E17" s="216" t="e">
        <f t="shared" ca="1" si="2"/>
        <v>#VALUE!</v>
      </c>
      <c r="F17" s="216" t="e">
        <f t="shared" ca="1" si="3"/>
        <v>#VALUE!</v>
      </c>
      <c r="G17" s="216" t="e">
        <f t="shared" ca="1" si="4"/>
        <v>#VALUE!</v>
      </c>
      <c r="H17" s="219" t="e">
        <f t="shared" ca="1" si="5"/>
        <v>#VALUE!</v>
      </c>
      <c r="I17" s="218"/>
    </row>
    <row r="18" spans="1:9" ht="15.75" customHeight="1" thickBot="1" x14ac:dyDescent="0.3">
      <c r="A18" s="167"/>
      <c r="B18" s="174" t="str">
        <f t="shared" ca="1" si="0"/>
        <v>bartender_semitrack</v>
      </c>
      <c r="C18" s="192" t="s">
        <v>20</v>
      </c>
      <c r="D18" s="216" t="e">
        <f t="shared" ca="1" si="1"/>
        <v>#VALUE!</v>
      </c>
      <c r="E18" s="216" t="e">
        <f t="shared" ca="1" si="2"/>
        <v>#VALUE!</v>
      </c>
      <c r="F18" s="216" t="e">
        <f t="shared" ca="1" si="3"/>
        <v>#VALUE!</v>
      </c>
      <c r="G18" s="216" t="e">
        <f t="shared" ca="1" si="4"/>
        <v>#VALUE!</v>
      </c>
      <c r="H18" s="219" t="e">
        <f t="shared" ca="1" si="5"/>
        <v>#VALUE!</v>
      </c>
      <c r="I18" s="218"/>
    </row>
    <row r="19" spans="1:9" ht="15.75" customHeight="1" thickBot="1" x14ac:dyDescent="0.3">
      <c r="A19" s="167"/>
      <c r="B19" s="268" t="s">
        <v>21</v>
      </c>
      <c r="C19" s="269"/>
      <c r="D19" s="220" t="e">
        <f ca="1">IF(COUNTIF(D9:D18,"=0")&gt;0,0,AVERAGE(D9:D18))</f>
        <v>#VALUE!</v>
      </c>
      <c r="E19" s="220" t="e">
        <f ca="1">IF(COUNTIF(E9:E18,"=0")&gt;0,0,AVERAGE(E9:E18))</f>
        <v>#VALUE!</v>
      </c>
      <c r="F19" s="220" t="e">
        <f ca="1">IF(COUNTIF(F9:F18,"=0")&gt;0,0,AVERAGE(F9:F18))</f>
        <v>#VALUE!</v>
      </c>
      <c r="G19" s="220" t="e">
        <f ca="1">IF(COUNTIF(G9:G18,"=0")&gt;0,0,AVERAGE(G9:G18))</f>
        <v>#VALUE!</v>
      </c>
      <c r="H19" s="220" t="e">
        <f ca="1">IF(COUNTIF(H9:H18,"=0")&gt;0,0,AVERAGE(H9:H18))</f>
        <v>#VALUE!</v>
      </c>
      <c r="I19" s="218"/>
    </row>
    <row r="20" spans="1:9" ht="15.75" customHeight="1" x14ac:dyDescent="0.25">
      <c r="B20" s="218"/>
    </row>
    <row r="21" spans="1:9" ht="15.75" customHeight="1" x14ac:dyDescent="0.25">
      <c r="B21" s="218"/>
    </row>
    <row r="22" spans="1:9" ht="15.75" customHeight="1" x14ac:dyDescent="0.25">
      <c r="B22" s="173"/>
    </row>
    <row r="23" spans="1:9" x14ac:dyDescent="0.25">
      <c r="B23" s="221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1" bestFit="1" customWidth="1"/>
    <col min="2" max="2" width="19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18.5" style="201" bestFit="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21.59765625" style="201" bestFit="1" customWidth="1"/>
    <col min="14" max="14" width="7.59765625" style="201" bestFit="1" customWidth="1"/>
    <col min="15" max="15" width="4.59765625" style="201" customWidth="1"/>
    <col min="16" max="16" width="9.5976562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9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8" width="9" style="201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9" t="str">
        <f>'Summary (auto)'!C3</f>
        <v>MPEG-151</v>
      </c>
      <c r="C2" s="275"/>
      <c r="D2" s="275"/>
      <c r="E2" s="202"/>
      <c r="F2" s="279" t="str">
        <f>'Summary (auto)'!C4</f>
        <v>my</v>
      </c>
      <c r="G2" s="275"/>
      <c r="H2" s="275"/>
      <c r="I2" s="200"/>
      <c r="J2" s="205" t="s">
        <v>22</v>
      </c>
      <c r="K2" s="200"/>
      <c r="L2" s="278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25</v>
      </c>
      <c r="M3" s="87" t="s">
        <v>26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80" t="s">
        <v>11</v>
      </c>
      <c r="C4" s="281"/>
      <c r="D4" s="282"/>
      <c r="E4" s="3"/>
      <c r="F4" s="280" t="str">
        <f>B4</f>
        <v>fruit</v>
      </c>
      <c r="G4" s="281"/>
      <c r="H4" s="282"/>
      <c r="I4" s="3"/>
      <c r="J4" s="204"/>
      <c r="L4" s="283" t="str">
        <f>F4</f>
        <v>fruit</v>
      </c>
      <c r="M4" s="281"/>
      <c r="N4" s="282"/>
      <c r="O4" s="180"/>
      <c r="P4" s="204"/>
      <c r="Q4" s="180"/>
      <c r="R4" s="180"/>
      <c r="S4" s="180"/>
      <c r="T4" s="180"/>
      <c r="U4" s="200"/>
      <c r="V4" s="200"/>
      <c r="X4" s="284"/>
      <c r="Y4" s="275"/>
      <c r="Z4" s="275"/>
    </row>
    <row r="5" spans="1:32" x14ac:dyDescent="0.25">
      <c r="B5" s="277" t="s">
        <v>27</v>
      </c>
      <c r="C5" s="275"/>
      <c r="D5" s="71" t="s">
        <v>28</v>
      </c>
      <c r="E5" s="222"/>
      <c r="F5" s="277" t="s">
        <v>27</v>
      </c>
      <c r="G5" s="275"/>
      <c r="H5" s="71" t="s">
        <v>28</v>
      </c>
      <c r="I5" s="10"/>
      <c r="J5" s="203" t="s">
        <v>29</v>
      </c>
      <c r="L5" s="274" t="s">
        <v>30</v>
      </c>
      <c r="M5" s="275"/>
      <c r="N5" s="276"/>
      <c r="O5" s="69"/>
      <c r="P5" s="4"/>
      <c r="Q5" s="69"/>
      <c r="R5" s="278"/>
      <c r="S5" s="275"/>
      <c r="T5" s="275"/>
      <c r="U5" s="205"/>
      <c r="V5" s="205"/>
      <c r="X5" s="278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3.8055839999999996</v>
      </c>
      <c r="E7" s="222"/>
      <c r="F7" s="94" t="str">
        <f>F4</f>
        <v>fruit</v>
      </c>
      <c r="G7" s="101" t="s">
        <v>34</v>
      </c>
      <c r="H7" s="223">
        <f ca="1">0.001*INDIRECT($B7&amp;"!W5")</f>
        <v>0</v>
      </c>
      <c r="I7" s="10"/>
      <c r="J7" s="224">
        <f ca="1">H7/D7-1</f>
        <v>-1</v>
      </c>
      <c r="L7" s="76">
        <f ca="1">INDIRECT($B7&amp;"!"&amp;L$3&amp;"5")</f>
        <v>43.409885083333336</v>
      </c>
      <c r="M7" s="77" t="e">
        <f ca="1">INDIRECT($B7&amp;"!"&amp;M$3&amp;"5")</f>
        <v>#DIV/0!</v>
      </c>
      <c r="N7" s="78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4.8162959999999995</v>
      </c>
      <c r="E8" s="222"/>
      <c r="F8" s="94" t="str">
        <f>F7</f>
        <v>fruit</v>
      </c>
      <c r="G8" s="101" t="s">
        <v>35</v>
      </c>
      <c r="H8" s="223">
        <f ca="1">0.001*INDIRECT($B8&amp;"!W6")</f>
        <v>0</v>
      </c>
      <c r="I8" s="10"/>
      <c r="J8" s="224">
        <f ca="1">H8/D8-1</f>
        <v>-1</v>
      </c>
      <c r="L8" s="76">
        <f ca="1">INDIRECT($B8&amp;"!"&amp;L$3&amp;"6")</f>
        <v>46.790057708333329</v>
      </c>
      <c r="M8" s="77" t="e">
        <f ca="1">INDIRECT($B8&amp;"!"&amp;M$3&amp;"6")</f>
        <v>#DIV/0!</v>
      </c>
      <c r="N8" s="78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6.1718480000000007</v>
      </c>
      <c r="E9" s="222"/>
      <c r="F9" s="94" t="str">
        <f>F8</f>
        <v>fruit</v>
      </c>
      <c r="G9" s="101" t="s">
        <v>36</v>
      </c>
      <c r="H9" s="223">
        <f ca="1">0.001*INDIRECT($B9&amp;"!W7")</f>
        <v>0</v>
      </c>
      <c r="I9" s="10"/>
      <c r="J9" s="224">
        <f ca="1">H9/D9-1</f>
        <v>-1</v>
      </c>
      <c r="L9" s="76">
        <f ca="1">INDIRECT($B9&amp;"!"&amp;L$3&amp;"7")</f>
        <v>48.108836500000002</v>
      </c>
      <c r="M9" s="77" t="e">
        <f ca="1">INDIRECT($B9&amp;"!"&amp;M$3&amp;"7")</f>
        <v>#DIV/0!</v>
      </c>
      <c r="N9" s="78" t="e">
        <f ca="1">M9-L9</f>
        <v>#DIV/0!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8.6232160000000011</v>
      </c>
      <c r="E10" s="222"/>
      <c r="F10" s="94" t="str">
        <f>F9</f>
        <v>fruit</v>
      </c>
      <c r="G10" s="101" t="s">
        <v>38</v>
      </c>
      <c r="H10" s="223">
        <f ca="1">0.001*INDIRECT($B10&amp;"!W8")</f>
        <v>0</v>
      </c>
      <c r="I10" s="10"/>
      <c r="J10" s="224">
        <f ca="1">H10/D10-1</f>
        <v>-1</v>
      </c>
      <c r="L10" s="76">
        <f ca="1">INDIRECT($B10&amp;"!"&amp;L$3&amp;"8")</f>
        <v>49.590225416666669</v>
      </c>
      <c r="M10" s="77" t="e">
        <f ca="1">INDIRECT($B10&amp;"!"&amp;M$3&amp;"8")</f>
        <v>#DIV/0!</v>
      </c>
      <c r="N10" s="78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0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8.6232160000000011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>
      <c r="B14" s="202"/>
      <c r="C14" s="202"/>
      <c r="D14" s="231"/>
      <c r="E14" s="222"/>
      <c r="F14" s="202"/>
      <c r="G14" s="202"/>
      <c r="H14" s="231"/>
      <c r="I14" s="10"/>
      <c r="J14" s="196"/>
      <c r="L14" s="197"/>
      <c r="M14" s="197"/>
      <c r="N14" s="198"/>
      <c r="O14" s="222"/>
      <c r="P14" s="200"/>
      <c r="Q14" s="222"/>
      <c r="R14" s="10"/>
      <c r="S14" s="10"/>
      <c r="T14" s="10"/>
      <c r="U14" s="10"/>
      <c r="V14" s="67"/>
      <c r="X14" s="68"/>
      <c r="Y14" s="68"/>
      <c r="Z14" s="66"/>
    </row>
    <row r="15" spans="1:32" x14ac:dyDescent="0.25">
      <c r="B15" s="280" t="s">
        <v>12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04"/>
      <c r="L15" s="283" t="str">
        <f>F15</f>
        <v>breakfast</v>
      </c>
      <c r="M15" s="281"/>
      <c r="N15" s="282"/>
      <c r="O15" s="180"/>
      <c r="P15" s="204"/>
      <c r="Q15" s="180"/>
      <c r="R15" s="180"/>
      <c r="S15" s="180"/>
      <c r="T15" s="180"/>
      <c r="U15" s="200"/>
      <c r="V15" s="200"/>
      <c r="X15" s="284"/>
      <c r="Y15" s="275"/>
      <c r="Z15" s="275"/>
    </row>
    <row r="16" spans="1:32" x14ac:dyDescent="0.25">
      <c r="B16" s="277" t="s">
        <v>27</v>
      </c>
      <c r="C16" s="275"/>
      <c r="D16" s="71" t="s">
        <v>28</v>
      </c>
      <c r="E16" s="222"/>
      <c r="F16" s="277" t="s">
        <v>27</v>
      </c>
      <c r="G16" s="275"/>
      <c r="H16" s="71" t="s">
        <v>28</v>
      </c>
      <c r="I16" s="10"/>
      <c r="J16" s="203" t="s">
        <v>29</v>
      </c>
      <c r="L16" s="274" t="s">
        <v>30</v>
      </c>
      <c r="M16" s="275"/>
      <c r="N16" s="276"/>
      <c r="O16" s="69"/>
      <c r="P16" s="4"/>
      <c r="Q16" s="69"/>
      <c r="R16" s="278"/>
      <c r="S16" s="275"/>
      <c r="T16" s="275"/>
      <c r="U16" s="205"/>
      <c r="V16" s="205"/>
      <c r="X16" s="278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29.751368000000003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0</v>
      </c>
      <c r="I18" s="10"/>
      <c r="J18" s="224">
        <f ca="1">H18/D18-1</f>
        <v>-1</v>
      </c>
      <c r="L18" s="76">
        <f ca="1">INDIRECT($B18&amp;"!"&amp;L$3&amp;"5")</f>
        <v>34.749182266666672</v>
      </c>
      <c r="M18" s="77" t="e">
        <f ca="1">INDIRECT($B18&amp;"!"&amp;M$3&amp;"5")</f>
        <v>#DIV/0!</v>
      </c>
      <c r="N18" s="78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39.615535999999999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0</v>
      </c>
      <c r="I19" s="10"/>
      <c r="J19" s="224">
        <f ca="1">H19/D19-1</f>
        <v>-1</v>
      </c>
      <c r="L19" s="76">
        <f ca="1">INDIRECT($B19&amp;"!"&amp;L$3&amp;"6")</f>
        <v>37.375619733333338</v>
      </c>
      <c r="M19" s="77" t="e">
        <f ca="1">INDIRECT($B19&amp;"!"&amp;M$3&amp;"6")</f>
        <v>#DIV/0!</v>
      </c>
      <c r="N19" s="78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53.677455999999999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0</v>
      </c>
      <c r="I20" s="10"/>
      <c r="J20" s="224">
        <f ca="1">H20/D20-1</f>
        <v>-1</v>
      </c>
      <c r="L20" s="76">
        <f ca="1">INDIRECT($B20&amp;"!"&amp;L$3&amp;"7")</f>
        <v>38.600735666666658</v>
      </c>
      <c r="M20" s="77" t="e">
        <f ca="1">INDIRECT($B20&amp;"!"&amp;M$3&amp;"7")</f>
        <v>#DIV/0!</v>
      </c>
      <c r="N20" s="78" t="e">
        <f ca="1">M20-L20</f>
        <v>#DIV/0!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75.127895999999993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0</v>
      </c>
      <c r="I21" s="10"/>
      <c r="J21" s="224">
        <f ca="1">H21/D21-1</f>
        <v>-1</v>
      </c>
      <c r="L21" s="76">
        <f ca="1">INDIRECT($B21&amp;"!"&amp;L$3&amp;"8")</f>
        <v>39.234061666666669</v>
      </c>
      <c r="M21" s="77" t="e">
        <f ca="1">INDIRECT($B21&amp;"!"&amp;M$3&amp;"8")</f>
        <v>#DIV/0!</v>
      </c>
      <c r="N21" s="78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0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75.127895999999993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0" t="s">
        <v>13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04"/>
      <c r="L26" s="283" t="str">
        <f>F26</f>
        <v>breakfast_track</v>
      </c>
      <c r="M26" s="281"/>
      <c r="N26" s="282"/>
      <c r="O26" s="180"/>
      <c r="P26" s="204"/>
      <c r="U26" s="200"/>
      <c r="V26" s="200"/>
      <c r="X26" s="284"/>
      <c r="Y26" s="275"/>
      <c r="Z26" s="275"/>
    </row>
    <row r="27" spans="2:28" x14ac:dyDescent="0.25">
      <c r="B27" s="277" t="s">
        <v>27</v>
      </c>
      <c r="C27" s="275"/>
      <c r="D27" s="71" t="s">
        <v>28</v>
      </c>
      <c r="E27" s="222"/>
      <c r="F27" s="277" t="s">
        <v>27</v>
      </c>
      <c r="G27" s="275"/>
      <c r="H27" s="71" t="s">
        <v>28</v>
      </c>
      <c r="I27" s="10"/>
      <c r="J27" s="203" t="s">
        <v>29</v>
      </c>
      <c r="L27" s="274" t="s">
        <v>30</v>
      </c>
      <c r="M27" s="275"/>
      <c r="N27" s="276"/>
      <c r="O27" s="69"/>
      <c r="P27" s="4"/>
      <c r="R27" s="278"/>
      <c r="S27" s="275"/>
      <c r="T27" s="275"/>
      <c r="U27" s="205"/>
      <c r="V27" s="205"/>
      <c r="X27" s="278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37.033472000000003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36.805536000000004</v>
      </c>
      <c r="I29" s="10"/>
      <c r="J29" s="224">
        <f ca="1">H29/D29-1</f>
        <v>-6.1548644426318022E-3</v>
      </c>
      <c r="L29" s="76">
        <f ca="1">INDIRECT($B29&amp;"!"&amp;L$3&amp;"5")</f>
        <v>27.2605434</v>
      </c>
      <c r="M29" s="77">
        <f ca="1">INDIRECT($B29&amp;"!"&amp;M$3&amp;"5")</f>
        <v>27.2605434</v>
      </c>
      <c r="N29" s="78">
        <f ca="1">M29-L29</f>
        <v>0</v>
      </c>
      <c r="O29" s="222"/>
      <c r="P29" s="224">
        <f ca="1">bdrate(D29:D32,L29:L32,H29:H32,M29:M32)</f>
        <v>-1.800851683850424E-2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53.243408000000002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52.439088000000005</v>
      </c>
      <c r="I30" s="10"/>
      <c r="J30" s="224">
        <f ca="1">H30/D30-1</f>
        <v>-1.5106471020788104E-2</v>
      </c>
      <c r="L30" s="76">
        <f ca="1">INDIRECT($B30&amp;"!"&amp;L$3&amp;"6")</f>
        <v>30.592747199999998</v>
      </c>
      <c r="M30" s="77">
        <f ca="1">INDIRECT($B30&amp;"!"&amp;M$3&amp;"6")</f>
        <v>30.592747199999998</v>
      </c>
      <c r="N30" s="78">
        <f ca="1">M30-L30</f>
        <v>0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76.773336000000015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75.039464000000009</v>
      </c>
      <c r="I31" s="10"/>
      <c r="J31" s="224">
        <f ca="1">H31/D31-1</f>
        <v>-2.2584299319753476E-2</v>
      </c>
      <c r="L31" s="76">
        <f ca="1">INDIRECT($B31&amp;"!"&amp;L$3&amp;"7")</f>
        <v>35.175658733333329</v>
      </c>
      <c r="M31" s="77">
        <f ca="1">INDIRECT($B31&amp;"!"&amp;M$3&amp;"7")</f>
        <v>35.175658733333329</v>
      </c>
      <c r="N31" s="78">
        <f ca="1">M31-L31</f>
        <v>0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108.862088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105.82007999999999</v>
      </c>
      <c r="I32" s="10"/>
      <c r="J32" s="224">
        <f ca="1">H32/D32-1</f>
        <v>-2.7943685959799014E-2</v>
      </c>
      <c r="L32" s="76">
        <f ca="1">INDIRECT($B32&amp;"!"&amp;L$3&amp;"8")</f>
        <v>37.845180400000004</v>
      </c>
      <c r="M32" s="77">
        <f ca="1">INDIRECT($B32&amp;"!"&amp;M$3&amp;"8")</f>
        <v>37.845180400000004</v>
      </c>
      <c r="N32" s="78">
        <f ca="1">M32-L32</f>
        <v>0</v>
      </c>
      <c r="O32" s="222"/>
      <c r="P32" s="227">
        <f ca="1">bdrate(L29:L32,D29:D32,M29:M32,H29:H32)</f>
        <v>5.6846900944917955E-3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36.805536000000004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108.862088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0" t="s">
        <v>14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04"/>
      <c r="L37" s="283" t="str">
        <f>F37</f>
        <v>breakfast_semitrack</v>
      </c>
      <c r="M37" s="281"/>
      <c r="N37" s="282"/>
      <c r="O37" s="180"/>
      <c r="P37" s="204"/>
      <c r="U37" s="200"/>
      <c r="V37" s="200"/>
      <c r="X37" s="284"/>
      <c r="Y37" s="275"/>
      <c r="Z37" s="275"/>
    </row>
    <row r="38" spans="2:28" x14ac:dyDescent="0.25">
      <c r="B38" s="277" t="s">
        <v>27</v>
      </c>
      <c r="C38" s="275"/>
      <c r="D38" s="71" t="s">
        <v>28</v>
      </c>
      <c r="E38" s="222"/>
      <c r="F38" s="277" t="s">
        <v>27</v>
      </c>
      <c r="G38" s="275"/>
      <c r="H38" s="71" t="s">
        <v>28</v>
      </c>
      <c r="I38" s="10"/>
      <c r="J38" s="203" t="s">
        <v>29</v>
      </c>
      <c r="L38" s="274" t="s">
        <v>30</v>
      </c>
      <c r="M38" s="275"/>
      <c r="N38" s="276"/>
      <c r="O38" s="69"/>
      <c r="P38" s="4"/>
      <c r="R38" s="278"/>
      <c r="S38" s="275"/>
      <c r="T38" s="275"/>
      <c r="U38" s="205"/>
      <c r="V38" s="205"/>
      <c r="X38" s="278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37.945208000000001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37.699552000000004</v>
      </c>
      <c r="I40" s="10"/>
      <c r="J40" s="224">
        <f ca="1">H40/D40-1</f>
        <v>-6.473966356963845E-3</v>
      </c>
      <c r="L40" s="76">
        <f ca="1">INDIRECT($B40&amp;"!"&amp;L$3&amp;"5")</f>
        <v>27.22274933333334</v>
      </c>
      <c r="M40" s="77">
        <f ca="1">INDIRECT($B40&amp;"!"&amp;M$3&amp;"5")</f>
        <v>27.22274933333334</v>
      </c>
      <c r="N40" s="78">
        <f ca="1">M40-L40</f>
        <v>0</v>
      </c>
      <c r="O40" s="222"/>
      <c r="P40" s="224">
        <f ca="1">bdrate(D40:D43,L40:L43,H40:H43,M40:M43)</f>
        <v>-1.8266994187904673E-2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54.681568000000006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53.824272000000008</v>
      </c>
      <c r="I41" s="10"/>
      <c r="J41" s="224">
        <f ca="1">H41/D41-1</f>
        <v>-1.5677970317164225E-2</v>
      </c>
      <c r="L41" s="76">
        <f ca="1">INDIRECT($B41&amp;"!"&amp;L$3&amp;"6")</f>
        <v>30.713218200000004</v>
      </c>
      <c r="M41" s="77">
        <f ca="1">INDIRECT($B41&amp;"!"&amp;M$3&amp;"6")</f>
        <v>30.713218200000004</v>
      </c>
      <c r="N41" s="78">
        <f ca="1">M41-L41</f>
        <v>0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79.040791999999996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77.209791999999993</v>
      </c>
      <c r="I42" s="10"/>
      <c r="J42" s="224">
        <f ca="1">H42/D42-1</f>
        <v>-2.3165253708490208E-2</v>
      </c>
      <c r="L42" s="76">
        <f ca="1">INDIRECT($B42&amp;"!"&amp;L$3&amp;"7")</f>
        <v>35.10646113333334</v>
      </c>
      <c r="M42" s="77">
        <f ca="1">INDIRECT($B42&amp;"!"&amp;M$3&amp;"7")</f>
        <v>35.10646113333334</v>
      </c>
      <c r="N42" s="78">
        <f ca="1">M42-L42</f>
        <v>0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112.14424799999999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108.95979199999999</v>
      </c>
      <c r="I43" s="10"/>
      <c r="J43" s="224">
        <f ca="1">H43/D43-1</f>
        <v>-2.8396070746312341E-2</v>
      </c>
      <c r="L43" s="76">
        <f ca="1">INDIRECT($B43&amp;"!"&amp;L$3&amp;"8")</f>
        <v>37.603516266666666</v>
      </c>
      <c r="M43" s="77">
        <f ca="1">INDIRECT($B43&amp;"!"&amp;M$3&amp;"8")</f>
        <v>37.603516266666666</v>
      </c>
      <c r="N43" s="78">
        <f ca="1">M43-L43</f>
        <v>0</v>
      </c>
      <c r="O43" s="222"/>
      <c r="P43" s="227">
        <f ca="1">bdrate(L40:L43,D40:D43,M40:M43,H40:H43)</f>
        <v>5.5998368245955277E-3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37.699552000000004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112.14424799999999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0" t="s">
        <v>15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04"/>
      <c r="L48" s="283" t="str">
        <f>F48</f>
        <v>cinema_track</v>
      </c>
      <c r="M48" s="281"/>
      <c r="N48" s="282"/>
      <c r="O48" s="180"/>
      <c r="P48" s="204"/>
      <c r="U48" s="200"/>
      <c r="V48" s="200"/>
      <c r="X48" s="284"/>
      <c r="Y48" s="275"/>
      <c r="Z48" s="275"/>
    </row>
    <row r="49" spans="2:28" x14ac:dyDescent="0.25">
      <c r="B49" s="277" t="s">
        <v>27</v>
      </c>
      <c r="C49" s="275"/>
      <c r="D49" s="71" t="s">
        <v>28</v>
      </c>
      <c r="E49" s="222"/>
      <c r="F49" s="277" t="s">
        <v>27</v>
      </c>
      <c r="G49" s="275"/>
      <c r="H49" s="71" t="s">
        <v>28</v>
      </c>
      <c r="I49" s="10"/>
      <c r="J49" s="203" t="s">
        <v>29</v>
      </c>
      <c r="L49" s="274" t="s">
        <v>30</v>
      </c>
      <c r="M49" s="275"/>
      <c r="N49" s="276"/>
      <c r="O49" s="69"/>
      <c r="P49" s="4"/>
      <c r="R49" s="278"/>
      <c r="S49" s="275"/>
      <c r="T49" s="275"/>
      <c r="U49" s="205"/>
      <c r="V49" s="205"/>
      <c r="X49" s="278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27.457296000000003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0</v>
      </c>
      <c r="I51" s="10"/>
      <c r="J51" s="224">
        <f ca="1">H51/D51-1</f>
        <v>-1</v>
      </c>
      <c r="L51" s="76">
        <f ca="1">INDIRECT($B51&amp;"!"&amp;L$3&amp;"5")</f>
        <v>30.713581809523816</v>
      </c>
      <c r="M51" s="77" t="e">
        <f ca="1">INDIRECT($B51&amp;"!"&amp;M$3&amp;"5")</f>
        <v>#DIV/0!</v>
      </c>
      <c r="N51" s="78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39.731791999999999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0</v>
      </c>
      <c r="I52" s="10"/>
      <c r="J52" s="224">
        <f ca="1">H52/D52-1</f>
        <v>-1</v>
      </c>
      <c r="L52" s="76">
        <f ca="1">INDIRECT($B52&amp;"!"&amp;L$3&amp;"6")</f>
        <v>33.293589285714276</v>
      </c>
      <c r="M52" s="77" t="e">
        <f ca="1">INDIRECT($B52&amp;"!"&amp;M$3&amp;"6")</f>
        <v>#DIV/0!</v>
      </c>
      <c r="N52" s="78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59.551984000000004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0</v>
      </c>
      <c r="I53" s="10"/>
      <c r="J53" s="224">
        <f ca="1">H53/D53-1</f>
        <v>-1</v>
      </c>
      <c r="L53" s="76">
        <f ca="1">INDIRECT($B53&amp;"!"&amp;L$3&amp;"7")</f>
        <v>36.446848571428575</v>
      </c>
      <c r="M53" s="77" t="e">
        <f ca="1">INDIRECT($B53&amp;"!"&amp;M$3&amp;"7")</f>
        <v>#DIV/0!</v>
      </c>
      <c r="N53" s="78" t="e">
        <f ca="1">M53-L53</f>
        <v>#DIV/0!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86.991584000000003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0</v>
      </c>
      <c r="I54" s="10"/>
      <c r="J54" s="224">
        <f ca="1">H54/D54-1</f>
        <v>-1</v>
      </c>
      <c r="L54" s="76">
        <f ca="1">INDIRECT($B54&amp;"!"&amp;L$3&amp;"8")</f>
        <v>39.467625952380949</v>
      </c>
      <c r="M54" s="77" t="e">
        <f ca="1">INDIRECT($B54&amp;"!"&amp;M$3&amp;"8")</f>
        <v>#DIV/0!</v>
      </c>
      <c r="N54" s="78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0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86.991584000000003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0" t="s">
        <v>16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04"/>
      <c r="L59" s="283" t="str">
        <f>F59</f>
        <v>cinema_semitrack</v>
      </c>
      <c r="M59" s="281"/>
      <c r="N59" s="282"/>
      <c r="O59" s="180"/>
      <c r="P59" s="204"/>
      <c r="U59" s="200"/>
      <c r="V59" s="200"/>
      <c r="X59" s="284"/>
      <c r="Y59" s="275"/>
      <c r="Z59" s="275"/>
    </row>
    <row r="60" spans="2:28" x14ac:dyDescent="0.25">
      <c r="B60" s="277" t="s">
        <v>27</v>
      </c>
      <c r="C60" s="275"/>
      <c r="D60" s="71" t="s">
        <v>28</v>
      </c>
      <c r="E60" s="222"/>
      <c r="F60" s="277" t="s">
        <v>27</v>
      </c>
      <c r="G60" s="275"/>
      <c r="H60" s="71" t="s">
        <v>28</v>
      </c>
      <c r="I60" s="10"/>
      <c r="J60" s="203" t="s">
        <v>29</v>
      </c>
      <c r="L60" s="274" t="s">
        <v>30</v>
      </c>
      <c r="M60" s="275"/>
      <c r="N60" s="276"/>
      <c r="O60" s="69"/>
      <c r="P60" s="4"/>
      <c r="R60" s="278"/>
      <c r="S60" s="275"/>
      <c r="T60" s="275"/>
      <c r="U60" s="205"/>
      <c r="V60" s="205"/>
      <c r="X60" s="278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28.316848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0</v>
      </c>
      <c r="I62" s="10"/>
      <c r="J62" s="224">
        <f ca="1">H62/D62-1</f>
        <v>-1</v>
      </c>
      <c r="L62" s="76">
        <f ca="1">INDIRECT($B62&amp;"!"&amp;L$3&amp;"5")</f>
        <v>30.541978380952383</v>
      </c>
      <c r="M62" s="77" t="e">
        <f ca="1">INDIRECT($B62&amp;"!"&amp;M$3&amp;"5")</f>
        <v>#DIV/0!</v>
      </c>
      <c r="N62" s="78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41.126480000000001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0</v>
      </c>
      <c r="I63" s="10"/>
      <c r="J63" s="224">
        <f ca="1">H63/D63-1</f>
        <v>-1</v>
      </c>
      <c r="L63" s="76">
        <f ca="1">INDIRECT($B63&amp;"!"&amp;L$3&amp;"6")</f>
        <v>33.228850857142866</v>
      </c>
      <c r="M63" s="77" t="e">
        <f ca="1">INDIRECT($B63&amp;"!"&amp;M$3&amp;"6")</f>
        <v>#DIV/0!</v>
      </c>
      <c r="N63" s="78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61.86504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0</v>
      </c>
      <c r="I64" s="10"/>
      <c r="J64" s="224">
        <f ca="1">H64/D64-1</f>
        <v>-1</v>
      </c>
      <c r="L64" s="76">
        <f ca="1">INDIRECT($B64&amp;"!"&amp;L$3&amp;"7")</f>
        <v>36.326138</v>
      </c>
      <c r="M64" s="77" t="e">
        <f ca="1">INDIRECT($B64&amp;"!"&amp;M$3&amp;"7")</f>
        <v>#DIV/0!</v>
      </c>
      <c r="N64" s="78" t="e">
        <f ca="1">M64-L64</f>
        <v>#DIV/0!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90.416760000000011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0</v>
      </c>
      <c r="I65" s="10"/>
      <c r="J65" s="224">
        <f ca="1">H65/D65-1</f>
        <v>-1</v>
      </c>
      <c r="L65" s="76">
        <f ca="1">INDIRECT($B65&amp;"!"&amp;L$3&amp;"8")</f>
        <v>39.080388285714292</v>
      </c>
      <c r="M65" s="77" t="e">
        <f ca="1">INDIRECT($B65&amp;"!"&amp;M$3&amp;"8")</f>
        <v>#DIV/0!</v>
      </c>
      <c r="N65" s="78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0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90.416760000000011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0" t="s">
        <v>17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04"/>
      <c r="L70" s="283" t="str">
        <f>F70</f>
        <v>breakdance_track</v>
      </c>
      <c r="M70" s="281"/>
      <c r="N70" s="282"/>
      <c r="O70" s="180"/>
      <c r="P70" s="204"/>
      <c r="U70" s="200"/>
      <c r="V70" s="200"/>
      <c r="X70" s="284"/>
      <c r="Y70" s="275"/>
      <c r="Z70" s="275"/>
    </row>
    <row r="71" spans="2:28" x14ac:dyDescent="0.25">
      <c r="B71" s="277" t="s">
        <v>27</v>
      </c>
      <c r="C71" s="275"/>
      <c r="D71" s="71" t="s">
        <v>28</v>
      </c>
      <c r="E71" s="222"/>
      <c r="F71" s="277" t="s">
        <v>27</v>
      </c>
      <c r="G71" s="275"/>
      <c r="H71" s="71" t="s">
        <v>28</v>
      </c>
      <c r="I71" s="10"/>
      <c r="J71" s="203" t="s">
        <v>29</v>
      </c>
      <c r="L71" s="274" t="s">
        <v>30</v>
      </c>
      <c r="M71" s="275"/>
      <c r="N71" s="276"/>
      <c r="O71" s="69"/>
      <c r="P71" s="4"/>
      <c r="R71" s="278"/>
      <c r="S71" s="275"/>
      <c r="T71" s="275"/>
      <c r="U71" s="205"/>
      <c r="V71" s="205"/>
      <c r="X71" s="278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126.58231200000002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0</v>
      </c>
      <c r="I73" s="10"/>
      <c r="J73" s="224">
        <f ca="1">H73/D73-1</f>
        <v>-1</v>
      </c>
      <c r="L73" s="76">
        <f ca="1">INDIRECT($B73&amp;"!"&amp;L$3&amp;"5")</f>
        <v>27.700256499999991</v>
      </c>
      <c r="M73" s="77" t="e">
        <f ca="1">INDIRECT($B73&amp;"!"&amp;M$3&amp;"5")</f>
        <v>#DIV/0!</v>
      </c>
      <c r="N73" s="78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181.19922399999999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0</v>
      </c>
      <c r="I74" s="10"/>
      <c r="J74" s="224">
        <f ca="1">H74/D74-1</f>
        <v>-1</v>
      </c>
      <c r="L74" s="76">
        <f ca="1">INDIRECT($B74&amp;"!"&amp;L$3&amp;"6")</f>
        <v>32.126857718749996</v>
      </c>
      <c r="M74" s="77" t="e">
        <f ca="1">INDIRECT($B74&amp;"!"&amp;M$3&amp;"6")</f>
        <v>#DIV/0!</v>
      </c>
      <c r="N74" s="78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256.27688799999999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0</v>
      </c>
      <c r="I75" s="10"/>
      <c r="J75" s="224">
        <f ca="1">H75/D75-1</f>
        <v>-1</v>
      </c>
      <c r="L75" s="76">
        <f ca="1">INDIRECT($B75&amp;"!"&amp;L$3&amp;"7")</f>
        <v>36.681857406249996</v>
      </c>
      <c r="M75" s="77" t="e">
        <f ca="1">INDIRECT($B75&amp;"!"&amp;M$3&amp;"7")</f>
        <v>#DIV/0!</v>
      </c>
      <c r="N75" s="78" t="e">
        <f ca="1">M75-L75</f>
        <v>#DIV/0!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356.432816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0</v>
      </c>
      <c r="I76" s="10"/>
      <c r="J76" s="224">
        <f ca="1">H76/D76-1</f>
        <v>-1</v>
      </c>
      <c r="L76" s="76">
        <f ca="1">INDIRECT($B76&amp;"!"&amp;L$3&amp;"8")</f>
        <v>39.778941062500003</v>
      </c>
      <c r="M76" s="77" t="e">
        <f ca="1">INDIRECT($B76&amp;"!"&amp;M$3&amp;"8")</f>
        <v>#DIV/0!</v>
      </c>
      <c r="N76" s="78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0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356.432816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2" customHeight="1" thickBot="1" x14ac:dyDescent="0.3"/>
    <row r="81" spans="2:28" x14ac:dyDescent="0.25">
      <c r="B81" s="280" t="s">
        <v>18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04"/>
      <c r="L81" s="283" t="str">
        <f>F81</f>
        <v>breakdance_semitrack</v>
      </c>
      <c r="M81" s="281"/>
      <c r="N81" s="282"/>
      <c r="O81" s="180"/>
      <c r="P81" s="204"/>
      <c r="U81" s="200"/>
      <c r="V81" s="200"/>
      <c r="X81" s="284"/>
      <c r="Y81" s="275"/>
      <c r="Z81" s="275"/>
    </row>
    <row r="82" spans="2:28" x14ac:dyDescent="0.25">
      <c r="B82" s="277" t="s">
        <v>27</v>
      </c>
      <c r="C82" s="275"/>
      <c r="D82" s="71" t="s">
        <v>28</v>
      </c>
      <c r="E82" s="222"/>
      <c r="F82" s="277" t="s">
        <v>27</v>
      </c>
      <c r="G82" s="275"/>
      <c r="H82" s="71" t="s">
        <v>28</v>
      </c>
      <c r="I82" s="10"/>
      <c r="J82" s="203" t="s">
        <v>29</v>
      </c>
      <c r="L82" s="274" t="s">
        <v>30</v>
      </c>
      <c r="M82" s="275"/>
      <c r="N82" s="276"/>
      <c r="O82" s="69"/>
      <c r="P82" s="4"/>
      <c r="R82" s="278"/>
      <c r="S82" s="275"/>
      <c r="T82" s="275"/>
      <c r="U82" s="205"/>
      <c r="V82" s="205"/>
      <c r="X82" s="278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132.47429600000001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0</v>
      </c>
      <c r="I84" s="10"/>
      <c r="J84" s="224">
        <f ca="1">H84/D84-1</f>
        <v>-1</v>
      </c>
      <c r="L84" s="76">
        <f ca="1">INDIRECT($B84&amp;"!"&amp;L$3&amp;"5")</f>
        <v>27.568217999999995</v>
      </c>
      <c r="M84" s="77" t="e">
        <f ca="1">INDIRECT($B84&amp;"!"&amp;M$3&amp;"5")</f>
        <v>#DIV/0!</v>
      </c>
      <c r="N84" s="78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189.77703999999997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0</v>
      </c>
      <c r="I85" s="10"/>
      <c r="J85" s="224">
        <f ca="1">H85/D85-1</f>
        <v>-1</v>
      </c>
      <c r="L85" s="76">
        <f ca="1">INDIRECT($B85&amp;"!"&amp;L$3&amp;"6")</f>
        <v>32.084753374999998</v>
      </c>
      <c r="M85" s="77" t="e">
        <f ca="1">INDIRECT($B85&amp;"!"&amp;M$3&amp;"6")</f>
        <v>#DIV/0!</v>
      </c>
      <c r="N85" s="78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268.24353600000001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0</v>
      </c>
      <c r="I86" s="10"/>
      <c r="J86" s="224">
        <f ca="1">H86/D86-1</f>
        <v>-1</v>
      </c>
      <c r="L86" s="76">
        <f ca="1">INDIRECT($B86&amp;"!"&amp;L$3&amp;"7")</f>
        <v>36.447411687500001</v>
      </c>
      <c r="M86" s="77" t="e">
        <f ca="1">INDIRECT($B86&amp;"!"&amp;M$3&amp;"7")</f>
        <v>#DIV/0!</v>
      </c>
      <c r="N86" s="78" t="e">
        <f ca="1">M86-L86</f>
        <v>#DIV/0!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372.53076799999991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0</v>
      </c>
      <c r="I87" s="10"/>
      <c r="J87" s="224">
        <f ca="1">H87/D87-1</f>
        <v>-1</v>
      </c>
      <c r="L87" s="76">
        <f ca="1">INDIRECT($B87&amp;"!"&amp;L$3&amp;"8")</f>
        <v>39.2270126875</v>
      </c>
      <c r="M87" s="77" t="e">
        <f ca="1">INDIRECT($B87&amp;"!"&amp;M$3&amp;"8")</f>
        <v>#DIV/0!</v>
      </c>
      <c r="N87" s="78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0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372.53076799999991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0" t="s">
        <v>19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04"/>
      <c r="L92" s="283" t="str">
        <f>F92</f>
        <v>bartender_track</v>
      </c>
      <c r="M92" s="281"/>
      <c r="N92" s="282"/>
      <c r="O92" s="180"/>
      <c r="P92" s="204"/>
      <c r="U92" s="200"/>
      <c r="V92" s="200"/>
      <c r="X92" s="284"/>
      <c r="Y92" s="275"/>
      <c r="Z92" s="275"/>
    </row>
    <row r="93" spans="2:28" x14ac:dyDescent="0.25">
      <c r="B93" s="277" t="s">
        <v>27</v>
      </c>
      <c r="C93" s="275"/>
      <c r="D93" s="71" t="s">
        <v>28</v>
      </c>
      <c r="E93" s="222"/>
      <c r="F93" s="277" t="s">
        <v>27</v>
      </c>
      <c r="G93" s="275"/>
      <c r="H93" s="71" t="s">
        <v>28</v>
      </c>
      <c r="I93" s="10"/>
      <c r="J93" s="203" t="s">
        <v>29</v>
      </c>
      <c r="L93" s="274" t="s">
        <v>30</v>
      </c>
      <c r="M93" s="275"/>
      <c r="N93" s="276"/>
      <c r="O93" s="69"/>
      <c r="P93" s="4"/>
      <c r="R93" s="278"/>
      <c r="S93" s="275"/>
      <c r="T93" s="275"/>
      <c r="U93" s="205"/>
      <c r="V93" s="205"/>
      <c r="X93" s="278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37.948527999999996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0</v>
      </c>
      <c r="I95" s="10"/>
      <c r="J95" s="224">
        <f ca="1">H95/D95-1</f>
        <v>-1</v>
      </c>
      <c r="L95" s="76">
        <f ca="1">INDIRECT($B95&amp;"!"&amp;L$3&amp;"5")</f>
        <v>31.755635095238102</v>
      </c>
      <c r="M95" s="77" t="e">
        <f ca="1">INDIRECT($B95&amp;"!"&amp;M$3&amp;"5")</f>
        <v>#DIV/0!</v>
      </c>
      <c r="N95" s="78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56.081432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0</v>
      </c>
      <c r="I96" s="10"/>
      <c r="J96" s="224">
        <f ca="1">H96/D96-1</f>
        <v>-1</v>
      </c>
      <c r="L96" s="76">
        <f ca="1">INDIRECT($B96&amp;"!"&amp;L$3&amp;"6")</f>
        <v>34.329895857142851</v>
      </c>
      <c r="M96" s="77" t="e">
        <f ca="1">INDIRECT($B96&amp;"!"&amp;M$3&amp;"6")</f>
        <v>#DIV/0!</v>
      </c>
      <c r="N96" s="78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83.899416000000002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0</v>
      </c>
      <c r="I97" s="10"/>
      <c r="J97" s="224">
        <f ca="1">H97/D97-1</f>
        <v>-1</v>
      </c>
      <c r="L97" s="76">
        <f ca="1">INDIRECT($B97&amp;"!"&amp;L$3&amp;"7")</f>
        <v>37.467606095238089</v>
      </c>
      <c r="M97" s="77" t="e">
        <f ca="1">INDIRECT($B97&amp;"!"&amp;M$3&amp;"7")</f>
        <v>#DIV/0!</v>
      </c>
      <c r="N97" s="78" t="e">
        <f ca="1">M97-L97</f>
        <v>#DIV/0!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121.390568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0</v>
      </c>
      <c r="I98" s="10"/>
      <c r="J98" s="224">
        <f ca="1">H98/D98-1</f>
        <v>-1</v>
      </c>
      <c r="L98" s="76">
        <f ca="1">INDIRECT($B98&amp;"!"&amp;L$3&amp;"8")</f>
        <v>39.933718476190471</v>
      </c>
      <c r="M98" s="77" t="e">
        <f ca="1">INDIRECT($B98&amp;"!"&amp;M$3&amp;"8")</f>
        <v>#DIV/0!</v>
      </c>
      <c r="N98" s="78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0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121.390568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0" t="s">
        <v>20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04"/>
      <c r="L103" s="283" t="str">
        <f>F103</f>
        <v>bartender_semitrack</v>
      </c>
      <c r="M103" s="281"/>
      <c r="N103" s="282"/>
      <c r="O103" s="180"/>
      <c r="P103" s="204"/>
      <c r="U103" s="200"/>
      <c r="V103" s="200"/>
      <c r="X103" s="284"/>
      <c r="Y103" s="275"/>
      <c r="Z103" s="275"/>
    </row>
    <row r="104" spans="2:28" x14ac:dyDescent="0.25">
      <c r="B104" s="277" t="s">
        <v>27</v>
      </c>
      <c r="C104" s="275"/>
      <c r="D104" s="71" t="s">
        <v>28</v>
      </c>
      <c r="E104" s="222"/>
      <c r="F104" s="277" t="s">
        <v>27</v>
      </c>
      <c r="G104" s="275"/>
      <c r="H104" s="71" t="s">
        <v>28</v>
      </c>
      <c r="I104" s="10"/>
      <c r="J104" s="203" t="s">
        <v>29</v>
      </c>
      <c r="L104" s="274" t="s">
        <v>30</v>
      </c>
      <c r="M104" s="275"/>
      <c r="N104" s="276"/>
      <c r="O104" s="69"/>
      <c r="P104" s="4"/>
      <c r="R104" s="278"/>
      <c r="S104" s="275"/>
      <c r="T104" s="275"/>
      <c r="U104" s="205"/>
      <c r="V104" s="205"/>
      <c r="X104" s="278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39.123160000000006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0</v>
      </c>
      <c r="I106" s="10"/>
      <c r="J106" s="224">
        <f ca="1">H106/D106-1</f>
        <v>-1</v>
      </c>
      <c r="L106" s="76">
        <f ca="1">INDIRECT($B106&amp;"!"&amp;L$3&amp;"5")</f>
        <v>31.51035833333334</v>
      </c>
      <c r="M106" s="77" t="e">
        <f ca="1">INDIRECT($B106&amp;"!"&amp;M$3&amp;"5")</f>
        <v>#DIV/0!</v>
      </c>
      <c r="N106" s="78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57.942776000000009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0</v>
      </c>
      <c r="I107" s="10"/>
      <c r="J107" s="224">
        <f ca="1">H107/D107-1</f>
        <v>-1</v>
      </c>
      <c r="L107" s="76">
        <f ca="1">INDIRECT($B107&amp;"!"&amp;L$3&amp;"6")</f>
        <v>34.292316666666672</v>
      </c>
      <c r="M107" s="77" t="e">
        <f ca="1">INDIRECT($B107&amp;"!"&amp;M$3&amp;"6")</f>
        <v>#DIV/0!</v>
      </c>
      <c r="N107" s="78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86.871504000000002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0</v>
      </c>
      <c r="I108" s="10"/>
      <c r="J108" s="224">
        <f ca="1">H108/D108-1</f>
        <v>-1</v>
      </c>
      <c r="L108" s="76">
        <f ca="1">INDIRECT($B108&amp;"!"&amp;L$3&amp;"7")</f>
        <v>37.348537952380951</v>
      </c>
      <c r="M108" s="77" t="e">
        <f ca="1">INDIRECT($B108&amp;"!"&amp;M$3&amp;"7")</f>
        <v>#DIV/0!</v>
      </c>
      <c r="N108" s="78" t="e">
        <f ca="1">M108-L108</f>
        <v>#DIV/0!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125.675568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0</v>
      </c>
      <c r="I109" s="10"/>
      <c r="J109" s="224">
        <f ca="1">H109/D109-1</f>
        <v>-1</v>
      </c>
      <c r="L109" s="76">
        <f ca="1">INDIRECT($B109&amp;"!"&amp;L$3&amp;"8")</f>
        <v>40.034859047619051</v>
      </c>
      <c r="M109" s="77" t="e">
        <f ca="1">INDIRECT($B109&amp;"!"&amp;M$3&amp;"8")</f>
        <v>#DIV/0!</v>
      </c>
      <c r="N109" s="78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0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125.675568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3" spans="28:28" x14ac:dyDescent="0.25">
      <c r="AB113" s="226"/>
    </row>
    <row r="116" spans="28:28" ht="16.5" customHeight="1" x14ac:dyDescent="0.25">
      <c r="AB116" s="226"/>
    </row>
    <row r="118" spans="28:28" ht="16.5" customHeight="1" x14ac:dyDescent="0.25"/>
    <row r="119" spans="28:28" ht="16.5" customHeight="1" x14ac:dyDescent="0.25"/>
    <row r="123" spans="28:28" x14ac:dyDescent="0.25">
      <c r="AB123" s="226"/>
    </row>
    <row r="126" spans="28:28" ht="16.5" customHeight="1" x14ac:dyDescent="0.25">
      <c r="AB126" s="226"/>
    </row>
    <row r="128" spans="28:28" ht="16.5" customHeight="1" x14ac:dyDescent="0.25"/>
    <row r="129" spans="28:28" ht="16.5" customHeight="1" x14ac:dyDescent="0.25"/>
    <row r="133" spans="28:28" x14ac:dyDescent="0.25">
      <c r="AB133" s="226"/>
    </row>
    <row r="136" spans="28:28" ht="16.5" customHeight="1" x14ac:dyDescent="0.25">
      <c r="AB136" s="226"/>
    </row>
    <row r="138" spans="28:28" ht="16.5" customHeight="1" x14ac:dyDescent="0.25"/>
    <row r="139" spans="28:28" ht="16.5" customHeight="1" x14ac:dyDescent="0.25"/>
    <row r="143" spans="28:28" x14ac:dyDescent="0.25">
      <c r="AB143" s="226"/>
    </row>
    <row r="146" spans="28:28" ht="16.5" customHeight="1" x14ac:dyDescent="0.25">
      <c r="AB146" s="226"/>
    </row>
    <row r="148" spans="28:28" ht="16.5" customHeight="1" x14ac:dyDescent="0.25"/>
    <row r="149" spans="28:28" ht="16.5" customHeight="1" x14ac:dyDescent="0.25"/>
    <row r="153" spans="28:28" x14ac:dyDescent="0.25">
      <c r="AB153" s="226"/>
    </row>
    <row r="156" spans="28:28" ht="16.5" customHeight="1" x14ac:dyDescent="0.25">
      <c r="AB156" s="226"/>
    </row>
    <row r="158" spans="28:28" ht="16.5" customHeight="1" x14ac:dyDescent="0.25"/>
    <row r="159" spans="28:28" ht="16.5" customHeight="1" x14ac:dyDescent="0.25"/>
    <row r="163" spans="28:28" x14ac:dyDescent="0.25">
      <c r="AB163" s="226"/>
    </row>
    <row r="166" spans="28:28" ht="16.5" customHeight="1" x14ac:dyDescent="0.25">
      <c r="AB166" s="226"/>
    </row>
    <row r="168" spans="28:28" ht="16.5" customHeight="1" x14ac:dyDescent="0.25"/>
    <row r="169" spans="28:28" ht="16.5" customHeight="1" x14ac:dyDescent="0.25"/>
    <row r="173" spans="28:28" x14ac:dyDescent="0.25">
      <c r="AB173" s="226"/>
    </row>
    <row r="176" spans="28:28" ht="16.5" customHeight="1" x14ac:dyDescent="0.25">
      <c r="AB176" s="226"/>
    </row>
    <row r="178" spans="2:28" ht="16.5" customHeight="1" x14ac:dyDescent="0.25"/>
    <row r="179" spans="2:28" ht="16.5" customHeight="1" x14ac:dyDescent="0.25"/>
    <row r="182" spans="2:28" x14ac:dyDescent="0.25">
      <c r="B182" s="180"/>
      <c r="C182" s="180"/>
      <c r="D182" s="3"/>
      <c r="E182" s="3"/>
      <c r="F182" s="3"/>
      <c r="G182" s="3"/>
      <c r="H182" s="3"/>
      <c r="I182" s="3"/>
      <c r="J182" s="3"/>
      <c r="L182" s="180"/>
      <c r="M182" s="180"/>
      <c r="N182" s="3"/>
      <c r="O182" s="3"/>
      <c r="P182" s="3"/>
      <c r="Q182" s="3"/>
      <c r="R182" s="3"/>
      <c r="S182" s="3"/>
      <c r="T182" s="3"/>
      <c r="U182" s="3"/>
      <c r="V182" s="3"/>
      <c r="X182" s="180"/>
      <c r="Y182" s="180"/>
      <c r="Z182" s="180"/>
    </row>
    <row r="183" spans="2:28" x14ac:dyDescent="0.25">
      <c r="B183" s="40"/>
      <c r="C183" s="180"/>
      <c r="D183" s="222"/>
      <c r="E183" s="222"/>
      <c r="F183" s="222"/>
      <c r="G183" s="222"/>
      <c r="H183" s="10"/>
      <c r="I183" s="10"/>
      <c r="J183" s="10"/>
      <c r="L183" s="40"/>
      <c r="M183" s="180"/>
      <c r="N183" s="222"/>
      <c r="O183" s="222"/>
      <c r="P183" s="222"/>
      <c r="Q183" s="222"/>
      <c r="R183" s="10"/>
      <c r="S183" s="10"/>
      <c r="T183" s="10"/>
      <c r="U183" s="10"/>
      <c r="V183" s="225"/>
      <c r="X183" s="7"/>
      <c r="Y183" s="7"/>
      <c r="Z183" s="66"/>
      <c r="AB183" s="226"/>
    </row>
    <row r="184" spans="2:28" x14ac:dyDescent="0.25">
      <c r="B184" s="40"/>
      <c r="C184" s="180"/>
      <c r="D184" s="222"/>
      <c r="E184" s="222"/>
      <c r="F184" s="222"/>
      <c r="G184" s="222"/>
      <c r="H184" s="10"/>
      <c r="I184" s="10"/>
      <c r="J184" s="10"/>
      <c r="L184" s="40"/>
      <c r="M184" s="180"/>
      <c r="N184" s="222"/>
      <c r="O184" s="222"/>
      <c r="P184" s="222"/>
      <c r="Q184" s="222"/>
      <c r="R184" s="10"/>
      <c r="S184" s="10"/>
      <c r="T184" s="10"/>
      <c r="U184" s="10"/>
      <c r="V184" s="225"/>
      <c r="X184" s="7"/>
      <c r="Y184" s="7"/>
      <c r="Z184" s="66"/>
    </row>
    <row r="185" spans="2:28" x14ac:dyDescent="0.25">
      <c r="B185" s="40"/>
      <c r="C185" s="180"/>
      <c r="D185" s="222"/>
      <c r="E185" s="222"/>
      <c r="F185" s="222"/>
      <c r="G185" s="222"/>
      <c r="H185" s="10"/>
      <c r="I185" s="10"/>
      <c r="J185" s="10"/>
      <c r="L185" s="40"/>
      <c r="M185" s="180"/>
      <c r="N185" s="222"/>
      <c r="O185" s="222"/>
      <c r="P185" s="222"/>
      <c r="Q185" s="222"/>
      <c r="R185" s="10"/>
      <c r="S185" s="10"/>
      <c r="T185" s="10"/>
      <c r="U185" s="10"/>
      <c r="V185" s="225"/>
      <c r="X185" s="7"/>
      <c r="Y185" s="7"/>
      <c r="Z185" s="66"/>
    </row>
    <row r="186" spans="2:28" ht="16.5" customHeight="1" x14ac:dyDescent="0.25">
      <c r="B186" s="40"/>
      <c r="C186" s="180"/>
      <c r="D186" s="222"/>
      <c r="E186" s="222"/>
      <c r="F186" s="222"/>
      <c r="G186" s="222"/>
      <c r="H186" s="10"/>
      <c r="I186" s="10"/>
      <c r="J186" s="10"/>
      <c r="L186" s="40"/>
      <c r="M186" s="180"/>
      <c r="N186" s="222"/>
      <c r="O186" s="222"/>
      <c r="P186" s="222"/>
      <c r="Q186" s="222"/>
      <c r="R186" s="10"/>
      <c r="S186" s="10"/>
      <c r="T186" s="10"/>
      <c r="U186" s="10"/>
      <c r="V186" s="225"/>
      <c r="X186" s="7"/>
      <c r="Y186" s="7"/>
      <c r="Z186" s="66"/>
      <c r="AB186" s="226"/>
    </row>
    <row r="187" spans="2:28" x14ac:dyDescent="0.25">
      <c r="B187" s="40"/>
      <c r="C187" s="180"/>
      <c r="D187" s="222"/>
      <c r="E187" s="222"/>
      <c r="F187" s="222"/>
      <c r="G187" s="222"/>
      <c r="H187" s="10"/>
      <c r="I187" s="10"/>
      <c r="J187" s="10"/>
      <c r="L187" s="40"/>
      <c r="M187" s="180"/>
      <c r="N187" s="222"/>
      <c r="O187" s="222"/>
      <c r="P187" s="222"/>
      <c r="Q187" s="222"/>
      <c r="R187" s="10"/>
      <c r="S187" s="10"/>
      <c r="T187" s="10"/>
      <c r="U187" s="10"/>
      <c r="V187" s="67"/>
      <c r="X187" s="7"/>
      <c r="Y187" s="7"/>
      <c r="Z187" s="66"/>
    </row>
    <row r="188" spans="2:28" ht="16.5" customHeight="1" x14ac:dyDescent="0.25">
      <c r="B188" s="40"/>
      <c r="D188" s="222"/>
      <c r="E188" s="222"/>
      <c r="F188" s="222"/>
      <c r="G188" s="222"/>
      <c r="H188" s="10"/>
      <c r="I188" s="10"/>
      <c r="J188" s="10"/>
      <c r="L188" s="40"/>
      <c r="M188" s="180"/>
      <c r="N188" s="222"/>
      <c r="O188" s="222"/>
      <c r="P188" s="222"/>
      <c r="Q188" s="222"/>
      <c r="R188" s="10"/>
      <c r="S188" s="10"/>
      <c r="T188" s="10"/>
      <c r="U188" s="10"/>
      <c r="V188" s="67"/>
      <c r="X188" s="68"/>
      <c r="Y188" s="68"/>
      <c r="Z188" s="66"/>
    </row>
  </sheetData>
  <mergeCells count="93"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93:N93"/>
    <mergeCell ref="F16:G16"/>
    <mergeCell ref="R27:T27"/>
    <mergeCell ref="F2:H2"/>
    <mergeCell ref="B93:C93"/>
    <mergeCell ref="B37:D37"/>
    <mergeCell ref="B4:D4"/>
    <mergeCell ref="L37:N37"/>
    <mergeCell ref="F59:H59"/>
    <mergeCell ref="F15:H15"/>
    <mergeCell ref="B48:D48"/>
    <mergeCell ref="L2:N2"/>
    <mergeCell ref="R16:T16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1" bestFit="1" customWidth="1"/>
    <col min="2" max="2" width="6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6.59765625" style="20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16.09765625" style="201" bestFit="1" customWidth="1"/>
    <col min="14" max="14" width="7.59765625" style="201" bestFit="1" customWidth="1"/>
    <col min="15" max="15" width="4.59765625" style="201" customWidth="1"/>
    <col min="16" max="16" width="9.5976562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8" width="9" style="201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9" t="str">
        <f>'Summary (auto)'!C3</f>
        <v>MPEG-151</v>
      </c>
      <c r="C2" s="275"/>
      <c r="D2" s="275"/>
      <c r="E2" s="202"/>
      <c r="F2" s="279" t="str">
        <f>'Summary (auto)'!C4</f>
        <v>my</v>
      </c>
      <c r="G2" s="275"/>
      <c r="H2" s="275"/>
      <c r="I2" s="200"/>
      <c r="J2" s="205" t="s">
        <v>22</v>
      </c>
      <c r="K2" s="200"/>
      <c r="L2" s="278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39</v>
      </c>
      <c r="M3" s="87" t="s">
        <v>40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80" t="s">
        <v>11</v>
      </c>
      <c r="C4" s="281"/>
      <c r="D4" s="282"/>
      <c r="E4" s="3"/>
      <c r="F4" s="280" t="str">
        <f>B4</f>
        <v>fruit</v>
      </c>
      <c r="G4" s="281"/>
      <c r="H4" s="282"/>
      <c r="I4" s="3"/>
      <c r="J4" s="204"/>
      <c r="L4" s="283" t="str">
        <f>F4</f>
        <v>fruit</v>
      </c>
      <c r="M4" s="281"/>
      <c r="N4" s="282"/>
      <c r="O4" s="180"/>
      <c r="P4" s="204"/>
      <c r="Q4" s="180"/>
      <c r="R4" s="180"/>
      <c r="S4" s="180"/>
      <c r="T4" s="180"/>
      <c r="U4" s="200"/>
      <c r="V4" s="200"/>
      <c r="X4" s="284"/>
      <c r="Y4" s="275"/>
      <c r="Z4" s="275"/>
    </row>
    <row r="5" spans="1:32" x14ac:dyDescent="0.25">
      <c r="B5" s="277" t="s">
        <v>27</v>
      </c>
      <c r="C5" s="275"/>
      <c r="D5" s="71" t="s">
        <v>28</v>
      </c>
      <c r="E5" s="222"/>
      <c r="F5" s="277" t="s">
        <v>27</v>
      </c>
      <c r="G5" s="275"/>
      <c r="H5" s="71" t="s">
        <v>28</v>
      </c>
      <c r="I5" s="10"/>
      <c r="J5" s="203" t="s">
        <v>29</v>
      </c>
      <c r="L5" s="274" t="s">
        <v>41</v>
      </c>
      <c r="M5" s="275"/>
      <c r="N5" s="276"/>
      <c r="O5" s="69"/>
      <c r="P5" s="4"/>
      <c r="Q5" s="69"/>
      <c r="R5" s="278"/>
      <c r="S5" s="275"/>
      <c r="T5" s="275"/>
      <c r="U5" s="205"/>
      <c r="V5" s="205"/>
      <c r="X5" s="278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3.8055839999999996</v>
      </c>
      <c r="E7" s="222"/>
      <c r="F7" s="94" t="str">
        <f>F4</f>
        <v>fruit</v>
      </c>
      <c r="G7" s="101" t="s">
        <v>34</v>
      </c>
      <c r="H7" s="223">
        <f ca="1">0.001*INDIRECT($B7&amp;"!W5")</f>
        <v>0</v>
      </c>
      <c r="I7" s="10"/>
      <c r="J7" s="224">
        <f ca="1">H7/D7-1</f>
        <v>-1</v>
      </c>
      <c r="L7" s="76">
        <f ca="1">INDIRECT($B7&amp;"!"&amp;L$3&amp;"5")</f>
        <v>47.254513624999994</v>
      </c>
      <c r="M7" s="77" t="e">
        <f ca="1">INDIRECT($B7&amp;"!"&amp;M$3&amp;"5")</f>
        <v>#DIV/0!</v>
      </c>
      <c r="N7" s="78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4.8162959999999995</v>
      </c>
      <c r="E8" s="222"/>
      <c r="F8" s="94" t="str">
        <f>F7</f>
        <v>fruit</v>
      </c>
      <c r="G8" s="101" t="s">
        <v>35</v>
      </c>
      <c r="H8" s="223">
        <f ca="1">0.001*INDIRECT($B8&amp;"!W6")</f>
        <v>0</v>
      </c>
      <c r="I8" s="10"/>
      <c r="J8" s="224">
        <f ca="1">H8/D8-1</f>
        <v>-1</v>
      </c>
      <c r="L8" s="76">
        <f ca="1">INDIRECT($B8&amp;"!"&amp;L$3&amp;"6")</f>
        <v>50.435263208333339</v>
      </c>
      <c r="M8" s="77" t="e">
        <f ca="1">INDIRECT($B8&amp;"!"&amp;M$3&amp;"6")</f>
        <v>#DIV/0!</v>
      </c>
      <c r="N8" s="78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6.1718480000000007</v>
      </c>
      <c r="E9" s="222"/>
      <c r="F9" s="94" t="str">
        <f>F8</f>
        <v>fruit</v>
      </c>
      <c r="G9" s="101" t="s">
        <v>36</v>
      </c>
      <c r="H9" s="223">
        <f ca="1">0.001*INDIRECT($B9&amp;"!W7")</f>
        <v>0</v>
      </c>
      <c r="I9" s="10"/>
      <c r="J9" s="224">
        <f ca="1">H9/D9-1</f>
        <v>-1</v>
      </c>
      <c r="L9" s="76">
        <f ca="1">INDIRECT($B9&amp;"!"&amp;L$3&amp;"7")</f>
        <v>51.732762416666652</v>
      </c>
      <c r="M9" s="77" t="e">
        <f ca="1">INDIRECT($B9&amp;"!"&amp;M$3&amp;"7")</f>
        <v>#DIV/0!</v>
      </c>
      <c r="N9" s="78" t="e">
        <f ca="1">M9-L9</f>
        <v>#DIV/0!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8.6232160000000011</v>
      </c>
      <c r="E10" s="222"/>
      <c r="F10" s="94" t="str">
        <f>F9</f>
        <v>fruit</v>
      </c>
      <c r="G10" s="101" t="s">
        <v>38</v>
      </c>
      <c r="H10" s="223">
        <f ca="1">0.001*INDIRECT($B10&amp;"!W8")</f>
        <v>0</v>
      </c>
      <c r="I10" s="10"/>
      <c r="J10" s="224">
        <f ca="1">H10/D10-1</f>
        <v>-1</v>
      </c>
      <c r="L10" s="76">
        <f ca="1">INDIRECT($B10&amp;"!"&amp;L$3&amp;"8")</f>
        <v>53.154724874999999</v>
      </c>
      <c r="M10" s="77" t="e">
        <f ca="1">INDIRECT($B10&amp;"!"&amp;M$3&amp;"8")</f>
        <v>#DIV/0!</v>
      </c>
      <c r="N10" s="78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0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8.6232160000000011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0" t="s">
        <v>12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04"/>
      <c r="L15" s="283" t="str">
        <f>F15</f>
        <v>breakfast</v>
      </c>
      <c r="M15" s="281"/>
      <c r="N15" s="282"/>
      <c r="O15" s="180"/>
      <c r="P15" s="204"/>
      <c r="Q15" s="180"/>
      <c r="R15" s="180"/>
      <c r="S15" s="180"/>
      <c r="T15" s="180"/>
      <c r="U15" s="200"/>
      <c r="V15" s="200"/>
      <c r="X15" s="284"/>
      <c r="Y15" s="275"/>
      <c r="Z15" s="275"/>
    </row>
    <row r="16" spans="1:32" x14ac:dyDescent="0.25">
      <c r="B16" s="277" t="s">
        <v>27</v>
      </c>
      <c r="C16" s="275"/>
      <c r="D16" s="71" t="s">
        <v>28</v>
      </c>
      <c r="E16" s="222"/>
      <c r="F16" s="277" t="s">
        <v>27</v>
      </c>
      <c r="G16" s="275"/>
      <c r="H16" s="71" t="s">
        <v>28</v>
      </c>
      <c r="I16" s="10"/>
      <c r="J16" s="203" t="s">
        <v>29</v>
      </c>
      <c r="L16" s="274" t="s">
        <v>41</v>
      </c>
      <c r="M16" s="275"/>
      <c r="N16" s="276"/>
      <c r="O16" s="69"/>
      <c r="P16" s="4"/>
      <c r="Q16" s="69"/>
      <c r="R16" s="278"/>
      <c r="S16" s="275"/>
      <c r="T16" s="275"/>
      <c r="U16" s="205"/>
      <c r="V16" s="205"/>
      <c r="X16" s="278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29.751368000000003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0</v>
      </c>
      <c r="I18" s="10"/>
      <c r="J18" s="224">
        <f ca="1">H18/D18-1</f>
        <v>-1</v>
      </c>
      <c r="L18" s="76">
        <f ca="1">INDIRECT($B18&amp;"!"&amp;L$3&amp;"5")</f>
        <v>38.896995266666664</v>
      </c>
      <c r="M18" s="77" t="e">
        <f ca="1">INDIRECT($B18&amp;"!"&amp;M$3&amp;"5")</f>
        <v>#DIV/0!</v>
      </c>
      <c r="N18" s="78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39.615535999999999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0</v>
      </c>
      <c r="I19" s="10"/>
      <c r="J19" s="224">
        <f ca="1">H19/D19-1</f>
        <v>-1</v>
      </c>
      <c r="L19" s="76">
        <f ca="1">INDIRECT($B19&amp;"!"&amp;L$3&amp;"6")</f>
        <v>41.334714466666675</v>
      </c>
      <c r="M19" s="77" t="e">
        <f ca="1">INDIRECT($B19&amp;"!"&amp;M$3&amp;"6")</f>
        <v>#DIV/0!</v>
      </c>
      <c r="N19" s="78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53.677455999999999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0</v>
      </c>
      <c r="I20" s="10"/>
      <c r="J20" s="224">
        <f ca="1">H20/D20-1</f>
        <v>-1</v>
      </c>
      <c r="L20" s="76">
        <f ca="1">INDIRECT($B20&amp;"!"&amp;L$3&amp;"7")</f>
        <v>42.532670000000003</v>
      </c>
      <c r="M20" s="77" t="e">
        <f ca="1">INDIRECT($B20&amp;"!"&amp;M$3&amp;"7")</f>
        <v>#DIV/0!</v>
      </c>
      <c r="N20" s="78" t="e">
        <f ca="1">M20-L20</f>
        <v>#DIV/0!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75.127895999999993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0</v>
      </c>
      <c r="I21" s="10"/>
      <c r="J21" s="224">
        <f ca="1">H21/D21-1</f>
        <v>-1</v>
      </c>
      <c r="L21" s="76">
        <f ca="1">INDIRECT($B21&amp;"!"&amp;L$3&amp;"8")</f>
        <v>43.189662066666671</v>
      </c>
      <c r="M21" s="77" t="e">
        <f ca="1">INDIRECT($B21&amp;"!"&amp;M$3&amp;"8")</f>
        <v>#DIV/0!</v>
      </c>
      <c r="N21" s="78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0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75.127895999999993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0" t="s">
        <v>13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04"/>
      <c r="L26" s="283" t="str">
        <f>F26</f>
        <v>breakfast_track</v>
      </c>
      <c r="M26" s="281"/>
      <c r="N26" s="282"/>
      <c r="O26" s="180"/>
      <c r="P26" s="204"/>
      <c r="U26" s="200"/>
      <c r="V26" s="200"/>
      <c r="X26" s="284"/>
      <c r="Y26" s="275"/>
      <c r="Z26" s="275"/>
    </row>
    <row r="27" spans="2:28" x14ac:dyDescent="0.25">
      <c r="B27" s="277" t="s">
        <v>27</v>
      </c>
      <c r="C27" s="275"/>
      <c r="D27" s="71" t="s">
        <v>28</v>
      </c>
      <c r="E27" s="222"/>
      <c r="F27" s="277" t="s">
        <v>27</v>
      </c>
      <c r="G27" s="275"/>
      <c r="H27" s="71" t="s">
        <v>28</v>
      </c>
      <c r="I27" s="10"/>
      <c r="J27" s="203" t="s">
        <v>29</v>
      </c>
      <c r="L27" s="274" t="s">
        <v>41</v>
      </c>
      <c r="M27" s="275"/>
      <c r="N27" s="276"/>
      <c r="O27" s="69"/>
      <c r="P27" s="4"/>
      <c r="R27" s="278"/>
      <c r="S27" s="275"/>
      <c r="T27" s="275"/>
      <c r="U27" s="205"/>
      <c r="V27" s="205"/>
      <c r="X27" s="278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37.033472000000003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36.805536000000004</v>
      </c>
      <c r="I29" s="10"/>
      <c r="J29" s="224">
        <f ca="1">H29/D29-1</f>
        <v>-6.1548644426318022E-3</v>
      </c>
      <c r="L29" s="76">
        <f ca="1">INDIRECT($B29&amp;"!"&amp;L$3&amp;"5")</f>
        <v>32.467099999999995</v>
      </c>
      <c r="M29" s="77">
        <f ca="1">INDIRECT($B29&amp;"!"&amp;M$3&amp;"5")</f>
        <v>32.467099999999995</v>
      </c>
      <c r="N29" s="78">
        <f ca="1">M29-L29</f>
        <v>0</v>
      </c>
      <c r="O29" s="222"/>
      <c r="P29" s="224">
        <f ca="1">bdrate(D29:D32,L29:L32,H29:H32,M29:M32)</f>
        <v>-1.839608696168582E-2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53.243408000000002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52.439088000000005</v>
      </c>
      <c r="I30" s="10"/>
      <c r="J30" s="224">
        <f ca="1">H30/D30-1</f>
        <v>-1.5106471020788104E-2</v>
      </c>
      <c r="L30" s="76">
        <f ca="1">INDIRECT($B30&amp;"!"&amp;L$3&amp;"6")</f>
        <v>35.240454933333332</v>
      </c>
      <c r="M30" s="77">
        <f ca="1">INDIRECT($B30&amp;"!"&amp;M$3&amp;"6")</f>
        <v>35.240454933333332</v>
      </c>
      <c r="N30" s="78">
        <f ca="1">M30-L30</f>
        <v>0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76.773336000000015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75.039464000000009</v>
      </c>
      <c r="I31" s="10"/>
      <c r="J31" s="224">
        <f ca="1">H31/D31-1</f>
        <v>-2.2584299319753476E-2</v>
      </c>
      <c r="L31" s="76">
        <f ca="1">INDIRECT($B31&amp;"!"&amp;L$3&amp;"7")</f>
        <v>39.284910999999994</v>
      </c>
      <c r="M31" s="77">
        <f ca="1">INDIRECT($B31&amp;"!"&amp;M$3&amp;"7")</f>
        <v>39.284910999999994</v>
      </c>
      <c r="N31" s="78">
        <f ca="1">M31-L31</f>
        <v>0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108.862088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105.82007999999999</v>
      </c>
      <c r="I32" s="10"/>
      <c r="J32" s="224">
        <f ca="1">H32/D32-1</f>
        <v>-2.7943685959799014E-2</v>
      </c>
      <c r="L32" s="76">
        <f ca="1">INDIRECT($B32&amp;"!"&amp;L$3&amp;"8")</f>
        <v>41.927219866666668</v>
      </c>
      <c r="M32" s="77">
        <f ca="1">INDIRECT($B32&amp;"!"&amp;M$3&amp;"8")</f>
        <v>41.927219866666668</v>
      </c>
      <c r="N32" s="78">
        <f ca="1">M32-L32</f>
        <v>0</v>
      </c>
      <c r="O32" s="222"/>
      <c r="P32" s="227">
        <f ca="1">bdrate(L29:L32,D29:D32,M29:M32,H29:H32)</f>
        <v>4.647320248431841E-3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36.805536000000004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108.862088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0" t="s">
        <v>14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04"/>
      <c r="L37" s="283" t="str">
        <f>F37</f>
        <v>breakfast_semitrack</v>
      </c>
      <c r="M37" s="281"/>
      <c r="N37" s="282"/>
      <c r="O37" s="180"/>
      <c r="P37" s="204"/>
      <c r="U37" s="200"/>
      <c r="V37" s="200"/>
      <c r="X37" s="284"/>
      <c r="Y37" s="275"/>
      <c r="Z37" s="275"/>
    </row>
    <row r="38" spans="2:28" x14ac:dyDescent="0.25">
      <c r="B38" s="277" t="s">
        <v>27</v>
      </c>
      <c r="C38" s="275"/>
      <c r="D38" s="71" t="s">
        <v>28</v>
      </c>
      <c r="E38" s="222"/>
      <c r="F38" s="277" t="s">
        <v>27</v>
      </c>
      <c r="G38" s="275"/>
      <c r="H38" s="71" t="s">
        <v>28</v>
      </c>
      <c r="I38" s="10"/>
      <c r="J38" s="203" t="s">
        <v>29</v>
      </c>
      <c r="L38" s="274" t="s">
        <v>41</v>
      </c>
      <c r="M38" s="275"/>
      <c r="N38" s="276"/>
      <c r="O38" s="69"/>
      <c r="P38" s="4"/>
      <c r="R38" s="278"/>
      <c r="S38" s="275"/>
      <c r="T38" s="275"/>
      <c r="U38" s="205"/>
      <c r="V38" s="205"/>
      <c r="X38" s="278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37.945208000000001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37.699552000000004</v>
      </c>
      <c r="I40" s="10"/>
      <c r="J40" s="224">
        <f ca="1">H40/D40-1</f>
        <v>-6.473966356963845E-3</v>
      </c>
      <c r="L40" s="76">
        <f ca="1">INDIRECT($B40&amp;"!"&amp;L$3&amp;"5")</f>
        <v>32.317823466666667</v>
      </c>
      <c r="M40" s="77">
        <f ca="1">INDIRECT($B40&amp;"!"&amp;M$3&amp;"5")</f>
        <v>32.317823466666667</v>
      </c>
      <c r="N40" s="78">
        <f ca="1">M40-L40</f>
        <v>0</v>
      </c>
      <c r="O40" s="222"/>
      <c r="P40" s="224">
        <f ca="1">bdrate(D40:D43,L40:L43,H40:H43,M40:M43)</f>
        <v>-1.8668837723954446E-2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54.681568000000006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53.824272000000008</v>
      </c>
      <c r="I41" s="10"/>
      <c r="J41" s="224">
        <f ca="1">H41/D41-1</f>
        <v>-1.5677970317164225E-2</v>
      </c>
      <c r="L41" s="76">
        <f ca="1">INDIRECT($B41&amp;"!"&amp;L$3&amp;"6")</f>
        <v>35.228296533333335</v>
      </c>
      <c r="M41" s="77">
        <f ca="1">INDIRECT($B41&amp;"!"&amp;M$3&amp;"6")</f>
        <v>35.228296533333335</v>
      </c>
      <c r="N41" s="78">
        <f ca="1">M41-L41</f>
        <v>0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79.040791999999996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77.209791999999993</v>
      </c>
      <c r="I42" s="10"/>
      <c r="J42" s="224">
        <f ca="1">H42/D42-1</f>
        <v>-2.3165253708490208E-2</v>
      </c>
      <c r="L42" s="76">
        <f ca="1">INDIRECT($B42&amp;"!"&amp;L$3&amp;"7")</f>
        <v>39.209074666666666</v>
      </c>
      <c r="M42" s="77">
        <f ca="1">INDIRECT($B42&amp;"!"&amp;M$3&amp;"7")</f>
        <v>39.209074666666666</v>
      </c>
      <c r="N42" s="78">
        <f ca="1">M42-L42</f>
        <v>0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112.14424799999999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108.95979199999999</v>
      </c>
      <c r="I43" s="10"/>
      <c r="J43" s="224">
        <f ca="1">H43/D43-1</f>
        <v>-2.8396070746312341E-2</v>
      </c>
      <c r="L43" s="76">
        <f ca="1">INDIRECT($B43&amp;"!"&amp;L$3&amp;"8")</f>
        <v>41.685257266666667</v>
      </c>
      <c r="M43" s="77">
        <f ca="1">INDIRECT($B43&amp;"!"&amp;M$3&amp;"8")</f>
        <v>41.685257266666667</v>
      </c>
      <c r="N43" s="78">
        <f ca="1">M43-L43</f>
        <v>0</v>
      </c>
      <c r="O43" s="222"/>
      <c r="P43" s="227">
        <f ca="1">bdrate(L40:L43,D40:D43,M40:M43,H40:H43)</f>
        <v>4.6271417515111324E-3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37.699552000000004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112.14424799999999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0" t="s">
        <v>15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04"/>
      <c r="L48" s="283" t="str">
        <f>F48</f>
        <v>cinema_track</v>
      </c>
      <c r="M48" s="281"/>
      <c r="N48" s="282"/>
      <c r="O48" s="180"/>
      <c r="P48" s="204"/>
      <c r="U48" s="200"/>
      <c r="V48" s="200"/>
      <c r="X48" s="284"/>
      <c r="Y48" s="275"/>
      <c r="Z48" s="275"/>
    </row>
    <row r="49" spans="2:28" x14ac:dyDescent="0.25">
      <c r="B49" s="277" t="s">
        <v>27</v>
      </c>
      <c r="C49" s="275"/>
      <c r="D49" s="71" t="s">
        <v>28</v>
      </c>
      <c r="E49" s="222"/>
      <c r="F49" s="277" t="s">
        <v>27</v>
      </c>
      <c r="G49" s="275"/>
      <c r="H49" s="71" t="s">
        <v>28</v>
      </c>
      <c r="I49" s="10"/>
      <c r="J49" s="203" t="s">
        <v>29</v>
      </c>
      <c r="L49" s="274" t="s">
        <v>41</v>
      </c>
      <c r="M49" s="275"/>
      <c r="N49" s="276"/>
      <c r="O49" s="69"/>
      <c r="P49" s="4"/>
      <c r="R49" s="278"/>
      <c r="S49" s="275"/>
      <c r="T49" s="275"/>
      <c r="U49" s="205"/>
      <c r="V49" s="205"/>
      <c r="X49" s="278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27.457296000000003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0</v>
      </c>
      <c r="I51" s="10"/>
      <c r="J51" s="224">
        <f ca="1">H51/D51-1</f>
        <v>-1</v>
      </c>
      <c r="L51" s="76">
        <f ca="1">INDIRECT($B51&amp;"!"&amp;L$3&amp;"5")</f>
        <v>34.314412904761902</v>
      </c>
      <c r="M51" s="77" t="e">
        <f ca="1">INDIRECT($B51&amp;"!"&amp;M$3&amp;"5")</f>
        <v>#DIV/0!</v>
      </c>
      <c r="N51" s="78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39.731791999999999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0</v>
      </c>
      <c r="I52" s="10"/>
      <c r="J52" s="224">
        <f ca="1">H52/D52-1</f>
        <v>-1</v>
      </c>
      <c r="L52" s="76">
        <f ca="1">INDIRECT($B52&amp;"!"&amp;L$3&amp;"6")</f>
        <v>36.934864238095237</v>
      </c>
      <c r="M52" s="77" t="e">
        <f ca="1">INDIRECT($B52&amp;"!"&amp;M$3&amp;"6")</f>
        <v>#DIV/0!</v>
      </c>
      <c r="N52" s="78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59.551984000000004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0</v>
      </c>
      <c r="I53" s="10"/>
      <c r="J53" s="224">
        <f ca="1">H53/D53-1</f>
        <v>-1</v>
      </c>
      <c r="L53" s="76">
        <f ca="1">INDIRECT($B53&amp;"!"&amp;L$3&amp;"7")</f>
        <v>40.48651685714286</v>
      </c>
      <c r="M53" s="77" t="e">
        <f ca="1">INDIRECT($B53&amp;"!"&amp;M$3&amp;"7")</f>
        <v>#DIV/0!</v>
      </c>
      <c r="N53" s="78" t="e">
        <f ca="1">M53-L53</f>
        <v>#DIV/0!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86.991584000000003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0</v>
      </c>
      <c r="I54" s="10"/>
      <c r="J54" s="224">
        <f ca="1">H54/D54-1</f>
        <v>-1</v>
      </c>
      <c r="L54" s="76">
        <f ca="1">INDIRECT($B54&amp;"!"&amp;L$3&amp;"8")</f>
        <v>43.660332190476183</v>
      </c>
      <c r="M54" s="77" t="e">
        <f ca="1">INDIRECT($B54&amp;"!"&amp;M$3&amp;"8")</f>
        <v>#DIV/0!</v>
      </c>
      <c r="N54" s="78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0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86.991584000000003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0" t="s">
        <v>16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04"/>
      <c r="L59" s="283" t="str">
        <f>F59</f>
        <v>cinema_semitrack</v>
      </c>
      <c r="M59" s="281"/>
      <c r="N59" s="282"/>
      <c r="O59" s="180"/>
      <c r="P59" s="204"/>
      <c r="U59" s="200"/>
      <c r="V59" s="200"/>
      <c r="X59" s="284"/>
      <c r="Y59" s="275"/>
      <c r="Z59" s="275"/>
    </row>
    <row r="60" spans="2:28" x14ac:dyDescent="0.25">
      <c r="B60" s="277" t="s">
        <v>27</v>
      </c>
      <c r="C60" s="275"/>
      <c r="D60" s="71" t="s">
        <v>28</v>
      </c>
      <c r="E60" s="222"/>
      <c r="F60" s="277" t="s">
        <v>27</v>
      </c>
      <c r="G60" s="275"/>
      <c r="H60" s="71" t="s">
        <v>28</v>
      </c>
      <c r="I60" s="10"/>
      <c r="J60" s="203" t="s">
        <v>29</v>
      </c>
      <c r="L60" s="274" t="s">
        <v>41</v>
      </c>
      <c r="M60" s="275"/>
      <c r="N60" s="276"/>
      <c r="O60" s="69"/>
      <c r="P60" s="4"/>
      <c r="R60" s="278"/>
      <c r="S60" s="275"/>
      <c r="T60" s="275"/>
      <c r="U60" s="205"/>
      <c r="V60" s="205"/>
      <c r="X60" s="278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28.316848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0</v>
      </c>
      <c r="I62" s="10"/>
      <c r="J62" s="224">
        <f ca="1">H62/D62-1</f>
        <v>-1</v>
      </c>
      <c r="L62" s="76">
        <f ca="1">INDIRECT($B62&amp;"!"&amp;L$3&amp;"5")</f>
        <v>34.175089714285711</v>
      </c>
      <c r="M62" s="77" t="e">
        <f ca="1">INDIRECT($B62&amp;"!"&amp;M$3&amp;"5")</f>
        <v>#DIV/0!</v>
      </c>
      <c r="N62" s="78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41.126480000000001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0</v>
      </c>
      <c r="I63" s="10"/>
      <c r="J63" s="224">
        <f ca="1">H63/D63-1</f>
        <v>-1</v>
      </c>
      <c r="L63" s="76">
        <f ca="1">INDIRECT($B63&amp;"!"&amp;L$3&amp;"6")</f>
        <v>36.840509571428569</v>
      </c>
      <c r="M63" s="77" t="e">
        <f ca="1">INDIRECT($B63&amp;"!"&amp;M$3&amp;"6")</f>
        <v>#DIV/0!</v>
      </c>
      <c r="N63" s="78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61.86504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0</v>
      </c>
      <c r="I64" s="10"/>
      <c r="J64" s="224">
        <f ca="1">H64/D64-1</f>
        <v>-1</v>
      </c>
      <c r="L64" s="76">
        <f ca="1">INDIRECT($B64&amp;"!"&amp;L$3&amp;"7")</f>
        <v>40.399201142857144</v>
      </c>
      <c r="M64" s="77" t="e">
        <f ca="1">INDIRECT($B64&amp;"!"&amp;M$3&amp;"7")</f>
        <v>#DIV/0!</v>
      </c>
      <c r="N64" s="78" t="e">
        <f ca="1">M64-L64</f>
        <v>#DIV/0!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90.416760000000011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0</v>
      </c>
      <c r="I65" s="10"/>
      <c r="J65" s="224">
        <f ca="1">H65/D65-1</f>
        <v>-1</v>
      </c>
      <c r="L65" s="76">
        <f ca="1">INDIRECT($B65&amp;"!"&amp;L$3&amp;"8")</f>
        <v>43.319599333333336</v>
      </c>
      <c r="M65" s="77" t="e">
        <f ca="1">INDIRECT($B65&amp;"!"&amp;M$3&amp;"8")</f>
        <v>#DIV/0!</v>
      </c>
      <c r="N65" s="78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0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90.416760000000011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0" t="s">
        <v>17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04"/>
      <c r="L70" s="283" t="str">
        <f>F70</f>
        <v>breakdance_track</v>
      </c>
      <c r="M70" s="281"/>
      <c r="N70" s="282"/>
      <c r="O70" s="180"/>
      <c r="P70" s="204"/>
      <c r="U70" s="200"/>
      <c r="V70" s="200"/>
      <c r="X70" s="284"/>
      <c r="Y70" s="275"/>
      <c r="Z70" s="275"/>
    </row>
    <row r="71" spans="2:28" x14ac:dyDescent="0.25">
      <c r="B71" s="277" t="s">
        <v>27</v>
      </c>
      <c r="C71" s="275"/>
      <c r="D71" s="71" t="s">
        <v>28</v>
      </c>
      <c r="E71" s="222"/>
      <c r="F71" s="277" t="s">
        <v>27</v>
      </c>
      <c r="G71" s="275"/>
      <c r="H71" s="71" t="s">
        <v>28</v>
      </c>
      <c r="I71" s="10"/>
      <c r="J71" s="203" t="s">
        <v>29</v>
      </c>
      <c r="L71" s="274" t="s">
        <v>41</v>
      </c>
      <c r="M71" s="275"/>
      <c r="N71" s="276"/>
      <c r="O71" s="69"/>
      <c r="P71" s="4"/>
      <c r="R71" s="278"/>
      <c r="S71" s="275"/>
      <c r="T71" s="275"/>
      <c r="U71" s="205"/>
      <c r="V71" s="205"/>
      <c r="X71" s="278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126.58231200000002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0</v>
      </c>
      <c r="I73" s="10"/>
      <c r="J73" s="224">
        <f ca="1">H73/D73-1</f>
        <v>-1</v>
      </c>
      <c r="L73" s="76">
        <f ca="1">INDIRECT($B73&amp;"!"&amp;L$3&amp;"5")</f>
        <v>31.727322375000004</v>
      </c>
      <c r="M73" s="77" t="e">
        <f ca="1">INDIRECT($B73&amp;"!"&amp;M$3&amp;"5")</f>
        <v>#DIV/0!</v>
      </c>
      <c r="N73" s="78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181.19922399999999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0</v>
      </c>
      <c r="I74" s="10"/>
      <c r="J74" s="224">
        <f ca="1">H74/D74-1</f>
        <v>-1</v>
      </c>
      <c r="L74" s="76">
        <f ca="1">INDIRECT($B74&amp;"!"&amp;L$3&amp;"6")</f>
        <v>35.829733562499996</v>
      </c>
      <c r="M74" s="77" t="e">
        <f ca="1">INDIRECT($B74&amp;"!"&amp;M$3&amp;"6")</f>
        <v>#DIV/0!</v>
      </c>
      <c r="N74" s="78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256.27688799999999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0</v>
      </c>
      <c r="I75" s="10"/>
      <c r="J75" s="224">
        <f ca="1">H75/D75-1</f>
        <v>-1</v>
      </c>
      <c r="L75" s="76">
        <f ca="1">INDIRECT($B75&amp;"!"&amp;L$3&amp;"7")</f>
        <v>40.548064250000003</v>
      </c>
      <c r="M75" s="77" t="e">
        <f ca="1">INDIRECT($B75&amp;"!"&amp;M$3&amp;"7")</f>
        <v>#DIV/0!</v>
      </c>
      <c r="N75" s="78" t="e">
        <f ca="1">M75-L75</f>
        <v>#DIV/0!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356.432816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0</v>
      </c>
      <c r="I76" s="10"/>
      <c r="J76" s="224">
        <f ca="1">H76/D76-1</f>
        <v>-1</v>
      </c>
      <c r="L76" s="76">
        <f ca="1">INDIRECT($B76&amp;"!"&amp;L$3&amp;"8")</f>
        <v>43.708715093749994</v>
      </c>
      <c r="M76" s="77" t="e">
        <f ca="1">INDIRECT($B76&amp;"!"&amp;M$3&amp;"8")</f>
        <v>#DIV/0!</v>
      </c>
      <c r="N76" s="78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0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356.432816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0" t="s">
        <v>18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04"/>
      <c r="L81" s="283" t="str">
        <f>F81</f>
        <v>breakdance_semitrack</v>
      </c>
      <c r="M81" s="281"/>
      <c r="N81" s="282"/>
      <c r="O81" s="180"/>
      <c r="P81" s="204"/>
      <c r="U81" s="200"/>
      <c r="V81" s="200"/>
      <c r="X81" s="284"/>
      <c r="Y81" s="275"/>
      <c r="Z81" s="275"/>
    </row>
    <row r="82" spans="2:28" x14ac:dyDescent="0.25">
      <c r="B82" s="277" t="s">
        <v>27</v>
      </c>
      <c r="C82" s="275"/>
      <c r="D82" s="71" t="s">
        <v>28</v>
      </c>
      <c r="E82" s="222"/>
      <c r="F82" s="277" t="s">
        <v>27</v>
      </c>
      <c r="G82" s="275"/>
      <c r="H82" s="71" t="s">
        <v>28</v>
      </c>
      <c r="I82" s="10"/>
      <c r="J82" s="203" t="s">
        <v>29</v>
      </c>
      <c r="L82" s="274" t="s">
        <v>41</v>
      </c>
      <c r="M82" s="275"/>
      <c r="N82" s="276"/>
      <c r="O82" s="69"/>
      <c r="P82" s="4"/>
      <c r="R82" s="278"/>
      <c r="S82" s="275"/>
      <c r="T82" s="275"/>
      <c r="U82" s="205"/>
      <c r="V82" s="205"/>
      <c r="X82" s="278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132.47429600000001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0</v>
      </c>
      <c r="I84" s="10"/>
      <c r="J84" s="224">
        <f ca="1">H84/D84-1</f>
        <v>-1</v>
      </c>
      <c r="L84" s="76">
        <f ca="1">INDIRECT($B84&amp;"!"&amp;L$3&amp;"5")</f>
        <v>31.633154781249999</v>
      </c>
      <c r="M84" s="77" t="e">
        <f ca="1">INDIRECT($B84&amp;"!"&amp;M$3&amp;"5")</f>
        <v>#DIV/0!</v>
      </c>
      <c r="N84" s="78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189.77703999999997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0</v>
      </c>
      <c r="I85" s="10"/>
      <c r="J85" s="224">
        <f ca="1">H85/D85-1</f>
        <v>-1</v>
      </c>
      <c r="L85" s="76">
        <f ca="1">INDIRECT($B85&amp;"!"&amp;L$3&amp;"6")</f>
        <v>35.796777500000005</v>
      </c>
      <c r="M85" s="77" t="e">
        <f ca="1">INDIRECT($B85&amp;"!"&amp;M$3&amp;"6")</f>
        <v>#DIV/0!</v>
      </c>
      <c r="N85" s="78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268.24353600000001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0</v>
      </c>
      <c r="I86" s="10"/>
      <c r="J86" s="224">
        <f ca="1">H86/D86-1</f>
        <v>-1</v>
      </c>
      <c r="L86" s="76">
        <f ca="1">INDIRECT($B86&amp;"!"&amp;L$3&amp;"7")</f>
        <v>40.292257375000013</v>
      </c>
      <c r="M86" s="77" t="e">
        <f ca="1">INDIRECT($B86&amp;"!"&amp;M$3&amp;"7")</f>
        <v>#DIV/0!</v>
      </c>
      <c r="N86" s="78" t="e">
        <f ca="1">M86-L86</f>
        <v>#DIV/0!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372.53076799999991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0</v>
      </c>
      <c r="I87" s="10"/>
      <c r="J87" s="224">
        <f ca="1">H87/D87-1</f>
        <v>-1</v>
      </c>
      <c r="L87" s="76">
        <f ca="1">INDIRECT($B87&amp;"!"&amp;L$3&amp;"8")</f>
        <v>43.124703437500003</v>
      </c>
      <c r="M87" s="77" t="e">
        <f ca="1">INDIRECT($B87&amp;"!"&amp;M$3&amp;"8")</f>
        <v>#DIV/0!</v>
      </c>
      <c r="N87" s="78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0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372.53076799999991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5" customHeight="1" thickBot="1" x14ac:dyDescent="0.3"/>
    <row r="92" spans="2:28" x14ac:dyDescent="0.25">
      <c r="B92" s="280" t="s">
        <v>19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04"/>
      <c r="L92" s="283" t="str">
        <f>F92</f>
        <v>bartender_track</v>
      </c>
      <c r="M92" s="281"/>
      <c r="N92" s="282"/>
      <c r="O92" s="180"/>
      <c r="P92" s="204"/>
      <c r="U92" s="200"/>
      <c r="V92" s="200"/>
      <c r="X92" s="284"/>
      <c r="Y92" s="275"/>
      <c r="Z92" s="275"/>
    </row>
    <row r="93" spans="2:28" x14ac:dyDescent="0.25">
      <c r="B93" s="277" t="s">
        <v>27</v>
      </c>
      <c r="C93" s="275"/>
      <c r="D93" s="71" t="s">
        <v>28</v>
      </c>
      <c r="E93" s="222"/>
      <c r="F93" s="277" t="s">
        <v>27</v>
      </c>
      <c r="G93" s="275"/>
      <c r="H93" s="71" t="s">
        <v>28</v>
      </c>
      <c r="I93" s="10"/>
      <c r="J93" s="203" t="s">
        <v>29</v>
      </c>
      <c r="L93" s="274" t="s">
        <v>41</v>
      </c>
      <c r="M93" s="275"/>
      <c r="N93" s="276"/>
      <c r="O93" s="69"/>
      <c r="P93" s="4"/>
      <c r="R93" s="278"/>
      <c r="S93" s="275"/>
      <c r="T93" s="275"/>
      <c r="U93" s="205"/>
      <c r="V93" s="205"/>
      <c r="X93" s="278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37.948527999999996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0</v>
      </c>
      <c r="I95" s="10"/>
      <c r="J95" s="224">
        <f ca="1">H95/D95-1</f>
        <v>-1</v>
      </c>
      <c r="L95" s="76">
        <f ca="1">INDIRECT($B95&amp;"!"&amp;L$3&amp;"5")</f>
        <v>34.971935000000002</v>
      </c>
      <c r="M95" s="77" t="e">
        <f ca="1">INDIRECT($B95&amp;"!"&amp;M$3&amp;"5")</f>
        <v>#DIV/0!</v>
      </c>
      <c r="N95" s="78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56.081432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0</v>
      </c>
      <c r="I96" s="10"/>
      <c r="J96" s="224">
        <f ca="1">H96/D96-1</f>
        <v>-1</v>
      </c>
      <c r="L96" s="76">
        <f ca="1">INDIRECT($B96&amp;"!"&amp;L$3&amp;"6")</f>
        <v>37.957441523809521</v>
      </c>
      <c r="M96" s="77" t="e">
        <f ca="1">INDIRECT($B96&amp;"!"&amp;M$3&amp;"6")</f>
        <v>#DIV/0!</v>
      </c>
      <c r="N96" s="78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83.899416000000002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0</v>
      </c>
      <c r="I97" s="10"/>
      <c r="J97" s="224">
        <f ca="1">H97/D97-1</f>
        <v>-1</v>
      </c>
      <c r="L97" s="76">
        <f ca="1">INDIRECT($B97&amp;"!"&amp;L$3&amp;"7")</f>
        <v>41.642704333333349</v>
      </c>
      <c r="M97" s="77" t="e">
        <f ca="1">INDIRECT($B97&amp;"!"&amp;M$3&amp;"7")</f>
        <v>#DIV/0!</v>
      </c>
      <c r="N97" s="78" t="e">
        <f ca="1">M97-L97</f>
        <v>#DIV/0!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121.390568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0</v>
      </c>
      <c r="I98" s="10"/>
      <c r="J98" s="224">
        <f ca="1">H98/D98-1</f>
        <v>-1</v>
      </c>
      <c r="L98" s="76">
        <f ca="1">INDIRECT($B98&amp;"!"&amp;L$3&amp;"8")</f>
        <v>44.420052047619052</v>
      </c>
      <c r="M98" s="77" t="e">
        <f ca="1">INDIRECT($B98&amp;"!"&amp;M$3&amp;"8")</f>
        <v>#DIV/0!</v>
      </c>
      <c r="N98" s="78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0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121.390568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5" customHeight="1" thickBot="1" x14ac:dyDescent="0.3"/>
    <row r="103" spans="2:28" x14ac:dyDescent="0.25">
      <c r="B103" s="280" t="s">
        <v>20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04"/>
      <c r="L103" s="283" t="str">
        <f>F103</f>
        <v>bartender_semitrack</v>
      </c>
      <c r="M103" s="281"/>
      <c r="N103" s="282"/>
      <c r="O103" s="180"/>
      <c r="P103" s="204"/>
      <c r="U103" s="200"/>
      <c r="V103" s="200"/>
      <c r="X103" s="284"/>
      <c r="Y103" s="275"/>
      <c r="Z103" s="275"/>
    </row>
    <row r="104" spans="2:28" x14ac:dyDescent="0.25">
      <c r="B104" s="277" t="s">
        <v>27</v>
      </c>
      <c r="C104" s="275"/>
      <c r="D104" s="71" t="s">
        <v>28</v>
      </c>
      <c r="E104" s="222"/>
      <c r="F104" s="277" t="s">
        <v>27</v>
      </c>
      <c r="G104" s="275"/>
      <c r="H104" s="71" t="s">
        <v>28</v>
      </c>
      <c r="I104" s="10"/>
      <c r="J104" s="203" t="s">
        <v>29</v>
      </c>
      <c r="L104" s="274" t="s">
        <v>41</v>
      </c>
      <c r="M104" s="275"/>
      <c r="N104" s="276"/>
      <c r="O104" s="69"/>
      <c r="P104" s="4"/>
      <c r="R104" s="278"/>
      <c r="S104" s="275"/>
      <c r="T104" s="275"/>
      <c r="U104" s="205"/>
      <c r="V104" s="205"/>
      <c r="X104" s="278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39.123160000000006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0</v>
      </c>
      <c r="I106" s="10"/>
      <c r="J106" s="224">
        <f ca="1">H106/D106-1</f>
        <v>-1</v>
      </c>
      <c r="L106" s="76">
        <f ca="1">INDIRECT($B106&amp;"!"&amp;L$3&amp;"5")</f>
        <v>34.762131904761908</v>
      </c>
      <c r="M106" s="77" t="e">
        <f ca="1">INDIRECT($B106&amp;"!"&amp;M$3&amp;"5")</f>
        <v>#DIV/0!</v>
      </c>
      <c r="N106" s="78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57.942776000000009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0</v>
      </c>
      <c r="I107" s="10"/>
      <c r="J107" s="224">
        <f ca="1">H107/D107-1</f>
        <v>-1</v>
      </c>
      <c r="L107" s="76">
        <f ca="1">INDIRECT($B107&amp;"!"&amp;L$3&amp;"6")</f>
        <v>37.87595809523809</v>
      </c>
      <c r="M107" s="77" t="e">
        <f ca="1">INDIRECT($B107&amp;"!"&amp;M$3&amp;"6")</f>
        <v>#DIV/0!</v>
      </c>
      <c r="N107" s="78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86.871504000000002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0</v>
      </c>
      <c r="I108" s="10"/>
      <c r="J108" s="224">
        <f ca="1">H108/D108-1</f>
        <v>-1</v>
      </c>
      <c r="L108" s="76">
        <f ca="1">INDIRECT($B108&amp;"!"&amp;L$3&amp;"7")</f>
        <v>41.419684476190483</v>
      </c>
      <c r="M108" s="77" t="e">
        <f ca="1">INDIRECT($B108&amp;"!"&amp;M$3&amp;"7")</f>
        <v>#DIV/0!</v>
      </c>
      <c r="N108" s="78" t="e">
        <f ca="1">M108-L108</f>
        <v>#DIV/0!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125.675568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0</v>
      </c>
      <c r="I109" s="10"/>
      <c r="J109" s="224">
        <f ca="1">H109/D109-1</f>
        <v>-1</v>
      </c>
      <c r="L109" s="76">
        <f ca="1">INDIRECT($B109&amp;"!"&amp;L$3&amp;"8")</f>
        <v>44.360895238095232</v>
      </c>
      <c r="M109" s="77" t="e">
        <f ca="1">INDIRECT($B109&amp;"!"&amp;M$3&amp;"8")</f>
        <v>#DIV/0!</v>
      </c>
      <c r="N109" s="78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0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125.675568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2"/>
      <c r="E216" s="222"/>
      <c r="F216" s="222"/>
      <c r="G216" s="222"/>
      <c r="H216" s="10"/>
      <c r="I216" s="10"/>
      <c r="J216" s="10"/>
      <c r="L216" s="40"/>
      <c r="M216" s="180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6"/>
      <c r="AB216" s="226"/>
    </row>
    <row r="217" spans="2:28" x14ac:dyDescent="0.25">
      <c r="B217" s="40"/>
      <c r="C217" s="180"/>
      <c r="D217" s="222"/>
      <c r="E217" s="222"/>
      <c r="F217" s="222"/>
      <c r="G217" s="222"/>
      <c r="H217" s="10"/>
      <c r="I217" s="10"/>
      <c r="J217" s="10"/>
      <c r="L217" s="40"/>
      <c r="M217" s="180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6"/>
    </row>
    <row r="218" spans="2:28" x14ac:dyDescent="0.25">
      <c r="B218" s="40"/>
      <c r="C218" s="180"/>
      <c r="D218" s="222"/>
      <c r="E218" s="222"/>
      <c r="F218" s="222"/>
      <c r="G218" s="222"/>
      <c r="H218" s="10"/>
      <c r="I218" s="10"/>
      <c r="J218" s="10"/>
      <c r="L218" s="40"/>
      <c r="M218" s="180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6"/>
    </row>
    <row r="219" spans="2:28" ht="16.5" customHeight="1" x14ac:dyDescent="0.25">
      <c r="B219" s="40"/>
      <c r="C219" s="180"/>
      <c r="D219" s="222"/>
      <c r="E219" s="222"/>
      <c r="F219" s="222"/>
      <c r="G219" s="222"/>
      <c r="H219" s="10"/>
      <c r="I219" s="10"/>
      <c r="J219" s="10"/>
      <c r="L219" s="40"/>
      <c r="M219" s="180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6"/>
      <c r="AB219" s="226"/>
    </row>
    <row r="220" spans="2:28" x14ac:dyDescent="0.25">
      <c r="B220" s="40"/>
      <c r="C220" s="180"/>
      <c r="D220" s="222"/>
      <c r="E220" s="222"/>
      <c r="F220" s="222"/>
      <c r="G220" s="222"/>
      <c r="H220" s="10"/>
      <c r="I220" s="10"/>
      <c r="J220" s="10"/>
      <c r="L220" s="40"/>
      <c r="M220" s="180"/>
      <c r="N220" s="222"/>
      <c r="O220" s="222"/>
      <c r="P220" s="222"/>
      <c r="Q220" s="222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2"/>
      <c r="E221" s="222"/>
      <c r="F221" s="222"/>
      <c r="G221" s="222"/>
      <c r="H221" s="10"/>
      <c r="I221" s="10"/>
      <c r="J221" s="10"/>
      <c r="L221" s="40"/>
      <c r="M221" s="180"/>
      <c r="N221" s="222"/>
      <c r="O221" s="222"/>
      <c r="P221" s="222"/>
      <c r="Q221" s="222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1" bestFit="1" customWidth="1"/>
    <col min="2" max="2" width="6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6.59765625" style="20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16.09765625" style="201" bestFit="1" customWidth="1"/>
    <col min="14" max="14" width="8" style="201" bestFit="1" customWidth="1"/>
    <col min="15" max="15" width="4.59765625" style="201" customWidth="1"/>
    <col min="16" max="16" width="9.6992187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8" width="9" style="201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9" t="str">
        <f>'Summary (auto)'!C3</f>
        <v>MPEG-151</v>
      </c>
      <c r="C2" s="275"/>
      <c r="D2" s="275"/>
      <c r="E2" s="202"/>
      <c r="F2" s="279" t="str">
        <f>'Summary (auto)'!C4</f>
        <v>my</v>
      </c>
      <c r="G2" s="275"/>
      <c r="H2" s="275"/>
      <c r="I2" s="200"/>
      <c r="J2" s="205" t="s">
        <v>22</v>
      </c>
      <c r="K2" s="200"/>
      <c r="L2" s="278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42</v>
      </c>
      <c r="M3" s="87" t="s">
        <v>43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80" t="s">
        <v>11</v>
      </c>
      <c r="C4" s="281"/>
      <c r="D4" s="282"/>
      <c r="E4" s="3"/>
      <c r="F4" s="280" t="str">
        <f>B4</f>
        <v>fruit</v>
      </c>
      <c r="G4" s="281"/>
      <c r="H4" s="282"/>
      <c r="I4" s="3"/>
      <c r="J4" s="204"/>
      <c r="L4" s="283" t="str">
        <f>F4</f>
        <v>fruit</v>
      </c>
      <c r="M4" s="281"/>
      <c r="N4" s="282"/>
      <c r="O4" s="180"/>
      <c r="P4" s="204"/>
      <c r="Q4" s="180"/>
      <c r="R4" s="180"/>
      <c r="S4" s="180"/>
      <c r="T4" s="180"/>
      <c r="U4" s="200"/>
      <c r="V4" s="200"/>
      <c r="X4" s="284"/>
      <c r="Y4" s="275"/>
      <c r="Z4" s="275"/>
    </row>
    <row r="5" spans="1:32" x14ac:dyDescent="0.25">
      <c r="B5" s="277" t="s">
        <v>27</v>
      </c>
      <c r="C5" s="275"/>
      <c r="D5" s="71" t="s">
        <v>28</v>
      </c>
      <c r="E5" s="222"/>
      <c r="F5" s="277" t="s">
        <v>27</v>
      </c>
      <c r="G5" s="275"/>
      <c r="H5" s="71" t="s">
        <v>28</v>
      </c>
      <c r="I5" s="10"/>
      <c r="J5" s="203" t="s">
        <v>29</v>
      </c>
      <c r="L5" s="274" t="s">
        <v>44</v>
      </c>
      <c r="M5" s="275"/>
      <c r="N5" s="276"/>
      <c r="O5" s="69"/>
      <c r="P5" s="4"/>
      <c r="Q5" s="69"/>
      <c r="R5" s="278"/>
      <c r="S5" s="275"/>
      <c r="T5" s="275"/>
      <c r="U5" s="205"/>
      <c r="V5" s="205"/>
      <c r="X5" s="278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3.8055839999999996</v>
      </c>
      <c r="E7" s="222"/>
      <c r="F7" s="94" t="str">
        <f>F4</f>
        <v>fruit</v>
      </c>
      <c r="G7" s="101" t="s">
        <v>34</v>
      </c>
      <c r="H7" s="223">
        <f ca="1">0.001*INDIRECT($B7&amp;"!W5")</f>
        <v>0</v>
      </c>
      <c r="I7" s="10"/>
      <c r="J7" s="224">
        <f ca="1">H7/D7-1</f>
        <v>-1</v>
      </c>
      <c r="L7" s="76">
        <f ca="1">INDIRECT($B7&amp;"!"&amp;L$3&amp;"5")</f>
        <v>0.99789476916666675</v>
      </c>
      <c r="M7" s="77" t="e">
        <f ca="1">INDIRECT($B7&amp;"!"&amp;M$3&amp;"5")</f>
        <v>#DIV/0!</v>
      </c>
      <c r="N7" s="78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4.8162959999999995</v>
      </c>
      <c r="E8" s="222"/>
      <c r="F8" s="94" t="str">
        <f>F7</f>
        <v>fruit</v>
      </c>
      <c r="G8" s="101" t="s">
        <v>35</v>
      </c>
      <c r="H8" s="223">
        <f ca="1">0.001*INDIRECT($B8&amp;"!W6")</f>
        <v>0</v>
      </c>
      <c r="I8" s="10"/>
      <c r="J8" s="224">
        <f ca="1">H8/D8-1</f>
        <v>-1</v>
      </c>
      <c r="L8" s="76">
        <f ca="1">INDIRECT($B8&amp;"!"&amp;L$3&amp;"6")</f>
        <v>0.99867078999999981</v>
      </c>
      <c r="M8" s="77" t="e">
        <f ca="1">INDIRECT($B8&amp;"!"&amp;M$3&amp;"6")</f>
        <v>#DIV/0!</v>
      </c>
      <c r="N8" s="78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6.1718480000000007</v>
      </c>
      <c r="E9" s="222"/>
      <c r="F9" s="94" t="str">
        <f>F8</f>
        <v>fruit</v>
      </c>
      <c r="G9" s="101" t="s">
        <v>36</v>
      </c>
      <c r="H9" s="223">
        <f ca="1">0.001*INDIRECT($B9&amp;"!W7")</f>
        <v>0</v>
      </c>
      <c r="I9" s="10"/>
      <c r="J9" s="224">
        <f ca="1">H9/D9-1</f>
        <v>-1</v>
      </c>
      <c r="L9" s="76">
        <f ca="1">INDIRECT($B9&amp;"!"&amp;L$3&amp;"7")</f>
        <v>0.99891922250000009</v>
      </c>
      <c r="M9" s="77" t="e">
        <f ca="1">INDIRECT($B9&amp;"!"&amp;M$3&amp;"7")</f>
        <v>#DIV/0!</v>
      </c>
      <c r="N9" s="78" t="e">
        <f ca="1">M9-L9</f>
        <v>#DIV/0!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8.6232160000000011</v>
      </c>
      <c r="E10" s="222"/>
      <c r="F10" s="94" t="str">
        <f>F9</f>
        <v>fruit</v>
      </c>
      <c r="G10" s="101" t="s">
        <v>38</v>
      </c>
      <c r="H10" s="223">
        <f ca="1">0.001*INDIRECT($B10&amp;"!W8")</f>
        <v>0</v>
      </c>
      <c r="I10" s="10"/>
      <c r="J10" s="224">
        <f ca="1">H10/D10-1</f>
        <v>-1</v>
      </c>
      <c r="L10" s="76">
        <f ca="1">INDIRECT($B10&amp;"!"&amp;L$3&amp;"8")</f>
        <v>0.9991094437500001</v>
      </c>
      <c r="M10" s="77" t="e">
        <f ca="1">INDIRECT($B10&amp;"!"&amp;M$3&amp;"8")</f>
        <v>#DIV/0!</v>
      </c>
      <c r="N10" s="78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0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8.6232160000000011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0" t="s">
        <v>12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04"/>
      <c r="L15" s="283" t="str">
        <f>F15</f>
        <v>breakfast</v>
      </c>
      <c r="M15" s="281"/>
      <c r="N15" s="282"/>
      <c r="O15" s="180"/>
      <c r="P15" s="204"/>
      <c r="Q15" s="180"/>
      <c r="R15" s="180"/>
      <c r="S15" s="180"/>
      <c r="T15" s="180"/>
      <c r="U15" s="200"/>
      <c r="V15" s="200"/>
      <c r="X15" s="284"/>
      <c r="Y15" s="275"/>
      <c r="Z15" s="275"/>
    </row>
    <row r="16" spans="1:32" x14ac:dyDescent="0.25">
      <c r="B16" s="277" t="s">
        <v>27</v>
      </c>
      <c r="C16" s="275"/>
      <c r="D16" s="71" t="s">
        <v>28</v>
      </c>
      <c r="E16" s="222"/>
      <c r="F16" s="277" t="s">
        <v>27</v>
      </c>
      <c r="G16" s="275"/>
      <c r="H16" s="71" t="s">
        <v>28</v>
      </c>
      <c r="I16" s="10"/>
      <c r="J16" s="203" t="s">
        <v>29</v>
      </c>
      <c r="L16" s="274" t="s">
        <v>44</v>
      </c>
      <c r="M16" s="275"/>
      <c r="N16" s="276"/>
      <c r="O16" s="69"/>
      <c r="P16" s="4"/>
      <c r="Q16" s="69"/>
      <c r="R16" s="278"/>
      <c r="S16" s="275"/>
      <c r="T16" s="275"/>
      <c r="U16" s="205"/>
      <c r="V16" s="205"/>
      <c r="X16" s="278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29.751368000000003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0</v>
      </c>
      <c r="I18" s="10"/>
      <c r="J18" s="224">
        <f ca="1">H18/D18-1</f>
        <v>-1</v>
      </c>
      <c r="L18" s="76">
        <f ca="1">INDIRECT($B18&amp;"!"&amp;L$3&amp;"5")</f>
        <v>0.98575294599999996</v>
      </c>
      <c r="M18" s="77" t="e">
        <f ca="1">INDIRECT($B18&amp;"!"&amp;M$3&amp;"5")</f>
        <v>#DIV/0!</v>
      </c>
      <c r="N18" s="78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39.615535999999999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0</v>
      </c>
      <c r="I19" s="10"/>
      <c r="J19" s="224">
        <f ca="1">H19/D19-1</f>
        <v>-1</v>
      </c>
      <c r="L19" s="76">
        <f ca="1">INDIRECT($B19&amp;"!"&amp;L$3&amp;"6")</f>
        <v>0.99170901333333339</v>
      </c>
      <c r="M19" s="77" t="e">
        <f ca="1">INDIRECT($B19&amp;"!"&amp;M$3&amp;"6")</f>
        <v>#DIV/0!</v>
      </c>
      <c r="N19" s="78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53.677455999999999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0</v>
      </c>
      <c r="I20" s="10"/>
      <c r="J20" s="224">
        <f ca="1">H20/D20-1</f>
        <v>-1</v>
      </c>
      <c r="L20" s="76">
        <f ca="1">INDIRECT($B20&amp;"!"&amp;L$3&amp;"7")</f>
        <v>0.99345479600000008</v>
      </c>
      <c r="M20" s="77" t="e">
        <f ca="1">INDIRECT($B20&amp;"!"&amp;M$3&amp;"7")</f>
        <v>#DIV/0!</v>
      </c>
      <c r="N20" s="78" t="e">
        <f ca="1">M20-L20</f>
        <v>#DIV/0!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75.127895999999993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0</v>
      </c>
      <c r="I21" s="10"/>
      <c r="J21" s="224">
        <f ca="1">H21/D21-1</f>
        <v>-1</v>
      </c>
      <c r="L21" s="76">
        <f ca="1">INDIRECT($B21&amp;"!"&amp;L$3&amp;"8")</f>
        <v>0.99423304933333345</v>
      </c>
      <c r="M21" s="77" t="e">
        <f ca="1">INDIRECT($B21&amp;"!"&amp;M$3&amp;"8")</f>
        <v>#DIV/0!</v>
      </c>
      <c r="N21" s="78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0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75.127895999999993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0" t="s">
        <v>13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04"/>
      <c r="L26" s="283" t="str">
        <f>F26</f>
        <v>breakfast_track</v>
      </c>
      <c r="M26" s="281"/>
      <c r="N26" s="282"/>
      <c r="O26" s="180"/>
      <c r="P26" s="204"/>
      <c r="U26" s="200"/>
      <c r="V26" s="200"/>
      <c r="X26" s="284"/>
      <c r="Y26" s="275"/>
      <c r="Z26" s="275"/>
    </row>
    <row r="27" spans="2:28" x14ac:dyDescent="0.25">
      <c r="B27" s="277" t="s">
        <v>27</v>
      </c>
      <c r="C27" s="275"/>
      <c r="D27" s="71" t="s">
        <v>28</v>
      </c>
      <c r="E27" s="222"/>
      <c r="F27" s="277" t="s">
        <v>27</v>
      </c>
      <c r="G27" s="275"/>
      <c r="H27" s="71" t="s">
        <v>28</v>
      </c>
      <c r="I27" s="10"/>
      <c r="J27" s="203" t="s">
        <v>29</v>
      </c>
      <c r="L27" s="274" t="s">
        <v>44</v>
      </c>
      <c r="M27" s="275"/>
      <c r="N27" s="276"/>
      <c r="O27" s="69"/>
      <c r="P27" s="4"/>
      <c r="R27" s="278"/>
      <c r="S27" s="275"/>
      <c r="T27" s="275"/>
      <c r="U27" s="205"/>
      <c r="V27" s="205"/>
      <c r="X27" s="278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37.033472000000003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36.805536000000004</v>
      </c>
      <c r="I29" s="10"/>
      <c r="J29" s="224">
        <f ca="1">H29/D29-1</f>
        <v>-6.1548644426318022E-3</v>
      </c>
      <c r="L29" s="76">
        <f ca="1">INDIRECT($B29&amp;"!"&amp;L$3&amp;"5")</f>
        <v>0.95833688400000006</v>
      </c>
      <c r="M29" s="77">
        <f ca="1">INDIRECT($B29&amp;"!"&amp;M$3&amp;"5")</f>
        <v>0.95833688400000006</v>
      </c>
      <c r="N29" s="78">
        <f ca="1">M29-L29</f>
        <v>0</v>
      </c>
      <c r="O29" s="222"/>
      <c r="P29" s="224">
        <f ca="1">bdrate(D29:D32,L29:L32,H29:H32,M29:M32)</f>
        <v>-1.5265569629633657E-2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53.243408000000002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52.439088000000005</v>
      </c>
      <c r="I30" s="10"/>
      <c r="J30" s="224">
        <f ca="1">H30/D30-1</f>
        <v>-1.5106471020788104E-2</v>
      </c>
      <c r="L30" s="76">
        <f ca="1">INDIRECT($B30&amp;"!"&amp;L$3&amp;"6")</f>
        <v>0.97572322399999978</v>
      </c>
      <c r="M30" s="77">
        <f ca="1">INDIRECT($B30&amp;"!"&amp;M$3&amp;"6")</f>
        <v>0.97572322399999978</v>
      </c>
      <c r="N30" s="78">
        <f ca="1">M30-L30</f>
        <v>0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76.773336000000015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75.039464000000009</v>
      </c>
      <c r="I31" s="10"/>
      <c r="J31" s="224">
        <f ca="1">H31/D31-1</f>
        <v>-2.2584299319753476E-2</v>
      </c>
      <c r="L31" s="76">
        <f ca="1">INDIRECT($B31&amp;"!"&amp;L$3&amp;"7")</f>
        <v>0.98810872066666655</v>
      </c>
      <c r="M31" s="77">
        <f ca="1">INDIRECT($B31&amp;"!"&amp;M$3&amp;"7")</f>
        <v>0.98810872066666655</v>
      </c>
      <c r="N31" s="78">
        <f ca="1">M31-L31</f>
        <v>0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108.862088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105.82007999999999</v>
      </c>
      <c r="I32" s="10"/>
      <c r="J32" s="224">
        <f ca="1">H32/D32-1</f>
        <v>-2.7943685959799014E-2</v>
      </c>
      <c r="L32" s="76">
        <f ca="1">INDIRECT($B32&amp;"!"&amp;L$3&amp;"8")</f>
        <v>0.99241338533333334</v>
      </c>
      <c r="M32" s="77">
        <f ca="1">INDIRECT($B32&amp;"!"&amp;M$3&amp;"8")</f>
        <v>0.99241338533333334</v>
      </c>
      <c r="N32" s="78">
        <f ca="1">M32-L32</f>
        <v>0</v>
      </c>
      <c r="O32" s="222"/>
      <c r="P32" s="227">
        <f ca="1">bdrate(L29:L32,D29:D32,M29:M32,H29:H32)</f>
        <v>4.8382329265184154E-4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36.805536000000004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108.862088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0" t="s">
        <v>14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04"/>
      <c r="L37" s="283" t="str">
        <f>F37</f>
        <v>breakfast_semitrack</v>
      </c>
      <c r="M37" s="281"/>
      <c r="N37" s="282"/>
      <c r="O37" s="180"/>
      <c r="P37" s="204"/>
      <c r="U37" s="200"/>
      <c r="V37" s="200"/>
      <c r="X37" s="284"/>
      <c r="Y37" s="275"/>
      <c r="Z37" s="275"/>
    </row>
    <row r="38" spans="2:28" x14ac:dyDescent="0.25">
      <c r="B38" s="277" t="s">
        <v>27</v>
      </c>
      <c r="C38" s="275"/>
      <c r="D38" s="71" t="s">
        <v>28</v>
      </c>
      <c r="E38" s="222"/>
      <c r="F38" s="277" t="s">
        <v>27</v>
      </c>
      <c r="G38" s="275"/>
      <c r="H38" s="71" t="s">
        <v>28</v>
      </c>
      <c r="I38" s="10"/>
      <c r="J38" s="203" t="s">
        <v>29</v>
      </c>
      <c r="L38" s="274" t="s">
        <v>44</v>
      </c>
      <c r="M38" s="275"/>
      <c r="N38" s="276"/>
      <c r="O38" s="69"/>
      <c r="P38" s="4"/>
      <c r="R38" s="278"/>
      <c r="S38" s="275"/>
      <c r="T38" s="275"/>
      <c r="U38" s="205"/>
      <c r="V38" s="205"/>
      <c r="X38" s="278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37.945208000000001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37.699552000000004</v>
      </c>
      <c r="I40" s="10"/>
      <c r="J40" s="224">
        <f ca="1">H40/D40-1</f>
        <v>-6.473966356963845E-3</v>
      </c>
      <c r="L40" s="76">
        <f ca="1">INDIRECT($B40&amp;"!"&amp;L$3&amp;"5")</f>
        <v>0.95698564733333324</v>
      </c>
      <c r="M40" s="77">
        <f ca="1">INDIRECT($B40&amp;"!"&amp;M$3&amp;"5")</f>
        <v>0.95698564733333324</v>
      </c>
      <c r="N40" s="78">
        <f ca="1">M40-L40</f>
        <v>0</v>
      </c>
      <c r="O40" s="222"/>
      <c r="P40" s="224">
        <f ca="1">bdrate(D40:D43,L40:L43,H40:H43,M40:M43)</f>
        <v>-1.5743153874282934E-2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54.681568000000006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53.824272000000008</v>
      </c>
      <c r="I41" s="10"/>
      <c r="J41" s="224">
        <f ca="1">H41/D41-1</f>
        <v>-1.5677970317164225E-2</v>
      </c>
      <c r="L41" s="76">
        <f ca="1">INDIRECT($B41&amp;"!"&amp;L$3&amp;"6")</f>
        <v>0.9749194326666667</v>
      </c>
      <c r="M41" s="77">
        <f ca="1">INDIRECT($B41&amp;"!"&amp;M$3&amp;"6")</f>
        <v>0.9749194326666667</v>
      </c>
      <c r="N41" s="78">
        <f ca="1">M41-L41</f>
        <v>0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79.040791999999996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77.209791999999993</v>
      </c>
      <c r="I42" s="10"/>
      <c r="J42" s="224">
        <f ca="1">H42/D42-1</f>
        <v>-2.3165253708490208E-2</v>
      </c>
      <c r="L42" s="76">
        <f ca="1">INDIRECT($B42&amp;"!"&amp;L$3&amp;"7")</f>
        <v>0.98757303066666668</v>
      </c>
      <c r="M42" s="77">
        <f ca="1">INDIRECT($B42&amp;"!"&amp;M$3&amp;"7")</f>
        <v>0.98757303066666668</v>
      </c>
      <c r="N42" s="78">
        <f ca="1">M42-L42</f>
        <v>0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112.14424799999999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108.95979199999999</v>
      </c>
      <c r="I43" s="10"/>
      <c r="J43" s="224">
        <f ca="1">H43/D43-1</f>
        <v>-2.8396070746312341E-2</v>
      </c>
      <c r="L43" s="76">
        <f ca="1">INDIRECT($B43&amp;"!"&amp;L$3&amp;"8")</f>
        <v>0.99193356466666682</v>
      </c>
      <c r="M43" s="77">
        <f ca="1">INDIRECT($B43&amp;"!"&amp;M$3&amp;"8")</f>
        <v>0.99193356466666682</v>
      </c>
      <c r="N43" s="78">
        <f ca="1">M43-L43</f>
        <v>0</v>
      </c>
      <c r="O43" s="222"/>
      <c r="P43" s="227">
        <f ca="1">bdrate(L40:L43,D40:D43,M40:M43,H40:H43)</f>
        <v>5.0792151994794033E-4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37.699552000000004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112.14424799999999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0" t="s">
        <v>15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04"/>
      <c r="L48" s="283" t="str">
        <f>F48</f>
        <v>cinema_track</v>
      </c>
      <c r="M48" s="281"/>
      <c r="N48" s="282"/>
      <c r="O48" s="180"/>
      <c r="P48" s="204"/>
      <c r="U48" s="200"/>
      <c r="V48" s="200"/>
      <c r="X48" s="284"/>
      <c r="Y48" s="275"/>
      <c r="Z48" s="275"/>
    </row>
    <row r="49" spans="2:28" x14ac:dyDescent="0.25">
      <c r="B49" s="277" t="s">
        <v>27</v>
      </c>
      <c r="C49" s="275"/>
      <c r="D49" s="71" t="s">
        <v>28</v>
      </c>
      <c r="E49" s="222"/>
      <c r="F49" s="277" t="s">
        <v>27</v>
      </c>
      <c r="G49" s="275"/>
      <c r="H49" s="71" t="s">
        <v>28</v>
      </c>
      <c r="I49" s="10"/>
      <c r="J49" s="203" t="s">
        <v>29</v>
      </c>
      <c r="L49" s="274" t="s">
        <v>44</v>
      </c>
      <c r="M49" s="275"/>
      <c r="N49" s="276"/>
      <c r="O49" s="69"/>
      <c r="P49" s="4"/>
      <c r="R49" s="278"/>
      <c r="S49" s="275"/>
      <c r="T49" s="275"/>
      <c r="U49" s="205"/>
      <c r="V49" s="205"/>
      <c r="X49" s="278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27.457296000000003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0</v>
      </c>
      <c r="I51" s="10"/>
      <c r="J51" s="224">
        <f ca="1">H51/D51-1</f>
        <v>-1</v>
      </c>
      <c r="L51" s="76">
        <f ca="1">INDIRECT($B51&amp;"!"&amp;L$3&amp;"5")</f>
        <v>0.96903136380952382</v>
      </c>
      <c r="M51" s="77" t="e">
        <f ca="1">INDIRECT($B51&amp;"!"&amp;M$3&amp;"5")</f>
        <v>#DIV/0!</v>
      </c>
      <c r="N51" s="78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39.731791999999999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0</v>
      </c>
      <c r="I52" s="10"/>
      <c r="J52" s="224">
        <f ca="1">H52/D52-1</f>
        <v>-1</v>
      </c>
      <c r="L52" s="76">
        <f ca="1">INDIRECT($B52&amp;"!"&amp;L$3&amp;"6")</f>
        <v>0.98082668380952365</v>
      </c>
      <c r="M52" s="77" t="e">
        <f ca="1">INDIRECT($B52&amp;"!"&amp;M$3&amp;"6")</f>
        <v>#DIV/0!</v>
      </c>
      <c r="N52" s="78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59.551984000000004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0</v>
      </c>
      <c r="I53" s="10"/>
      <c r="J53" s="224">
        <f ca="1">H53/D53-1</f>
        <v>-1</v>
      </c>
      <c r="L53" s="76">
        <f ca="1">INDIRECT($B53&amp;"!"&amp;L$3&amp;"7")</f>
        <v>0.98939370380952374</v>
      </c>
      <c r="M53" s="77" t="e">
        <f ca="1">INDIRECT($B53&amp;"!"&amp;M$3&amp;"7")</f>
        <v>#DIV/0!</v>
      </c>
      <c r="N53" s="78" t="e">
        <f ca="1">M53-L53</f>
        <v>#DIV/0!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86.991584000000003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0</v>
      </c>
      <c r="I54" s="10"/>
      <c r="J54" s="224">
        <f ca="1">H54/D54-1</f>
        <v>-1</v>
      </c>
      <c r="L54" s="76">
        <f ca="1">INDIRECT($B54&amp;"!"&amp;L$3&amp;"8")</f>
        <v>0.99380515857142848</v>
      </c>
      <c r="M54" s="77" t="e">
        <f ca="1">INDIRECT($B54&amp;"!"&amp;M$3&amp;"8")</f>
        <v>#DIV/0!</v>
      </c>
      <c r="N54" s="78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0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86.991584000000003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0" t="s">
        <v>16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04"/>
      <c r="L59" s="283" t="str">
        <f>F59</f>
        <v>cinema_semitrack</v>
      </c>
      <c r="M59" s="281"/>
      <c r="N59" s="282"/>
      <c r="O59" s="180"/>
      <c r="P59" s="204"/>
      <c r="U59" s="200"/>
      <c r="V59" s="200"/>
      <c r="X59" s="284"/>
      <c r="Y59" s="275"/>
      <c r="Z59" s="275"/>
    </row>
    <row r="60" spans="2:28" x14ac:dyDescent="0.25">
      <c r="B60" s="277" t="s">
        <v>27</v>
      </c>
      <c r="C60" s="275"/>
      <c r="D60" s="71" t="s">
        <v>28</v>
      </c>
      <c r="E60" s="222"/>
      <c r="F60" s="277" t="s">
        <v>27</v>
      </c>
      <c r="G60" s="275"/>
      <c r="H60" s="71" t="s">
        <v>28</v>
      </c>
      <c r="I60" s="10"/>
      <c r="J60" s="203" t="s">
        <v>29</v>
      </c>
      <c r="L60" s="274" t="s">
        <v>44</v>
      </c>
      <c r="M60" s="275"/>
      <c r="N60" s="276"/>
      <c r="O60" s="69"/>
      <c r="P60" s="4"/>
      <c r="R60" s="278"/>
      <c r="S60" s="275"/>
      <c r="T60" s="275"/>
      <c r="U60" s="205"/>
      <c r="V60" s="205"/>
      <c r="X60" s="278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28.316848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0</v>
      </c>
      <c r="I62" s="10"/>
      <c r="J62" s="224">
        <f ca="1">H62/D62-1</f>
        <v>-1</v>
      </c>
      <c r="L62" s="76">
        <f ca="1">INDIRECT($B62&amp;"!"&amp;L$3&amp;"5")</f>
        <v>0.96755116761904758</v>
      </c>
      <c r="M62" s="77" t="e">
        <f ca="1">INDIRECT($B62&amp;"!"&amp;M$3&amp;"5")</f>
        <v>#DIV/0!</v>
      </c>
      <c r="N62" s="78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41.126480000000001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0</v>
      </c>
      <c r="I63" s="10"/>
      <c r="J63" s="224">
        <f ca="1">H63/D63-1</f>
        <v>-1</v>
      </c>
      <c r="L63" s="76">
        <f ca="1">INDIRECT($B63&amp;"!"&amp;L$3&amp;"6")</f>
        <v>0.97986977619047599</v>
      </c>
      <c r="M63" s="77" t="e">
        <f ca="1">INDIRECT($B63&amp;"!"&amp;M$3&amp;"6")</f>
        <v>#DIV/0!</v>
      </c>
      <c r="N63" s="78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61.86504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0</v>
      </c>
      <c r="I64" s="10"/>
      <c r="J64" s="224">
        <f ca="1">H64/D64-1</f>
        <v>-1</v>
      </c>
      <c r="L64" s="76">
        <f ca="1">INDIRECT($B64&amp;"!"&amp;L$3&amp;"7")</f>
        <v>0.98891836142857159</v>
      </c>
      <c r="M64" s="77" t="e">
        <f ca="1">INDIRECT($B64&amp;"!"&amp;M$3&amp;"7")</f>
        <v>#DIV/0!</v>
      </c>
      <c r="N64" s="78" t="e">
        <f ca="1">M64-L64</f>
        <v>#DIV/0!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90.416760000000011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0</v>
      </c>
      <c r="I65" s="10"/>
      <c r="J65" s="224">
        <f ca="1">H65/D65-1</f>
        <v>-1</v>
      </c>
      <c r="L65" s="76">
        <f ca="1">INDIRECT($B65&amp;"!"&amp;L$3&amp;"8")</f>
        <v>0.99346047666666659</v>
      </c>
      <c r="M65" s="77" t="e">
        <f ca="1">INDIRECT($B65&amp;"!"&amp;M$3&amp;"8")</f>
        <v>#DIV/0!</v>
      </c>
      <c r="N65" s="78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0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90.416760000000011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0" t="s">
        <v>17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04"/>
      <c r="L70" s="283" t="str">
        <f>F70</f>
        <v>breakdance_track</v>
      </c>
      <c r="M70" s="281"/>
      <c r="N70" s="282"/>
      <c r="O70" s="180"/>
      <c r="P70" s="204"/>
      <c r="U70" s="200"/>
      <c r="V70" s="200"/>
      <c r="X70" s="284"/>
      <c r="Y70" s="275"/>
      <c r="Z70" s="275"/>
    </row>
    <row r="71" spans="2:28" x14ac:dyDescent="0.25">
      <c r="B71" s="277" t="s">
        <v>27</v>
      </c>
      <c r="C71" s="275"/>
      <c r="D71" s="71" t="s">
        <v>28</v>
      </c>
      <c r="E71" s="222"/>
      <c r="F71" s="277" t="s">
        <v>27</v>
      </c>
      <c r="G71" s="275"/>
      <c r="H71" s="71" t="s">
        <v>28</v>
      </c>
      <c r="I71" s="10"/>
      <c r="J71" s="203" t="s">
        <v>29</v>
      </c>
      <c r="L71" s="274" t="s">
        <v>44</v>
      </c>
      <c r="M71" s="275"/>
      <c r="N71" s="276"/>
      <c r="O71" s="69"/>
      <c r="P71" s="4"/>
      <c r="R71" s="278"/>
      <c r="S71" s="275"/>
      <c r="T71" s="275"/>
      <c r="U71" s="205"/>
      <c r="V71" s="205"/>
      <c r="X71" s="278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126.58231200000002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0</v>
      </c>
      <c r="I73" s="10"/>
      <c r="J73" s="224">
        <f ca="1">H73/D73-1</f>
        <v>-1</v>
      </c>
      <c r="L73" s="76">
        <f ca="1">INDIRECT($B73&amp;"!"&amp;L$3&amp;"5")</f>
        <v>0.93688656531250003</v>
      </c>
      <c r="M73" s="77" t="e">
        <f ca="1">INDIRECT($B73&amp;"!"&amp;M$3&amp;"5")</f>
        <v>#DIV/0!</v>
      </c>
      <c r="N73" s="78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181.19922399999999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0</v>
      </c>
      <c r="I74" s="10"/>
      <c r="J74" s="224">
        <f ca="1">H74/D74-1</f>
        <v>-1</v>
      </c>
      <c r="L74" s="76">
        <f ca="1">INDIRECT($B74&amp;"!"&amp;L$3&amp;"6")</f>
        <v>0.97254385749999983</v>
      </c>
      <c r="M74" s="77" t="e">
        <f ca="1">INDIRECT($B74&amp;"!"&amp;M$3&amp;"6")</f>
        <v>#DIV/0!</v>
      </c>
      <c r="N74" s="78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256.27688799999999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0</v>
      </c>
      <c r="I75" s="10"/>
      <c r="J75" s="224">
        <f ca="1">H75/D75-1</f>
        <v>-1</v>
      </c>
      <c r="L75" s="76">
        <f ca="1">INDIRECT($B75&amp;"!"&amp;L$3&amp;"7")</f>
        <v>0.98944849312499994</v>
      </c>
      <c r="M75" s="77" t="e">
        <f ca="1">INDIRECT($B75&amp;"!"&amp;M$3&amp;"7")</f>
        <v>#DIV/0!</v>
      </c>
      <c r="N75" s="78" t="e">
        <f ca="1">M75-L75</f>
        <v>#DIV/0!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356.432816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0</v>
      </c>
      <c r="I76" s="10"/>
      <c r="J76" s="224">
        <f ca="1">H76/D76-1</f>
        <v>-1</v>
      </c>
      <c r="L76" s="76">
        <f ca="1">INDIRECT($B76&amp;"!"&amp;L$3&amp;"8")</f>
        <v>0.99455648124999985</v>
      </c>
      <c r="M76" s="77" t="e">
        <f ca="1">INDIRECT($B76&amp;"!"&amp;M$3&amp;"8")</f>
        <v>#DIV/0!</v>
      </c>
      <c r="N76" s="78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0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356.432816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0" t="s">
        <v>18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04"/>
      <c r="L81" s="283" t="str">
        <f>F81</f>
        <v>breakdance_semitrack</v>
      </c>
      <c r="M81" s="281"/>
      <c r="N81" s="282"/>
      <c r="O81" s="180"/>
      <c r="P81" s="204"/>
      <c r="U81" s="200"/>
      <c r="V81" s="200"/>
      <c r="X81" s="284"/>
      <c r="Y81" s="275"/>
      <c r="Z81" s="275"/>
    </row>
    <row r="82" spans="2:28" x14ac:dyDescent="0.25">
      <c r="B82" s="277" t="s">
        <v>27</v>
      </c>
      <c r="C82" s="275"/>
      <c r="D82" s="71" t="s">
        <v>28</v>
      </c>
      <c r="E82" s="222"/>
      <c r="F82" s="277" t="s">
        <v>27</v>
      </c>
      <c r="G82" s="275"/>
      <c r="H82" s="71" t="s">
        <v>28</v>
      </c>
      <c r="I82" s="10"/>
      <c r="J82" s="203" t="s">
        <v>29</v>
      </c>
      <c r="L82" s="274" t="s">
        <v>44</v>
      </c>
      <c r="M82" s="275"/>
      <c r="N82" s="276"/>
      <c r="O82" s="69"/>
      <c r="P82" s="4"/>
      <c r="R82" s="278"/>
      <c r="S82" s="275"/>
      <c r="T82" s="275"/>
      <c r="U82" s="205"/>
      <c r="V82" s="205"/>
      <c r="X82" s="278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132.47429600000001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0</v>
      </c>
      <c r="I84" s="10"/>
      <c r="J84" s="224">
        <f ca="1">H84/D84-1</f>
        <v>-1</v>
      </c>
      <c r="L84" s="76">
        <f ca="1">INDIRECT($B84&amp;"!"&amp;L$3&amp;"5")</f>
        <v>0.92944511875000002</v>
      </c>
      <c r="M84" s="77" t="e">
        <f ca="1">INDIRECT($B84&amp;"!"&amp;M$3&amp;"5")</f>
        <v>#DIV/0!</v>
      </c>
      <c r="N84" s="78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189.77703999999997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0</v>
      </c>
      <c r="I85" s="10"/>
      <c r="J85" s="224">
        <f ca="1">H85/D85-1</f>
        <v>-1</v>
      </c>
      <c r="L85" s="76">
        <f ca="1">INDIRECT($B85&amp;"!"&amp;L$3&amp;"6")</f>
        <v>0.96953595656249991</v>
      </c>
      <c r="M85" s="77" t="e">
        <f ca="1">INDIRECT($B85&amp;"!"&amp;M$3&amp;"6")</f>
        <v>#DIV/0!</v>
      </c>
      <c r="N85" s="78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268.24353600000001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0</v>
      </c>
      <c r="I86" s="10"/>
      <c r="J86" s="224">
        <f ca="1">H86/D86-1</f>
        <v>-1</v>
      </c>
      <c r="L86" s="76">
        <f ca="1">INDIRECT($B86&amp;"!"&amp;L$3&amp;"7")</f>
        <v>0.98823150374999991</v>
      </c>
      <c r="M86" s="77" t="e">
        <f ca="1">INDIRECT($B86&amp;"!"&amp;M$3&amp;"7")</f>
        <v>#DIV/0!</v>
      </c>
      <c r="N86" s="78" t="e">
        <f ca="1">M86-L86</f>
        <v>#DIV/0!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372.53076799999991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0</v>
      </c>
      <c r="I87" s="10"/>
      <c r="J87" s="224">
        <f ca="1">H87/D87-1</f>
        <v>-1</v>
      </c>
      <c r="L87" s="76">
        <f ca="1">INDIRECT($B87&amp;"!"&amp;L$3&amp;"8")</f>
        <v>0.99383825499999989</v>
      </c>
      <c r="M87" s="77" t="e">
        <f ca="1">INDIRECT($B87&amp;"!"&amp;M$3&amp;"8")</f>
        <v>#DIV/0!</v>
      </c>
      <c r="N87" s="78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0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372.53076799999991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0" t="s">
        <v>19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04"/>
      <c r="L92" s="283" t="str">
        <f>F92</f>
        <v>bartender_track</v>
      </c>
      <c r="M92" s="281"/>
      <c r="N92" s="282"/>
      <c r="O92" s="180"/>
      <c r="P92" s="204"/>
      <c r="U92" s="200"/>
      <c r="V92" s="200"/>
      <c r="X92" s="284"/>
      <c r="Y92" s="275"/>
      <c r="Z92" s="275"/>
    </row>
    <row r="93" spans="2:28" x14ac:dyDescent="0.25">
      <c r="B93" s="277" t="s">
        <v>27</v>
      </c>
      <c r="C93" s="275"/>
      <c r="D93" s="71" t="s">
        <v>28</v>
      </c>
      <c r="E93" s="222"/>
      <c r="F93" s="277" t="s">
        <v>27</v>
      </c>
      <c r="G93" s="275"/>
      <c r="H93" s="71" t="s">
        <v>28</v>
      </c>
      <c r="I93" s="10"/>
      <c r="J93" s="203" t="s">
        <v>29</v>
      </c>
      <c r="L93" s="274" t="s">
        <v>44</v>
      </c>
      <c r="M93" s="275"/>
      <c r="N93" s="276"/>
      <c r="O93" s="69"/>
      <c r="P93" s="4"/>
      <c r="R93" s="278"/>
      <c r="S93" s="275"/>
      <c r="T93" s="275"/>
      <c r="U93" s="205"/>
      <c r="V93" s="205"/>
      <c r="X93" s="278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37.948527999999996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0</v>
      </c>
      <c r="I95" s="10"/>
      <c r="J95" s="224">
        <f ca="1">H95/D95-1</f>
        <v>-1</v>
      </c>
      <c r="L95" s="76">
        <f ca="1">INDIRECT($B95&amp;"!"&amp;L$3&amp;"5")</f>
        <v>0.97019467904761891</v>
      </c>
      <c r="M95" s="77" t="e">
        <f ca="1">INDIRECT($B95&amp;"!"&amp;M$3&amp;"5")</f>
        <v>#DIV/0!</v>
      </c>
      <c r="N95" s="78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56.081432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0</v>
      </c>
      <c r="I96" s="10"/>
      <c r="J96" s="224">
        <f ca="1">H96/D96-1</f>
        <v>-1</v>
      </c>
      <c r="L96" s="76">
        <f ca="1">INDIRECT($B96&amp;"!"&amp;L$3&amp;"6")</f>
        <v>0.98123514571428549</v>
      </c>
      <c r="M96" s="77" t="e">
        <f ca="1">INDIRECT($B96&amp;"!"&amp;M$3&amp;"6")</f>
        <v>#DIV/0!</v>
      </c>
      <c r="N96" s="78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83.899416000000002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0</v>
      </c>
      <c r="I97" s="10"/>
      <c r="J97" s="224">
        <f ca="1">H97/D97-1</f>
        <v>-1</v>
      </c>
      <c r="L97" s="76">
        <f ca="1">INDIRECT($B97&amp;"!"&amp;L$3&amp;"7")</f>
        <v>0.99006418190476186</v>
      </c>
      <c r="M97" s="77" t="e">
        <f ca="1">INDIRECT($B97&amp;"!"&amp;M$3&amp;"7")</f>
        <v>#DIV/0!</v>
      </c>
      <c r="N97" s="78" t="e">
        <f ca="1">M97-L97</f>
        <v>#DIV/0!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121.390568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0</v>
      </c>
      <c r="I98" s="10"/>
      <c r="J98" s="224">
        <f ca="1">H98/D98-1</f>
        <v>-1</v>
      </c>
      <c r="L98" s="76">
        <f ca="1">INDIRECT($B98&amp;"!"&amp;L$3&amp;"8")</f>
        <v>0.99394777333333351</v>
      </c>
      <c r="M98" s="77" t="e">
        <f ca="1">INDIRECT($B98&amp;"!"&amp;M$3&amp;"8")</f>
        <v>#DIV/0!</v>
      </c>
      <c r="N98" s="78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0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121.390568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0" t="s">
        <v>20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04"/>
      <c r="L103" s="283" t="str">
        <f>F103</f>
        <v>bartender_semitrack</v>
      </c>
      <c r="M103" s="281"/>
      <c r="N103" s="282"/>
      <c r="O103" s="180"/>
      <c r="P103" s="204"/>
      <c r="U103" s="200"/>
      <c r="V103" s="200"/>
      <c r="X103" s="284"/>
      <c r="Y103" s="275"/>
      <c r="Z103" s="275"/>
    </row>
    <row r="104" spans="2:28" x14ac:dyDescent="0.25">
      <c r="B104" s="277" t="s">
        <v>27</v>
      </c>
      <c r="C104" s="275"/>
      <c r="D104" s="71" t="s">
        <v>28</v>
      </c>
      <c r="E104" s="222"/>
      <c r="F104" s="277" t="s">
        <v>27</v>
      </c>
      <c r="G104" s="275"/>
      <c r="H104" s="71" t="s">
        <v>28</v>
      </c>
      <c r="I104" s="10"/>
      <c r="J104" s="203" t="s">
        <v>29</v>
      </c>
      <c r="L104" s="274" t="s">
        <v>44</v>
      </c>
      <c r="M104" s="275"/>
      <c r="N104" s="276"/>
      <c r="O104" s="69"/>
      <c r="P104" s="4"/>
      <c r="R104" s="278"/>
      <c r="S104" s="275"/>
      <c r="T104" s="275"/>
      <c r="U104" s="205"/>
      <c r="V104" s="205"/>
      <c r="X104" s="278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39.123160000000006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0</v>
      </c>
      <c r="I106" s="10"/>
      <c r="J106" s="224">
        <f ca="1">H106/D106-1</f>
        <v>-1</v>
      </c>
      <c r="L106" s="76">
        <f ca="1">INDIRECT($B106&amp;"!"&amp;L$3&amp;"5")</f>
        <v>0.96837816095238116</v>
      </c>
      <c r="M106" s="77" t="e">
        <f ca="1">INDIRECT($B106&amp;"!"&amp;M$3&amp;"5")</f>
        <v>#DIV/0!</v>
      </c>
      <c r="N106" s="78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57.942776000000009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0</v>
      </c>
      <c r="I107" s="10"/>
      <c r="J107" s="224">
        <f ca="1">H107/D107-1</f>
        <v>-1</v>
      </c>
      <c r="L107" s="76">
        <f ca="1">INDIRECT($B107&amp;"!"&amp;L$3&amp;"6")</f>
        <v>0.98000944999999984</v>
      </c>
      <c r="M107" s="77" t="e">
        <f ca="1">INDIRECT($B107&amp;"!"&amp;M$3&amp;"6")</f>
        <v>#DIV/0!</v>
      </c>
      <c r="N107" s="78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86.871504000000002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0</v>
      </c>
      <c r="I108" s="10"/>
      <c r="J108" s="224">
        <f ca="1">H108/D108-1</f>
        <v>-1</v>
      </c>
      <c r="L108" s="76">
        <f ca="1">INDIRECT($B108&amp;"!"&amp;L$3&amp;"7")</f>
        <v>0.98935317476190476</v>
      </c>
      <c r="M108" s="77" t="e">
        <f ca="1">INDIRECT($B108&amp;"!"&amp;M$3&amp;"7")</f>
        <v>#DIV/0!</v>
      </c>
      <c r="N108" s="78" t="e">
        <f ca="1">M108-L108</f>
        <v>#DIV/0!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125.675568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0</v>
      </c>
      <c r="I109" s="10"/>
      <c r="J109" s="224">
        <f ca="1">H109/D109-1</f>
        <v>-1</v>
      </c>
      <c r="L109" s="76">
        <f ca="1">INDIRECT($B109&amp;"!"&amp;L$3&amp;"8")</f>
        <v>0.99349843380952385</v>
      </c>
      <c r="M109" s="77" t="e">
        <f ca="1">INDIRECT($B109&amp;"!"&amp;M$3&amp;"8")</f>
        <v>#DIV/0!</v>
      </c>
      <c r="N109" s="78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0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125.675568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2"/>
      <c r="E216" s="222"/>
      <c r="F216" s="222"/>
      <c r="G216" s="222"/>
      <c r="H216" s="10"/>
      <c r="I216" s="10"/>
      <c r="J216" s="10"/>
      <c r="L216" s="40"/>
      <c r="M216" s="180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6"/>
      <c r="AB216" s="226"/>
    </row>
    <row r="217" spans="2:28" x14ac:dyDescent="0.25">
      <c r="B217" s="40"/>
      <c r="C217" s="180"/>
      <c r="D217" s="222"/>
      <c r="E217" s="222"/>
      <c r="F217" s="222"/>
      <c r="G217" s="222"/>
      <c r="H217" s="10"/>
      <c r="I217" s="10"/>
      <c r="J217" s="10"/>
      <c r="L217" s="40"/>
      <c r="M217" s="180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6"/>
    </row>
    <row r="218" spans="2:28" x14ac:dyDescent="0.25">
      <c r="B218" s="40"/>
      <c r="C218" s="180"/>
      <c r="D218" s="222"/>
      <c r="E218" s="222"/>
      <c r="F218" s="222"/>
      <c r="G218" s="222"/>
      <c r="H218" s="10"/>
      <c r="I218" s="10"/>
      <c r="J218" s="10"/>
      <c r="L218" s="40"/>
      <c r="M218" s="180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6"/>
    </row>
    <row r="219" spans="2:28" ht="16.5" customHeight="1" x14ac:dyDescent="0.25">
      <c r="B219" s="40"/>
      <c r="C219" s="180"/>
      <c r="D219" s="222"/>
      <c r="E219" s="222"/>
      <c r="F219" s="222"/>
      <c r="G219" s="222"/>
      <c r="H219" s="10"/>
      <c r="I219" s="10"/>
      <c r="J219" s="10"/>
      <c r="L219" s="40"/>
      <c r="M219" s="180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6"/>
      <c r="AB219" s="226"/>
    </row>
    <row r="220" spans="2:28" x14ac:dyDescent="0.25">
      <c r="B220" s="40"/>
      <c r="C220" s="180"/>
      <c r="D220" s="222"/>
      <c r="E220" s="222"/>
      <c r="F220" s="222"/>
      <c r="G220" s="222"/>
      <c r="H220" s="10"/>
      <c r="I220" s="10"/>
      <c r="J220" s="10"/>
      <c r="L220" s="40"/>
      <c r="M220" s="180"/>
      <c r="N220" s="222"/>
      <c r="O220" s="222"/>
      <c r="P220" s="222"/>
      <c r="Q220" s="222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2"/>
      <c r="E221" s="222"/>
      <c r="F221" s="222"/>
      <c r="G221" s="222"/>
      <c r="H221" s="10"/>
      <c r="I221" s="10"/>
      <c r="J221" s="10"/>
      <c r="L221" s="40"/>
      <c r="M221" s="180"/>
      <c r="N221" s="222"/>
      <c r="O221" s="222"/>
      <c r="P221" s="222"/>
      <c r="Q221" s="222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1" bestFit="1" customWidth="1"/>
    <col min="2" max="2" width="6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6.59765625" style="20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16.09765625" style="201" bestFit="1" customWidth="1"/>
    <col min="14" max="14" width="7.59765625" style="201" bestFit="1" customWidth="1"/>
    <col min="15" max="15" width="4.59765625" style="201" customWidth="1"/>
    <col min="16" max="16" width="9.5976562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8" width="9" style="201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9" t="str">
        <f>'Summary (auto)'!C3</f>
        <v>MPEG-151</v>
      </c>
      <c r="C2" s="275"/>
      <c r="D2" s="275"/>
      <c r="E2" s="202"/>
      <c r="F2" s="279" t="str">
        <f>'Summary (auto)'!C4</f>
        <v>my</v>
      </c>
      <c r="G2" s="275"/>
      <c r="H2" s="275"/>
      <c r="I2" s="200"/>
      <c r="J2" s="205" t="s">
        <v>22</v>
      </c>
      <c r="K2" s="200"/>
      <c r="L2" s="278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45</v>
      </c>
      <c r="M3" s="87" t="s">
        <v>46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80" t="s">
        <v>11</v>
      </c>
      <c r="C4" s="281"/>
      <c r="D4" s="282"/>
      <c r="E4" s="3"/>
      <c r="F4" s="280" t="str">
        <f>B4</f>
        <v>fruit</v>
      </c>
      <c r="G4" s="281"/>
      <c r="H4" s="282"/>
      <c r="I4" s="3"/>
      <c r="J4" s="204"/>
      <c r="L4" s="283" t="str">
        <f>F4</f>
        <v>fruit</v>
      </c>
      <c r="M4" s="281"/>
      <c r="N4" s="282"/>
      <c r="O4" s="180"/>
      <c r="P4" s="204"/>
      <c r="Q4" s="180"/>
      <c r="R4" s="180"/>
      <c r="S4" s="180"/>
      <c r="T4" s="180"/>
      <c r="U4" s="200"/>
      <c r="V4" s="200"/>
      <c r="X4" s="284"/>
      <c r="Y4" s="275"/>
      <c r="Z4" s="275"/>
    </row>
    <row r="5" spans="1:32" x14ac:dyDescent="0.25">
      <c r="B5" s="277" t="s">
        <v>27</v>
      </c>
      <c r="C5" s="275"/>
      <c r="D5" s="71" t="s">
        <v>28</v>
      </c>
      <c r="E5" s="222"/>
      <c r="F5" s="277" t="s">
        <v>27</v>
      </c>
      <c r="G5" s="275"/>
      <c r="H5" s="71" t="s">
        <v>28</v>
      </c>
      <c r="I5" s="10"/>
      <c r="J5" s="203" t="s">
        <v>29</v>
      </c>
      <c r="L5" s="274" t="s">
        <v>47</v>
      </c>
      <c r="M5" s="275"/>
      <c r="N5" s="276"/>
      <c r="O5" s="69"/>
      <c r="P5" s="4"/>
      <c r="Q5" s="69"/>
      <c r="R5" s="278"/>
      <c r="S5" s="275"/>
      <c r="T5" s="275"/>
      <c r="U5" s="205"/>
      <c r="V5" s="205"/>
      <c r="X5" s="278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3.8055839999999996</v>
      </c>
      <c r="E7" s="222"/>
      <c r="F7" s="94" t="str">
        <f>F4</f>
        <v>fruit</v>
      </c>
      <c r="G7" s="101" t="s">
        <v>34</v>
      </c>
      <c r="H7" s="223">
        <f ca="1">0.001*INDIRECT($B7&amp;"!W5")</f>
        <v>0</v>
      </c>
      <c r="I7" s="10"/>
      <c r="J7" s="224">
        <f ca="1">H7/D7-1</f>
        <v>-1</v>
      </c>
      <c r="L7" s="76">
        <f ca="1">INDIRECT($B7&amp;"!"&amp;L$3&amp;"5")</f>
        <v>0.99837623125000008</v>
      </c>
      <c r="M7" s="77" t="e">
        <f ca="1">INDIRECT($B7&amp;"!"&amp;M$3&amp;"5")</f>
        <v>#DIV/0!</v>
      </c>
      <c r="N7" s="78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4.8162959999999995</v>
      </c>
      <c r="E8" s="222"/>
      <c r="F8" s="94" t="str">
        <f>F7</f>
        <v>fruit</v>
      </c>
      <c r="G8" s="101" t="s">
        <v>35</v>
      </c>
      <c r="H8" s="223">
        <f ca="1">0.001*INDIRECT($B8&amp;"!W6")</f>
        <v>0</v>
      </c>
      <c r="I8" s="10"/>
      <c r="J8" s="224">
        <f ca="1">H8/D8-1</f>
        <v>-1</v>
      </c>
      <c r="L8" s="76">
        <f ca="1">INDIRECT($B8&amp;"!"&amp;L$3&amp;"6")</f>
        <v>0.99920279708333315</v>
      </c>
      <c r="M8" s="77" t="e">
        <f ca="1">INDIRECT($B8&amp;"!"&amp;M$3&amp;"6")</f>
        <v>#DIV/0!</v>
      </c>
      <c r="N8" s="78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6.1718480000000007</v>
      </c>
      <c r="E9" s="222"/>
      <c r="F9" s="94" t="str">
        <f>F8</f>
        <v>fruit</v>
      </c>
      <c r="G9" s="101" t="s">
        <v>36</v>
      </c>
      <c r="H9" s="223">
        <f ca="1">0.001*INDIRECT($B9&amp;"!W7")</f>
        <v>0</v>
      </c>
      <c r="I9" s="10"/>
      <c r="J9" s="224">
        <f ca="1">H9/D9-1</f>
        <v>-1</v>
      </c>
      <c r="L9" s="76">
        <f ca="1">INDIRECT($B9&amp;"!"&amp;L$3&amp;"7")</f>
        <v>0.99937497375000028</v>
      </c>
      <c r="M9" s="77" t="e">
        <f ca="1">INDIRECT($B9&amp;"!"&amp;M$3&amp;"7")</f>
        <v>#DIV/0!</v>
      </c>
      <c r="N9" s="78" t="e">
        <f ca="1">M9-L9</f>
        <v>#DIV/0!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8.6232160000000011</v>
      </c>
      <c r="E10" s="222"/>
      <c r="F10" s="94" t="str">
        <f>F9</f>
        <v>fruit</v>
      </c>
      <c r="G10" s="101" t="s">
        <v>38</v>
      </c>
      <c r="H10" s="223">
        <f ca="1">0.001*INDIRECT($B10&amp;"!W8")</f>
        <v>0</v>
      </c>
      <c r="I10" s="10"/>
      <c r="J10" s="224">
        <f ca="1">H10/D10-1</f>
        <v>-1</v>
      </c>
      <c r="L10" s="76">
        <f ca="1">INDIRECT($B10&amp;"!"&amp;L$3&amp;"8")</f>
        <v>0.99952589916666668</v>
      </c>
      <c r="M10" s="77" t="e">
        <f ca="1">INDIRECT($B10&amp;"!"&amp;M$3&amp;"8")</f>
        <v>#DIV/0!</v>
      </c>
      <c r="N10" s="78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0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8.6232160000000011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0" t="s">
        <v>12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04"/>
      <c r="L15" s="283" t="str">
        <f>F15</f>
        <v>breakfast</v>
      </c>
      <c r="M15" s="281"/>
      <c r="N15" s="282"/>
      <c r="O15" s="180"/>
      <c r="P15" s="204"/>
      <c r="Q15" s="180"/>
      <c r="R15" s="180"/>
      <c r="S15" s="180"/>
      <c r="T15" s="180"/>
      <c r="U15" s="200"/>
      <c r="V15" s="200"/>
      <c r="X15" s="284"/>
      <c r="Y15" s="275"/>
      <c r="Z15" s="275"/>
    </row>
    <row r="16" spans="1:32" x14ac:dyDescent="0.25">
      <c r="B16" s="277" t="s">
        <v>27</v>
      </c>
      <c r="C16" s="275"/>
      <c r="D16" s="71" t="s">
        <v>28</v>
      </c>
      <c r="E16" s="222"/>
      <c r="F16" s="277" t="s">
        <v>27</v>
      </c>
      <c r="G16" s="275"/>
      <c r="H16" s="71" t="s">
        <v>28</v>
      </c>
      <c r="I16" s="10"/>
      <c r="J16" s="203" t="s">
        <v>29</v>
      </c>
      <c r="L16" s="274" t="s">
        <v>47</v>
      </c>
      <c r="M16" s="275"/>
      <c r="N16" s="276"/>
      <c r="O16" s="69"/>
      <c r="P16" s="4"/>
      <c r="Q16" s="69"/>
      <c r="R16" s="278"/>
      <c r="S16" s="275"/>
      <c r="T16" s="275"/>
      <c r="U16" s="205"/>
      <c r="V16" s="205"/>
      <c r="X16" s="278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29.751368000000003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0</v>
      </c>
      <c r="I18" s="10"/>
      <c r="J18" s="224">
        <f ca="1">H18/D18-1</f>
        <v>-1</v>
      </c>
      <c r="L18" s="76">
        <f ca="1">INDIRECT($B18&amp;"!"&amp;L$3&amp;"5")</f>
        <v>0.99025311599999999</v>
      </c>
      <c r="M18" s="77" t="e">
        <f ca="1">INDIRECT($B18&amp;"!"&amp;M$3&amp;"5")</f>
        <v>#DIV/0!</v>
      </c>
      <c r="N18" s="78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39.615535999999999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0</v>
      </c>
      <c r="I19" s="10"/>
      <c r="J19" s="224">
        <f ca="1">H19/D19-1</f>
        <v>-1</v>
      </c>
      <c r="L19" s="76">
        <f ca="1">INDIRECT($B19&amp;"!"&amp;L$3&amp;"6")</f>
        <v>0.99195924199999985</v>
      </c>
      <c r="M19" s="77" t="e">
        <f ca="1">INDIRECT($B19&amp;"!"&amp;M$3&amp;"6")</f>
        <v>#DIV/0!</v>
      </c>
      <c r="N19" s="78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53.677455999999999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0</v>
      </c>
      <c r="I20" s="10"/>
      <c r="J20" s="224">
        <f ca="1">H20/D20-1</f>
        <v>-1</v>
      </c>
      <c r="L20" s="76">
        <f ca="1">INDIRECT($B20&amp;"!"&amp;L$3&amp;"7")</f>
        <v>0.99302144466666675</v>
      </c>
      <c r="M20" s="77" t="e">
        <f ca="1">INDIRECT($B20&amp;"!"&amp;M$3&amp;"7")</f>
        <v>#DIV/0!</v>
      </c>
      <c r="N20" s="78" t="e">
        <f ca="1">M20-L20</f>
        <v>#DIV/0!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75.127895999999993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0</v>
      </c>
      <c r="I21" s="10"/>
      <c r="J21" s="224">
        <f ca="1">H21/D21-1</f>
        <v>-1</v>
      </c>
      <c r="L21" s="76">
        <f ca="1">INDIRECT($B21&amp;"!"&amp;L$3&amp;"8")</f>
        <v>0.99441893800000003</v>
      </c>
      <c r="M21" s="77" t="e">
        <f ca="1">INDIRECT($B21&amp;"!"&amp;M$3&amp;"8")</f>
        <v>#DIV/0!</v>
      </c>
      <c r="N21" s="78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0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75.127895999999993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0" t="s">
        <v>13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04"/>
      <c r="L26" s="283" t="str">
        <f>F26</f>
        <v>breakfast_track</v>
      </c>
      <c r="M26" s="281"/>
      <c r="N26" s="282"/>
      <c r="O26" s="180"/>
      <c r="P26" s="204"/>
      <c r="U26" s="200"/>
      <c r="V26" s="200"/>
      <c r="X26" s="284"/>
      <c r="Y26" s="275"/>
      <c r="Z26" s="275"/>
    </row>
    <row r="27" spans="2:28" x14ac:dyDescent="0.25">
      <c r="B27" s="277" t="s">
        <v>27</v>
      </c>
      <c r="C27" s="275"/>
      <c r="D27" s="71" t="s">
        <v>28</v>
      </c>
      <c r="E27" s="222"/>
      <c r="F27" s="277" t="s">
        <v>27</v>
      </c>
      <c r="G27" s="275"/>
      <c r="H27" s="71" t="s">
        <v>28</v>
      </c>
      <c r="I27" s="10"/>
      <c r="J27" s="203" t="s">
        <v>29</v>
      </c>
      <c r="L27" s="274" t="s">
        <v>47</v>
      </c>
      <c r="M27" s="275"/>
      <c r="N27" s="276"/>
      <c r="O27" s="69"/>
      <c r="P27" s="4"/>
      <c r="R27" s="278"/>
      <c r="S27" s="275"/>
      <c r="T27" s="275"/>
      <c r="U27" s="205"/>
      <c r="V27" s="205"/>
      <c r="X27" s="278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37.033472000000003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36.805536000000004</v>
      </c>
      <c r="I29" s="10"/>
      <c r="J29" s="224">
        <f ca="1">H29/D29-1</f>
        <v>-6.1548644426318022E-3</v>
      </c>
      <c r="L29" s="76">
        <f ca="1">INDIRECT($B29&amp;"!"&amp;L$3&amp;"5")</f>
        <v>0.95452699866666679</v>
      </c>
      <c r="M29" s="77">
        <f ca="1">INDIRECT($B29&amp;"!"&amp;M$3&amp;"5")</f>
        <v>0.95452699866666679</v>
      </c>
      <c r="N29" s="78">
        <f ca="1">M29-L29</f>
        <v>0</v>
      </c>
      <c r="O29" s="222"/>
      <c r="P29" s="224">
        <f ca="1">bdrate(D29:D32,L29:L32,H29:H32,M29:M32)</f>
        <v>-1.5870141747549082E-2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53.243408000000002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52.439088000000005</v>
      </c>
      <c r="I30" s="10"/>
      <c r="J30" s="224">
        <f ca="1">H30/D30-1</f>
        <v>-1.5106471020788104E-2</v>
      </c>
      <c r="L30" s="76">
        <f ca="1">INDIRECT($B30&amp;"!"&amp;L$3&amp;"6")</f>
        <v>0.97254070799999992</v>
      </c>
      <c r="M30" s="77">
        <f ca="1">INDIRECT($B30&amp;"!"&amp;M$3&amp;"6")</f>
        <v>0.97254070799999992</v>
      </c>
      <c r="N30" s="78">
        <f ca="1">M30-L30</f>
        <v>0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76.773336000000015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75.039464000000009</v>
      </c>
      <c r="I31" s="10"/>
      <c r="J31" s="224">
        <f ca="1">H31/D31-1</f>
        <v>-2.2584299319753476E-2</v>
      </c>
      <c r="L31" s="76">
        <f ca="1">INDIRECT($B31&amp;"!"&amp;L$3&amp;"7")</f>
        <v>0.99034704333333323</v>
      </c>
      <c r="M31" s="77">
        <f ca="1">INDIRECT($B31&amp;"!"&amp;M$3&amp;"7")</f>
        <v>0.99034704333333323</v>
      </c>
      <c r="N31" s="78">
        <f ca="1">M31-L31</f>
        <v>0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108.862088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105.82007999999999</v>
      </c>
      <c r="I32" s="10"/>
      <c r="J32" s="224">
        <f ca="1">H32/D32-1</f>
        <v>-2.7943685959799014E-2</v>
      </c>
      <c r="L32" s="76">
        <f ca="1">INDIRECT($B32&amp;"!"&amp;L$3&amp;"8")</f>
        <v>0.9951982220000003</v>
      </c>
      <c r="M32" s="77">
        <f ca="1">INDIRECT($B32&amp;"!"&amp;M$3&amp;"8")</f>
        <v>0.9951982220000003</v>
      </c>
      <c r="N32" s="78">
        <f ca="1">M32-L32</f>
        <v>0</v>
      </c>
      <c r="O32" s="222"/>
      <c r="P32" s="227">
        <f ca="1">bdrate(L29:L32,D29:D32,M29:M32,H29:H32)</f>
        <v>6.0574774274213539E-4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36.805536000000004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108.862088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0" t="s">
        <v>14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04"/>
      <c r="L37" s="283" t="str">
        <f>F37</f>
        <v>breakfast_semitrack</v>
      </c>
      <c r="M37" s="281"/>
      <c r="N37" s="282"/>
      <c r="O37" s="180"/>
      <c r="P37" s="204"/>
      <c r="U37" s="200"/>
      <c r="V37" s="200"/>
      <c r="X37" s="284"/>
      <c r="Y37" s="275"/>
      <c r="Z37" s="275"/>
    </row>
    <row r="38" spans="2:28" x14ac:dyDescent="0.25">
      <c r="B38" s="277" t="s">
        <v>27</v>
      </c>
      <c r="C38" s="275"/>
      <c r="D38" s="71" t="s">
        <v>28</v>
      </c>
      <c r="E38" s="222"/>
      <c r="F38" s="277" t="s">
        <v>27</v>
      </c>
      <c r="G38" s="275"/>
      <c r="H38" s="71" t="s">
        <v>28</v>
      </c>
      <c r="I38" s="10"/>
      <c r="J38" s="203" t="s">
        <v>29</v>
      </c>
      <c r="L38" s="274" t="s">
        <v>47</v>
      </c>
      <c r="M38" s="275"/>
      <c r="N38" s="276"/>
      <c r="O38" s="69"/>
      <c r="P38" s="4"/>
      <c r="R38" s="278"/>
      <c r="S38" s="275"/>
      <c r="T38" s="275"/>
      <c r="U38" s="205"/>
      <c r="V38" s="205"/>
      <c r="X38" s="278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37.945208000000001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37.699552000000004</v>
      </c>
      <c r="I40" s="10"/>
      <c r="J40" s="224">
        <f ca="1">H40/D40-1</f>
        <v>-6.473966356963845E-3</v>
      </c>
      <c r="L40" s="76">
        <f ca="1">INDIRECT($B40&amp;"!"&amp;L$3&amp;"5")</f>
        <v>0.95391290933333339</v>
      </c>
      <c r="M40" s="77">
        <f ca="1">INDIRECT($B40&amp;"!"&amp;M$3&amp;"5")</f>
        <v>0.95391290933333339</v>
      </c>
      <c r="N40" s="78">
        <f ca="1">M40-L40</f>
        <v>0</v>
      </c>
      <c r="O40" s="222"/>
      <c r="P40" s="224">
        <f ca="1">bdrate(D40:D43,L40:L43,H40:H43,M40:M43)</f>
        <v>-1.6434834469685633E-2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54.681568000000006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53.824272000000008</v>
      </c>
      <c r="I41" s="10"/>
      <c r="J41" s="224">
        <f ca="1">H41/D41-1</f>
        <v>-1.5677970317164225E-2</v>
      </c>
      <c r="L41" s="76">
        <f ca="1">INDIRECT($B41&amp;"!"&amp;L$3&amp;"6")</f>
        <v>0.97218706533333332</v>
      </c>
      <c r="M41" s="77">
        <f ca="1">INDIRECT($B41&amp;"!"&amp;M$3&amp;"6")</f>
        <v>0.97218706533333332</v>
      </c>
      <c r="N41" s="78">
        <f ca="1">M41-L41</f>
        <v>0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79.040791999999996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77.209791999999993</v>
      </c>
      <c r="I42" s="10"/>
      <c r="J42" s="224">
        <f ca="1">H42/D42-1</f>
        <v>-2.3165253708490208E-2</v>
      </c>
      <c r="L42" s="76">
        <f ca="1">INDIRECT($B42&amp;"!"&amp;L$3&amp;"7")</f>
        <v>0.99002121133333343</v>
      </c>
      <c r="M42" s="77">
        <f ca="1">INDIRECT($B42&amp;"!"&amp;M$3&amp;"7")</f>
        <v>0.99002121133333343</v>
      </c>
      <c r="N42" s="78">
        <f ca="1">M42-L42</f>
        <v>0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112.14424799999999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108.95979199999999</v>
      </c>
      <c r="I43" s="10"/>
      <c r="J43" s="224">
        <f ca="1">H43/D43-1</f>
        <v>-2.8396070746312341E-2</v>
      </c>
      <c r="L43" s="76">
        <f ca="1">INDIRECT($B43&amp;"!"&amp;L$3&amp;"8")</f>
        <v>0.99514774999999989</v>
      </c>
      <c r="M43" s="77">
        <f ca="1">INDIRECT($B43&amp;"!"&amp;M$3&amp;"8")</f>
        <v>0.99514774999999989</v>
      </c>
      <c r="N43" s="78">
        <f ca="1">M43-L43</f>
        <v>0</v>
      </c>
      <c r="O43" s="222"/>
      <c r="P43" s="227">
        <f ca="1">bdrate(L40:L43,D40:D43,M40:M43,H40:H43)</f>
        <v>6.3399260876906283E-4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37.699552000000004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112.14424799999999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0" t="s">
        <v>15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04"/>
      <c r="L48" s="283" t="str">
        <f>F48</f>
        <v>cinema_track</v>
      </c>
      <c r="M48" s="281"/>
      <c r="N48" s="282"/>
      <c r="O48" s="180"/>
      <c r="P48" s="204"/>
      <c r="U48" s="200"/>
      <c r="V48" s="200"/>
      <c r="X48" s="284"/>
      <c r="Y48" s="275"/>
      <c r="Z48" s="275"/>
    </row>
    <row r="49" spans="2:28" x14ac:dyDescent="0.25">
      <c r="B49" s="277" t="s">
        <v>27</v>
      </c>
      <c r="C49" s="275"/>
      <c r="D49" s="71" t="s">
        <v>28</v>
      </c>
      <c r="E49" s="222"/>
      <c r="F49" s="277" t="s">
        <v>27</v>
      </c>
      <c r="G49" s="275"/>
      <c r="H49" s="71" t="s">
        <v>28</v>
      </c>
      <c r="I49" s="10"/>
      <c r="J49" s="203" t="s">
        <v>29</v>
      </c>
      <c r="L49" s="274" t="s">
        <v>47</v>
      </c>
      <c r="M49" s="275"/>
      <c r="N49" s="276"/>
      <c r="O49" s="69"/>
      <c r="P49" s="4"/>
      <c r="R49" s="278"/>
      <c r="S49" s="275"/>
      <c r="T49" s="275"/>
      <c r="U49" s="205"/>
      <c r="V49" s="205"/>
      <c r="X49" s="278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27.457296000000003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0</v>
      </c>
      <c r="I51" s="10"/>
      <c r="J51" s="224">
        <f ca="1">H51/D51-1</f>
        <v>-1</v>
      </c>
      <c r="L51" s="76">
        <f ca="1">INDIRECT($B51&amp;"!"&amp;L$3&amp;"5")</f>
        <v>0.97449244047619055</v>
      </c>
      <c r="M51" s="77" t="e">
        <f ca="1">INDIRECT($B51&amp;"!"&amp;M$3&amp;"5")</f>
        <v>#DIV/0!</v>
      </c>
      <c r="N51" s="78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39.731791999999999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0</v>
      </c>
      <c r="I52" s="10"/>
      <c r="J52" s="224">
        <f ca="1">H52/D52-1</f>
        <v>-1</v>
      </c>
      <c r="L52" s="76">
        <f ca="1">INDIRECT($B52&amp;"!"&amp;L$3&amp;"6")</f>
        <v>0.98494449047619048</v>
      </c>
      <c r="M52" s="77" t="e">
        <f ca="1">INDIRECT($B52&amp;"!"&amp;M$3&amp;"6")</f>
        <v>#DIV/0!</v>
      </c>
      <c r="N52" s="78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59.551984000000004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0</v>
      </c>
      <c r="I53" s="10"/>
      <c r="J53" s="224">
        <f ca="1">H53/D53-1</f>
        <v>-1</v>
      </c>
      <c r="L53" s="76">
        <f ca="1">INDIRECT($B53&amp;"!"&amp;L$3&amp;"7")</f>
        <v>0.99257969380952371</v>
      </c>
      <c r="M53" s="77" t="e">
        <f ca="1">INDIRECT($B53&amp;"!"&amp;M$3&amp;"7")</f>
        <v>#DIV/0!</v>
      </c>
      <c r="N53" s="78" t="e">
        <f ca="1">M53-L53</f>
        <v>#DIV/0!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86.991584000000003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0</v>
      </c>
      <c r="I54" s="10"/>
      <c r="J54" s="224">
        <f ca="1">H54/D54-1</f>
        <v>-1</v>
      </c>
      <c r="L54" s="76">
        <f ca="1">INDIRECT($B54&amp;"!"&amp;L$3&amp;"8")</f>
        <v>0.99605770809523819</v>
      </c>
      <c r="M54" s="77" t="e">
        <f ca="1">INDIRECT($B54&amp;"!"&amp;M$3&amp;"8")</f>
        <v>#DIV/0!</v>
      </c>
      <c r="N54" s="78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0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86.991584000000003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0" t="s">
        <v>16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04"/>
      <c r="L59" s="283" t="str">
        <f>F59</f>
        <v>cinema_semitrack</v>
      </c>
      <c r="M59" s="281"/>
      <c r="N59" s="282"/>
      <c r="O59" s="180"/>
      <c r="P59" s="204"/>
      <c r="U59" s="200"/>
      <c r="V59" s="200"/>
      <c r="X59" s="284"/>
      <c r="Y59" s="275"/>
      <c r="Z59" s="275"/>
    </row>
    <row r="60" spans="2:28" x14ac:dyDescent="0.25">
      <c r="B60" s="277" t="s">
        <v>27</v>
      </c>
      <c r="C60" s="275"/>
      <c r="D60" s="71" t="s">
        <v>28</v>
      </c>
      <c r="E60" s="222"/>
      <c r="F60" s="277" t="s">
        <v>27</v>
      </c>
      <c r="G60" s="275"/>
      <c r="H60" s="71" t="s">
        <v>28</v>
      </c>
      <c r="I60" s="10"/>
      <c r="J60" s="203" t="s">
        <v>29</v>
      </c>
      <c r="L60" s="274" t="s">
        <v>47</v>
      </c>
      <c r="M60" s="275"/>
      <c r="N60" s="276"/>
      <c r="O60" s="69"/>
      <c r="P60" s="4"/>
      <c r="R60" s="278"/>
      <c r="S60" s="275"/>
      <c r="T60" s="275"/>
      <c r="U60" s="205"/>
      <c r="V60" s="205"/>
      <c r="X60" s="278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28.316848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0</v>
      </c>
      <c r="I62" s="10"/>
      <c r="J62" s="224">
        <f ca="1">H62/D62-1</f>
        <v>-1</v>
      </c>
      <c r="L62" s="76">
        <f ca="1">INDIRECT($B62&amp;"!"&amp;L$3&amp;"5")</f>
        <v>0.97329683999999994</v>
      </c>
      <c r="M62" s="77" t="e">
        <f ca="1">INDIRECT($B62&amp;"!"&amp;M$3&amp;"5")</f>
        <v>#DIV/0!</v>
      </c>
      <c r="N62" s="78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41.126480000000001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0</v>
      </c>
      <c r="I63" s="10"/>
      <c r="J63" s="224">
        <f ca="1">H63/D63-1</f>
        <v>-1</v>
      </c>
      <c r="L63" s="76">
        <f ca="1">INDIRECT($B63&amp;"!"&amp;L$3&amp;"6")</f>
        <v>0.98444683619047624</v>
      </c>
      <c r="M63" s="77" t="e">
        <f ca="1">INDIRECT($B63&amp;"!"&amp;M$3&amp;"6")</f>
        <v>#DIV/0!</v>
      </c>
      <c r="N63" s="78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61.86504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0</v>
      </c>
      <c r="I64" s="10"/>
      <c r="J64" s="224">
        <f ca="1">H64/D64-1</f>
        <v>-1</v>
      </c>
      <c r="L64" s="76">
        <f ca="1">INDIRECT($B64&amp;"!"&amp;L$3&amp;"7")</f>
        <v>0.99233596333333352</v>
      </c>
      <c r="M64" s="77" t="e">
        <f ca="1">INDIRECT($B64&amp;"!"&amp;M$3&amp;"7")</f>
        <v>#DIV/0!</v>
      </c>
      <c r="N64" s="78" t="e">
        <f ca="1">M64-L64</f>
        <v>#DIV/0!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90.416760000000011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0</v>
      </c>
      <c r="I65" s="10"/>
      <c r="J65" s="224">
        <f ca="1">H65/D65-1</f>
        <v>-1</v>
      </c>
      <c r="L65" s="76">
        <f ca="1">INDIRECT($B65&amp;"!"&amp;L$3&amp;"8")</f>
        <v>0.99586930666666673</v>
      </c>
      <c r="M65" s="77" t="e">
        <f ca="1">INDIRECT($B65&amp;"!"&amp;M$3&amp;"8")</f>
        <v>#DIV/0!</v>
      </c>
      <c r="N65" s="78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0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90.416760000000011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0" t="s">
        <v>17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04"/>
      <c r="L70" s="283" t="str">
        <f>F70</f>
        <v>breakdance_track</v>
      </c>
      <c r="M70" s="281"/>
      <c r="N70" s="282"/>
      <c r="O70" s="180"/>
      <c r="P70" s="204"/>
      <c r="U70" s="200"/>
      <c r="V70" s="200"/>
      <c r="X70" s="284"/>
      <c r="Y70" s="275"/>
      <c r="Z70" s="275"/>
    </row>
    <row r="71" spans="2:28" x14ac:dyDescent="0.25">
      <c r="B71" s="277" t="s">
        <v>27</v>
      </c>
      <c r="C71" s="275"/>
      <c r="D71" s="71" t="s">
        <v>28</v>
      </c>
      <c r="E71" s="222"/>
      <c r="F71" s="277" t="s">
        <v>27</v>
      </c>
      <c r="G71" s="275"/>
      <c r="H71" s="71" t="s">
        <v>28</v>
      </c>
      <c r="I71" s="10"/>
      <c r="J71" s="203" t="s">
        <v>29</v>
      </c>
      <c r="L71" s="274" t="s">
        <v>47</v>
      </c>
      <c r="M71" s="275"/>
      <c r="N71" s="276"/>
      <c r="O71" s="69"/>
      <c r="P71" s="4"/>
      <c r="R71" s="278"/>
      <c r="S71" s="275"/>
      <c r="T71" s="275"/>
      <c r="U71" s="205"/>
      <c r="V71" s="205"/>
      <c r="X71" s="278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126.58231200000002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0</v>
      </c>
      <c r="I73" s="10"/>
      <c r="J73" s="224">
        <f ca="1">H73/D73-1</f>
        <v>-1</v>
      </c>
      <c r="L73" s="76">
        <f ca="1">INDIRECT($B73&amp;"!"&amp;L$3&amp;"5")</f>
        <v>0.96381933531250008</v>
      </c>
      <c r="M73" s="77" t="e">
        <f ca="1">INDIRECT($B73&amp;"!"&amp;M$3&amp;"5")</f>
        <v>#DIV/0!</v>
      </c>
      <c r="N73" s="78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181.19922399999999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0</v>
      </c>
      <c r="I74" s="10"/>
      <c r="J74" s="224">
        <f ca="1">H74/D74-1</f>
        <v>-1</v>
      </c>
      <c r="L74" s="76">
        <f ca="1">INDIRECT($B74&amp;"!"&amp;L$3&amp;"6")</f>
        <v>0.98289698375000001</v>
      </c>
      <c r="M74" s="77" t="e">
        <f ca="1">INDIRECT($B74&amp;"!"&amp;M$3&amp;"6")</f>
        <v>#DIV/0!</v>
      </c>
      <c r="N74" s="78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256.27688799999999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0</v>
      </c>
      <c r="I75" s="10"/>
      <c r="J75" s="224">
        <f ca="1">H75/D75-1</f>
        <v>-1</v>
      </c>
      <c r="L75" s="76">
        <f ca="1">INDIRECT($B75&amp;"!"&amp;L$3&amp;"7")</f>
        <v>0.99287583718749994</v>
      </c>
      <c r="M75" s="77" t="e">
        <f ca="1">INDIRECT($B75&amp;"!"&amp;M$3&amp;"7")</f>
        <v>#DIV/0!</v>
      </c>
      <c r="N75" s="78" t="e">
        <f ca="1">M75-L75</f>
        <v>#DIV/0!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356.432816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0</v>
      </c>
      <c r="I76" s="10"/>
      <c r="J76" s="224">
        <f ca="1">H76/D76-1</f>
        <v>-1</v>
      </c>
      <c r="L76" s="76">
        <f ca="1">INDIRECT($B76&amp;"!"&amp;L$3&amp;"8")</f>
        <v>0.99625927531250025</v>
      </c>
      <c r="M76" s="77" t="e">
        <f ca="1">INDIRECT($B76&amp;"!"&amp;M$3&amp;"8")</f>
        <v>#DIV/0!</v>
      </c>
      <c r="N76" s="78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0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356.432816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0" t="s">
        <v>18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04"/>
      <c r="L81" s="283" t="str">
        <f>F81</f>
        <v>breakdance_semitrack</v>
      </c>
      <c r="M81" s="281"/>
      <c r="N81" s="282"/>
      <c r="O81" s="180"/>
      <c r="P81" s="204"/>
      <c r="U81" s="200"/>
      <c r="V81" s="200"/>
      <c r="X81" s="284"/>
      <c r="Y81" s="275"/>
      <c r="Z81" s="275"/>
    </row>
    <row r="82" spans="2:28" x14ac:dyDescent="0.25">
      <c r="B82" s="277" t="s">
        <v>27</v>
      </c>
      <c r="C82" s="275"/>
      <c r="D82" s="71" t="s">
        <v>28</v>
      </c>
      <c r="E82" s="222"/>
      <c r="F82" s="277" t="s">
        <v>27</v>
      </c>
      <c r="G82" s="275"/>
      <c r="H82" s="71" t="s">
        <v>28</v>
      </c>
      <c r="I82" s="10"/>
      <c r="J82" s="203" t="s">
        <v>29</v>
      </c>
      <c r="L82" s="274" t="s">
        <v>47</v>
      </c>
      <c r="M82" s="275"/>
      <c r="N82" s="276"/>
      <c r="O82" s="69"/>
      <c r="P82" s="4"/>
      <c r="R82" s="278"/>
      <c r="S82" s="275"/>
      <c r="T82" s="275"/>
      <c r="U82" s="205"/>
      <c r="V82" s="205"/>
      <c r="X82" s="278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132.47429600000001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0</v>
      </c>
      <c r="I84" s="10"/>
      <c r="J84" s="224">
        <f ca="1">H84/D84-1</f>
        <v>-1</v>
      </c>
      <c r="L84" s="76">
        <f ca="1">INDIRECT($B84&amp;"!"&amp;L$3&amp;"5")</f>
        <v>0.96216957468750008</v>
      </c>
      <c r="M84" s="77" t="e">
        <f ca="1">INDIRECT($B84&amp;"!"&amp;M$3&amp;"5")</f>
        <v>#DIV/0!</v>
      </c>
      <c r="N84" s="78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189.77703999999997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0</v>
      </c>
      <c r="I85" s="10"/>
      <c r="J85" s="224">
        <f ca="1">H85/D85-1</f>
        <v>-1</v>
      </c>
      <c r="L85" s="76">
        <f ca="1">INDIRECT($B85&amp;"!"&amp;L$3&amp;"6")</f>
        <v>0.98207449125000013</v>
      </c>
      <c r="M85" s="77" t="e">
        <f ca="1">INDIRECT($B85&amp;"!"&amp;M$3&amp;"6")</f>
        <v>#DIV/0!</v>
      </c>
      <c r="N85" s="78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268.24353600000001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0</v>
      </c>
      <c r="I86" s="10"/>
      <c r="J86" s="224">
        <f ca="1">H86/D86-1</f>
        <v>-1</v>
      </c>
      <c r="L86" s="76">
        <f ca="1">INDIRECT($B86&amp;"!"&amp;L$3&amp;"7")</f>
        <v>0.99251801968750009</v>
      </c>
      <c r="M86" s="77" t="e">
        <f ca="1">INDIRECT($B86&amp;"!"&amp;M$3&amp;"7")</f>
        <v>#DIV/0!</v>
      </c>
      <c r="N86" s="78" t="e">
        <f ca="1">M86-L86</f>
        <v>#DIV/0!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372.53076799999991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0</v>
      </c>
      <c r="I87" s="10"/>
      <c r="J87" s="224">
        <f ca="1">H87/D87-1</f>
        <v>-1</v>
      </c>
      <c r="L87" s="76">
        <f ca="1">INDIRECT($B87&amp;"!"&amp;L$3&amp;"8")</f>
        <v>0.99602294281250014</v>
      </c>
      <c r="M87" s="77" t="e">
        <f ca="1">INDIRECT($B87&amp;"!"&amp;M$3&amp;"8")</f>
        <v>#DIV/0!</v>
      </c>
      <c r="N87" s="78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0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372.53076799999991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0" t="s">
        <v>19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04"/>
      <c r="L92" s="283" t="str">
        <f>F92</f>
        <v>bartender_track</v>
      </c>
      <c r="M92" s="281"/>
      <c r="N92" s="282"/>
      <c r="O92" s="180"/>
      <c r="P92" s="204"/>
      <c r="U92" s="200"/>
      <c r="V92" s="200"/>
      <c r="X92" s="284"/>
      <c r="Y92" s="275"/>
      <c r="Z92" s="275"/>
    </row>
    <row r="93" spans="2:28" x14ac:dyDescent="0.25">
      <c r="B93" s="277" t="s">
        <v>27</v>
      </c>
      <c r="C93" s="275"/>
      <c r="D93" s="71" t="s">
        <v>28</v>
      </c>
      <c r="E93" s="222"/>
      <c r="F93" s="277" t="s">
        <v>27</v>
      </c>
      <c r="G93" s="275"/>
      <c r="H93" s="71" t="s">
        <v>28</v>
      </c>
      <c r="I93" s="10"/>
      <c r="J93" s="203" t="s">
        <v>29</v>
      </c>
      <c r="L93" s="274" t="s">
        <v>47</v>
      </c>
      <c r="M93" s="275"/>
      <c r="N93" s="276"/>
      <c r="O93" s="69"/>
      <c r="P93" s="4"/>
      <c r="R93" s="278"/>
      <c r="S93" s="275"/>
      <c r="T93" s="275"/>
      <c r="U93" s="205"/>
      <c r="V93" s="205"/>
      <c r="X93" s="278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37.948527999999996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0</v>
      </c>
      <c r="I95" s="10"/>
      <c r="J95" s="224">
        <f ca="1">H95/D95-1</f>
        <v>-1</v>
      </c>
      <c r="L95" s="76">
        <f ca="1">INDIRECT($B95&amp;"!"&amp;L$3&amp;"5")</f>
        <v>0.97618636761904753</v>
      </c>
      <c r="M95" s="77" t="e">
        <f ca="1">INDIRECT($B95&amp;"!"&amp;M$3&amp;"5")</f>
        <v>#DIV/0!</v>
      </c>
      <c r="N95" s="78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56.081432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0</v>
      </c>
      <c r="I96" s="10"/>
      <c r="J96" s="224">
        <f ca="1">H96/D96-1</f>
        <v>-1</v>
      </c>
      <c r="L96" s="76">
        <f ca="1">INDIRECT($B96&amp;"!"&amp;L$3&amp;"6")</f>
        <v>0.98590186619047637</v>
      </c>
      <c r="M96" s="77" t="e">
        <f ca="1">INDIRECT($B96&amp;"!"&amp;M$3&amp;"6")</f>
        <v>#DIV/0!</v>
      </c>
      <c r="N96" s="78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83.899416000000002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0</v>
      </c>
      <c r="I97" s="10"/>
      <c r="J97" s="224">
        <f ca="1">H97/D97-1</f>
        <v>-1</v>
      </c>
      <c r="L97" s="76">
        <f ca="1">INDIRECT($B97&amp;"!"&amp;L$3&amp;"7")</f>
        <v>0.99313430571428574</v>
      </c>
      <c r="M97" s="77" t="e">
        <f ca="1">INDIRECT($B97&amp;"!"&amp;M$3&amp;"7")</f>
        <v>#DIV/0!</v>
      </c>
      <c r="N97" s="78" t="e">
        <f ca="1">M97-L97</f>
        <v>#DIV/0!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121.390568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0</v>
      </c>
      <c r="I98" s="10"/>
      <c r="J98" s="224">
        <f ca="1">H98/D98-1</f>
        <v>-1</v>
      </c>
      <c r="L98" s="76">
        <f ca="1">INDIRECT($B98&amp;"!"&amp;L$3&amp;"8")</f>
        <v>0.99616589142857137</v>
      </c>
      <c r="M98" s="77" t="e">
        <f ca="1">INDIRECT($B98&amp;"!"&amp;M$3&amp;"8")</f>
        <v>#DIV/0!</v>
      </c>
      <c r="N98" s="78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0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121.390568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0" t="s">
        <v>20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04"/>
      <c r="L103" s="283" t="str">
        <f>F103</f>
        <v>bartender_semitrack</v>
      </c>
      <c r="M103" s="281"/>
      <c r="N103" s="282"/>
      <c r="O103" s="180"/>
      <c r="P103" s="204"/>
      <c r="U103" s="200"/>
      <c r="V103" s="200"/>
      <c r="X103" s="284"/>
      <c r="Y103" s="275"/>
      <c r="Z103" s="275"/>
    </row>
    <row r="104" spans="2:28" x14ac:dyDescent="0.25">
      <c r="B104" s="277" t="s">
        <v>27</v>
      </c>
      <c r="C104" s="275"/>
      <c r="D104" s="71" t="s">
        <v>28</v>
      </c>
      <c r="E104" s="222"/>
      <c r="F104" s="277" t="s">
        <v>27</v>
      </c>
      <c r="G104" s="275"/>
      <c r="H104" s="71" t="s">
        <v>28</v>
      </c>
      <c r="I104" s="10"/>
      <c r="J104" s="203" t="s">
        <v>29</v>
      </c>
      <c r="L104" s="274" t="s">
        <v>47</v>
      </c>
      <c r="M104" s="275"/>
      <c r="N104" s="276"/>
      <c r="O104" s="69"/>
      <c r="P104" s="4"/>
      <c r="R104" s="278"/>
      <c r="S104" s="275"/>
      <c r="T104" s="275"/>
      <c r="U104" s="205"/>
      <c r="V104" s="205"/>
      <c r="X104" s="278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39.123160000000006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0</v>
      </c>
      <c r="I106" s="10"/>
      <c r="J106" s="224">
        <f ca="1">H106/D106-1</f>
        <v>-1</v>
      </c>
      <c r="L106" s="76">
        <f ca="1">INDIRECT($B106&amp;"!"&amp;L$3&amp;"5")</f>
        <v>0.97487475571428583</v>
      </c>
      <c r="M106" s="77" t="e">
        <f ca="1">INDIRECT($B106&amp;"!"&amp;M$3&amp;"5")</f>
        <v>#DIV/0!</v>
      </c>
      <c r="N106" s="78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57.942776000000009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0</v>
      </c>
      <c r="I107" s="10"/>
      <c r="J107" s="224">
        <f ca="1">H107/D107-1</f>
        <v>-1</v>
      </c>
      <c r="L107" s="76">
        <f ca="1">INDIRECT($B107&amp;"!"&amp;L$3&amp;"6")</f>
        <v>0.98511816190476176</v>
      </c>
      <c r="M107" s="77" t="e">
        <f ca="1">INDIRECT($B107&amp;"!"&amp;M$3&amp;"6")</f>
        <v>#DIV/0!</v>
      </c>
      <c r="N107" s="78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86.871504000000002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0</v>
      </c>
      <c r="I108" s="10"/>
      <c r="J108" s="224">
        <f ca="1">H108/D108-1</f>
        <v>-1</v>
      </c>
      <c r="L108" s="76">
        <f ca="1">INDIRECT($B108&amp;"!"&amp;L$3&amp;"7")</f>
        <v>0.99272395999999996</v>
      </c>
      <c r="M108" s="77" t="e">
        <f ca="1">INDIRECT($B108&amp;"!"&amp;M$3&amp;"7")</f>
        <v>#DIV/0!</v>
      </c>
      <c r="N108" s="78" t="e">
        <f ca="1">M108-L108</f>
        <v>#DIV/0!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125.675568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0</v>
      </c>
      <c r="I109" s="10"/>
      <c r="J109" s="224">
        <f ca="1">H109/D109-1</f>
        <v>-1</v>
      </c>
      <c r="L109" s="76">
        <f ca="1">INDIRECT($B109&amp;"!"&amp;L$3&amp;"8")</f>
        <v>0.99606481857142859</v>
      </c>
      <c r="M109" s="77" t="e">
        <f ca="1">INDIRECT($B109&amp;"!"&amp;M$3&amp;"8")</f>
        <v>#DIV/0!</v>
      </c>
      <c r="N109" s="78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0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125.675568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2"/>
      <c r="E216" s="222"/>
      <c r="F216" s="222"/>
      <c r="G216" s="222"/>
      <c r="H216" s="10"/>
      <c r="I216" s="10"/>
      <c r="J216" s="10"/>
      <c r="L216" s="40"/>
      <c r="M216" s="180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6"/>
      <c r="AB216" s="226"/>
    </row>
    <row r="217" spans="2:28" x14ac:dyDescent="0.25">
      <c r="B217" s="40"/>
      <c r="C217" s="180"/>
      <c r="D217" s="222"/>
      <c r="E217" s="222"/>
      <c r="F217" s="222"/>
      <c r="G217" s="222"/>
      <c r="H217" s="10"/>
      <c r="I217" s="10"/>
      <c r="J217" s="10"/>
      <c r="L217" s="40"/>
      <c r="M217" s="180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6"/>
    </row>
    <row r="218" spans="2:28" x14ac:dyDescent="0.25">
      <c r="B218" s="40"/>
      <c r="C218" s="180"/>
      <c r="D218" s="222"/>
      <c r="E218" s="222"/>
      <c r="F218" s="222"/>
      <c r="G218" s="222"/>
      <c r="H218" s="10"/>
      <c r="I218" s="10"/>
      <c r="J218" s="10"/>
      <c r="L218" s="40"/>
      <c r="M218" s="180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6"/>
    </row>
    <row r="219" spans="2:28" ht="16.5" customHeight="1" x14ac:dyDescent="0.25">
      <c r="B219" s="40"/>
      <c r="C219" s="180"/>
      <c r="D219" s="222"/>
      <c r="E219" s="222"/>
      <c r="F219" s="222"/>
      <c r="G219" s="222"/>
      <c r="H219" s="10"/>
      <c r="I219" s="10"/>
      <c r="J219" s="10"/>
      <c r="L219" s="40"/>
      <c r="M219" s="180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6"/>
      <c r="AB219" s="226"/>
    </row>
    <row r="220" spans="2:28" x14ac:dyDescent="0.25">
      <c r="B220" s="40"/>
      <c r="C220" s="180"/>
      <c r="D220" s="222"/>
      <c r="E220" s="222"/>
      <c r="F220" s="222"/>
      <c r="G220" s="222"/>
      <c r="H220" s="10"/>
      <c r="I220" s="10"/>
      <c r="J220" s="10"/>
      <c r="L220" s="40"/>
      <c r="M220" s="180"/>
      <c r="N220" s="222"/>
      <c r="O220" s="222"/>
      <c r="P220" s="222"/>
      <c r="Q220" s="222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2"/>
      <c r="E221" s="222"/>
      <c r="F221" s="222"/>
      <c r="G221" s="222"/>
      <c r="H221" s="10"/>
      <c r="I221" s="10"/>
      <c r="J221" s="10"/>
      <c r="L221" s="40"/>
      <c r="M221" s="180"/>
      <c r="N221" s="222"/>
      <c r="O221" s="222"/>
      <c r="P221" s="222"/>
      <c r="Q221" s="222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1" bestFit="1" customWidth="1"/>
    <col min="2" max="2" width="6.59765625" style="201" customWidth="1"/>
    <col min="3" max="3" width="9.3984375" style="201" customWidth="1"/>
    <col min="4" max="4" width="14.3984375" style="201" customWidth="1"/>
    <col min="5" max="5" width="4.59765625" style="201" customWidth="1"/>
    <col min="6" max="6" width="6.59765625" style="201" customWidth="1"/>
    <col min="7" max="7" width="9.3984375" style="201" customWidth="1"/>
    <col min="8" max="8" width="14.3984375" style="201" customWidth="1"/>
    <col min="9" max="9" width="4.59765625" style="201" customWidth="1"/>
    <col min="10" max="10" width="9.59765625" style="201" customWidth="1"/>
    <col min="11" max="11" width="4.59765625" style="201" customWidth="1"/>
    <col min="12" max="12" width="14.3984375" style="201" bestFit="1" customWidth="1"/>
    <col min="13" max="13" width="16.09765625" style="201" bestFit="1" customWidth="1"/>
    <col min="14" max="14" width="7.59765625" style="201" bestFit="1" customWidth="1"/>
    <col min="15" max="15" width="4.59765625" style="201" customWidth="1"/>
    <col min="16" max="16" width="9.59765625" style="201" bestFit="1" customWidth="1"/>
    <col min="17" max="17" width="4.59765625" style="201" customWidth="1"/>
    <col min="18" max="18" width="84.59765625" style="201" customWidth="1"/>
    <col min="19" max="19" width="6.5" style="201" bestFit="1" customWidth="1"/>
    <col min="20" max="20" width="9.59765625" style="201" bestFit="1" customWidth="1"/>
    <col min="21" max="21" width="1.59765625" style="201" bestFit="1" customWidth="1"/>
    <col min="22" max="22" width="7.59765625" style="201" bestFit="1" customWidth="1"/>
    <col min="23" max="23" width="1.59765625" style="201" bestFit="1" customWidth="1"/>
    <col min="24" max="24" width="14.3984375" style="201" bestFit="1" customWidth="1"/>
    <col min="25" max="25" width="16.09765625" style="201" bestFit="1" customWidth="1"/>
    <col min="26" max="26" width="5.09765625" style="201" bestFit="1" customWidth="1"/>
    <col min="27" max="27" width="1.59765625" style="201" bestFit="1" customWidth="1"/>
    <col min="28" max="28" width="8.09765625" style="200" bestFit="1" customWidth="1"/>
    <col min="29" max="29" width="9" style="201" customWidth="1"/>
    <col min="30" max="30" width="1.3984375" style="201" bestFit="1" customWidth="1"/>
    <col min="31" max="31" width="80.59765625" style="201" customWidth="1"/>
    <col min="32" max="32" width="1.3984375" style="201" bestFit="1" customWidth="1"/>
    <col min="33" max="39" width="9" style="201" customWidth="1"/>
    <col min="40" max="16384" width="9" style="20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9" t="str">
        <f>'Summary (auto)'!C3</f>
        <v>MPEG-151</v>
      </c>
      <c r="C2" s="275"/>
      <c r="D2" s="275"/>
      <c r="E2" s="202"/>
      <c r="F2" s="279" t="str">
        <f>'Summary (auto)'!C4</f>
        <v>my</v>
      </c>
      <c r="G2" s="275"/>
      <c r="H2" s="275"/>
      <c r="I2" s="200"/>
      <c r="J2" s="205" t="s">
        <v>22</v>
      </c>
      <c r="K2" s="200"/>
      <c r="L2" s="278" t="s">
        <v>23</v>
      </c>
      <c r="M2" s="275"/>
      <c r="N2" s="275"/>
      <c r="O2" s="200"/>
      <c r="P2" s="205" t="s">
        <v>24</v>
      </c>
      <c r="U2" s="205"/>
      <c r="V2" s="205"/>
    </row>
    <row r="3" spans="1:32" ht="16.5" customHeight="1" thickBot="1" x14ac:dyDescent="0.3">
      <c r="A3" s="175" t="s">
        <v>0</v>
      </c>
      <c r="B3" s="202"/>
      <c r="C3" s="202"/>
      <c r="D3" s="202"/>
      <c r="E3" s="202"/>
      <c r="F3" s="202"/>
      <c r="G3" s="202"/>
      <c r="H3" s="202"/>
      <c r="I3" s="200"/>
      <c r="J3" s="200"/>
      <c r="K3" s="176" t="s">
        <v>0</v>
      </c>
      <c r="L3" s="87" t="s">
        <v>48</v>
      </c>
      <c r="M3" s="87" t="s">
        <v>49</v>
      </c>
      <c r="N3" s="200"/>
      <c r="O3" s="176" t="s">
        <v>0</v>
      </c>
      <c r="P3" s="200"/>
      <c r="U3" s="175" t="s">
        <v>0</v>
      </c>
      <c r="W3" s="175" t="s">
        <v>0</v>
      </c>
    </row>
    <row r="4" spans="1:32" x14ac:dyDescent="0.25">
      <c r="B4" s="280" t="s">
        <v>11</v>
      </c>
      <c r="C4" s="281"/>
      <c r="D4" s="282"/>
      <c r="E4" s="3"/>
      <c r="F4" s="280" t="str">
        <f>B4</f>
        <v>fruit</v>
      </c>
      <c r="G4" s="281"/>
      <c r="H4" s="282"/>
      <c r="I4" s="3"/>
      <c r="J4" s="204"/>
      <c r="L4" s="283" t="str">
        <f>F4</f>
        <v>fruit</v>
      </c>
      <c r="M4" s="281"/>
      <c r="N4" s="282"/>
      <c r="O4" s="180"/>
      <c r="P4" s="204"/>
      <c r="Q4" s="180"/>
      <c r="R4" s="180"/>
      <c r="S4" s="180"/>
      <c r="T4" s="180"/>
      <c r="U4" s="200"/>
      <c r="V4" s="200"/>
      <c r="X4" s="284"/>
      <c r="Y4" s="275"/>
      <c r="Z4" s="275"/>
    </row>
    <row r="5" spans="1:32" x14ac:dyDescent="0.25">
      <c r="B5" s="277" t="s">
        <v>27</v>
      </c>
      <c r="C5" s="275"/>
      <c r="D5" s="71" t="s">
        <v>28</v>
      </c>
      <c r="E5" s="222"/>
      <c r="F5" s="277" t="s">
        <v>27</v>
      </c>
      <c r="G5" s="275"/>
      <c r="H5" s="71" t="s">
        <v>28</v>
      </c>
      <c r="I5" s="10"/>
      <c r="J5" s="203" t="s">
        <v>29</v>
      </c>
      <c r="L5" s="274" t="s">
        <v>47</v>
      </c>
      <c r="M5" s="275"/>
      <c r="N5" s="276"/>
      <c r="O5" s="69"/>
      <c r="P5" s="4"/>
      <c r="Q5" s="69"/>
      <c r="R5" s="278"/>
      <c r="S5" s="275"/>
      <c r="T5" s="275"/>
      <c r="U5" s="205"/>
      <c r="V5" s="205"/>
      <c r="X5" s="278"/>
      <c r="Y5" s="275"/>
      <c r="Z5" s="275"/>
    </row>
    <row r="6" spans="1:32" x14ac:dyDescent="0.25">
      <c r="B6" s="177" t="s">
        <v>1</v>
      </c>
      <c r="C6" s="101" t="s">
        <v>31</v>
      </c>
      <c r="D6" s="70" t="s">
        <v>32</v>
      </c>
      <c r="E6" s="222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5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3">
        <f ca="1">0.001*INDIRECT($B7&amp;"!E5")</f>
        <v>3.8055839999999996</v>
      </c>
      <c r="E7" s="222"/>
      <c r="F7" s="94" t="str">
        <f>F4</f>
        <v>fruit</v>
      </c>
      <c r="G7" s="101" t="s">
        <v>34</v>
      </c>
      <c r="H7" s="223">
        <f ca="1">0.001*INDIRECT($B7&amp;"!W5")</f>
        <v>0</v>
      </c>
      <c r="I7" s="10"/>
      <c r="J7" s="224">
        <f ca="1">H7/D7-1</f>
        <v>-1</v>
      </c>
      <c r="L7" s="76">
        <f ca="1">INDIRECT($B7&amp;"!"&amp;L$3&amp;"5")</f>
        <v>8.1516018749999992E-3</v>
      </c>
      <c r="M7" s="77" t="e">
        <f ca="1">INDIRECT($B7&amp;"!"&amp;M$3&amp;"5")</f>
        <v>#DIV/0!</v>
      </c>
      <c r="N7" s="78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6"/>
      <c r="AB7" s="226"/>
    </row>
    <row r="8" spans="1:32" x14ac:dyDescent="0.25">
      <c r="B8" s="94" t="str">
        <f>B7</f>
        <v>fruit</v>
      </c>
      <c r="C8" s="101" t="s">
        <v>35</v>
      </c>
      <c r="D8" s="223">
        <f ca="1">0.001*INDIRECT($B8&amp;"!E6")</f>
        <v>4.8162959999999995</v>
      </c>
      <c r="E8" s="222"/>
      <c r="F8" s="94" t="str">
        <f>F7</f>
        <v>fruit</v>
      </c>
      <c r="G8" s="101" t="s">
        <v>35</v>
      </c>
      <c r="H8" s="223">
        <f ca="1">0.001*INDIRECT($B8&amp;"!W6")</f>
        <v>0</v>
      </c>
      <c r="I8" s="10"/>
      <c r="J8" s="224">
        <f ca="1">H8/D8-1</f>
        <v>-1</v>
      </c>
      <c r="L8" s="76">
        <f ca="1">INDIRECT($B8&amp;"!"&amp;L$3&amp;"6")</f>
        <v>4.5681070708333332E-3</v>
      </c>
      <c r="M8" s="77" t="e">
        <f ca="1">INDIRECT($B8&amp;"!"&amp;M$3&amp;"6")</f>
        <v>#DIV/0!</v>
      </c>
      <c r="N8" s="78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3">
        <f ca="1">0.001*INDIRECT($B9&amp;"!E7")</f>
        <v>6.1718480000000007</v>
      </c>
      <c r="E9" s="222"/>
      <c r="F9" s="94" t="str">
        <f>F8</f>
        <v>fruit</v>
      </c>
      <c r="G9" s="101" t="s">
        <v>36</v>
      </c>
      <c r="H9" s="223">
        <f ca="1">0.001*INDIRECT($B9&amp;"!W7")</f>
        <v>0</v>
      </c>
      <c r="I9" s="10"/>
      <c r="J9" s="224">
        <f ca="1">H9/D9-1</f>
        <v>-1</v>
      </c>
      <c r="L9" s="76">
        <f ca="1">INDIRECT($B9&amp;"!"&amp;L$3&amp;"7")</f>
        <v>3.3346815416666667E-3</v>
      </c>
      <c r="M9" s="77" t="e">
        <f ca="1">INDIRECT($B9&amp;"!"&amp;M$3&amp;"7")</f>
        <v>#DIV/0!</v>
      </c>
      <c r="N9" s="78" t="e">
        <f ca="1">M9-L9</f>
        <v>#DIV/0!</v>
      </c>
      <c r="O9" s="222"/>
      <c r="P9" s="4" t="s">
        <v>37</v>
      </c>
      <c r="Q9" s="222"/>
      <c r="R9" s="10"/>
      <c r="S9" s="10"/>
      <c r="T9" s="10"/>
      <c r="U9" s="10"/>
      <c r="V9" s="225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3">
        <f ca="1">0.001*INDIRECT($B10&amp;"!E8")</f>
        <v>8.6232160000000011</v>
      </c>
      <c r="E10" s="222"/>
      <c r="F10" s="94" t="str">
        <f>F9</f>
        <v>fruit</v>
      </c>
      <c r="G10" s="101" t="s">
        <v>38</v>
      </c>
      <c r="H10" s="223">
        <f ca="1">0.001*INDIRECT($B10&amp;"!W8")</f>
        <v>0</v>
      </c>
      <c r="I10" s="10"/>
      <c r="J10" s="224">
        <f ca="1">H10/D10-1</f>
        <v>-1</v>
      </c>
      <c r="L10" s="76">
        <f ca="1">INDIRECT($B10&amp;"!"&amp;L$3&amp;"8")</f>
        <v>2.3079262666666667E-3</v>
      </c>
      <c r="M10" s="77" t="e">
        <f ca="1">INDIRECT($B10&amp;"!"&amp;M$3&amp;"8")</f>
        <v>#DIV/0!</v>
      </c>
      <c r="N10" s="78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6"/>
    </row>
    <row r="11" spans="1:32" ht="16.5" customHeight="1" thickBot="1" x14ac:dyDescent="0.3">
      <c r="B11" s="72"/>
      <c r="C11" s="102"/>
      <c r="D11" s="228"/>
      <c r="E11" s="222"/>
      <c r="F11" s="72"/>
      <c r="G11" s="102"/>
      <c r="H11" s="223"/>
      <c r="I11" s="10"/>
      <c r="J11" s="224"/>
      <c r="L11" s="76"/>
      <c r="M11" s="77"/>
      <c r="N11" s="79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6"/>
      <c r="AB11" s="226"/>
    </row>
    <row r="12" spans="1:32" ht="16.5" customHeight="1" x14ac:dyDescent="0.25">
      <c r="B12" s="73"/>
      <c r="C12" s="91"/>
      <c r="D12" s="230"/>
      <c r="F12" s="73"/>
      <c r="G12" s="91"/>
      <c r="H12" s="230"/>
      <c r="J12" s="80">
        <f ca="1">MIN(D7:D11,H7:H11)</f>
        <v>0</v>
      </c>
      <c r="L12" s="81"/>
      <c r="M12" s="82"/>
      <c r="N12" s="83"/>
      <c r="O12" s="222"/>
      <c r="P12" s="204"/>
      <c r="Q12" s="222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8"/>
      <c r="E13" s="222"/>
      <c r="F13" s="72"/>
      <c r="G13" s="74"/>
      <c r="H13" s="228"/>
      <c r="I13" s="10"/>
      <c r="J13" s="84">
        <f ca="1">MAX(D7:D11,H7:H11)</f>
        <v>8.6232160000000011</v>
      </c>
      <c r="L13" s="85">
        <f>L12</f>
        <v>0</v>
      </c>
      <c r="M13" s="86">
        <f>M12</f>
        <v>0</v>
      </c>
      <c r="N13" s="79"/>
      <c r="O13" s="222"/>
      <c r="P13" s="6"/>
      <c r="Q13" s="222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80" t="s">
        <v>12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04"/>
      <c r="L15" s="283" t="str">
        <f>F15</f>
        <v>breakfast</v>
      </c>
      <c r="M15" s="281"/>
      <c r="N15" s="282"/>
      <c r="O15" s="180"/>
      <c r="P15" s="204"/>
      <c r="Q15" s="180"/>
      <c r="R15" s="180"/>
      <c r="S15" s="180"/>
      <c r="T15" s="180"/>
      <c r="U15" s="200"/>
      <c r="V15" s="200"/>
      <c r="X15" s="284"/>
      <c r="Y15" s="275"/>
      <c r="Z15" s="275"/>
    </row>
    <row r="16" spans="1:32" x14ac:dyDescent="0.25">
      <c r="B16" s="277" t="s">
        <v>27</v>
      </c>
      <c r="C16" s="275"/>
      <c r="D16" s="71" t="s">
        <v>28</v>
      </c>
      <c r="E16" s="222"/>
      <c r="F16" s="277" t="s">
        <v>27</v>
      </c>
      <c r="G16" s="275"/>
      <c r="H16" s="71" t="s">
        <v>28</v>
      </c>
      <c r="I16" s="10"/>
      <c r="J16" s="203" t="s">
        <v>29</v>
      </c>
      <c r="L16" s="274" t="s">
        <v>47</v>
      </c>
      <c r="M16" s="275"/>
      <c r="N16" s="276"/>
      <c r="O16" s="69"/>
      <c r="P16" s="4"/>
      <c r="Q16" s="69"/>
      <c r="R16" s="278"/>
      <c r="S16" s="275"/>
      <c r="T16" s="275"/>
      <c r="U16" s="205"/>
      <c r="V16" s="205"/>
      <c r="X16" s="278"/>
      <c r="Y16" s="275"/>
      <c r="Z16" s="275"/>
    </row>
    <row r="17" spans="2:28" x14ac:dyDescent="0.25">
      <c r="B17" s="177" t="s">
        <v>1</v>
      </c>
      <c r="C17" s="101" t="s">
        <v>31</v>
      </c>
      <c r="D17" s="70" t="s">
        <v>32</v>
      </c>
      <c r="E17" s="222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5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3">
        <f ca="1">0.001*INDIRECT($B18&amp;"!E5")</f>
        <v>29.751368000000003</v>
      </c>
      <c r="E18" s="222"/>
      <c r="F18" s="94" t="str">
        <f>F15</f>
        <v>breakfast</v>
      </c>
      <c r="G18" s="101" t="s">
        <v>34</v>
      </c>
      <c r="H18" s="223">
        <f ca="1">0.001*INDIRECT($B18&amp;"!W5")</f>
        <v>0</v>
      </c>
      <c r="I18" s="10"/>
      <c r="J18" s="224">
        <f ca="1">H18/D18-1</f>
        <v>-1</v>
      </c>
      <c r="L18" s="76">
        <f ca="1">INDIRECT($B18&amp;"!"&amp;L$3&amp;"5")</f>
        <v>2.3186905733333332E-2</v>
      </c>
      <c r="M18" s="77" t="e">
        <f ca="1">INDIRECT($B18&amp;"!"&amp;M$3&amp;"5")</f>
        <v>#DIV/0!</v>
      </c>
      <c r="N18" s="78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6"/>
      <c r="AB18" s="226"/>
    </row>
    <row r="19" spans="2:28" x14ac:dyDescent="0.25">
      <c r="B19" s="94" t="str">
        <f>B18</f>
        <v>breakfast</v>
      </c>
      <c r="C19" s="101" t="s">
        <v>35</v>
      </c>
      <c r="D19" s="223">
        <f ca="1">0.001*INDIRECT($B19&amp;"!E6")</f>
        <v>39.615535999999999</v>
      </c>
      <c r="E19" s="222"/>
      <c r="F19" s="94" t="str">
        <f>F18</f>
        <v>breakfast</v>
      </c>
      <c r="G19" s="101" t="s">
        <v>35</v>
      </c>
      <c r="H19" s="223">
        <f ca="1">0.001*INDIRECT($B19&amp;"!W6")</f>
        <v>0</v>
      </c>
      <c r="I19" s="10"/>
      <c r="J19" s="224">
        <f ca="1">H19/D19-1</f>
        <v>-1</v>
      </c>
      <c r="L19" s="76">
        <f ca="1">INDIRECT($B19&amp;"!"&amp;L$3&amp;"6")</f>
        <v>1.4264820533333333E-2</v>
      </c>
      <c r="M19" s="77" t="e">
        <f ca="1">INDIRECT($B19&amp;"!"&amp;M$3&amp;"6")</f>
        <v>#DIV/0!</v>
      </c>
      <c r="N19" s="78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3">
        <f ca="1">0.001*INDIRECT($B20&amp;"!E7")</f>
        <v>53.677455999999999</v>
      </c>
      <c r="E20" s="222"/>
      <c r="F20" s="94" t="str">
        <f>F19</f>
        <v>breakfast</v>
      </c>
      <c r="G20" s="101" t="s">
        <v>36</v>
      </c>
      <c r="H20" s="223">
        <f ca="1">0.001*INDIRECT($B20&amp;"!W7")</f>
        <v>0</v>
      </c>
      <c r="I20" s="10"/>
      <c r="J20" s="224">
        <f ca="1">H20/D20-1</f>
        <v>-1</v>
      </c>
      <c r="L20" s="76">
        <f ca="1">INDIRECT($B20&amp;"!"&amp;L$3&amp;"7")</f>
        <v>1.1909770366666666E-2</v>
      </c>
      <c r="M20" s="77" t="e">
        <f ca="1">INDIRECT($B20&amp;"!"&amp;M$3&amp;"7")</f>
        <v>#DIV/0!</v>
      </c>
      <c r="N20" s="78" t="e">
        <f ca="1">M20-L20</f>
        <v>#DIV/0!</v>
      </c>
      <c r="O20" s="222"/>
      <c r="P20" s="4" t="s">
        <v>37</v>
      </c>
      <c r="Q20" s="222"/>
      <c r="R20" s="10"/>
      <c r="S20" s="10"/>
      <c r="T20" s="10"/>
      <c r="U20" s="10"/>
      <c r="V20" s="225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3">
        <f ca="1">0.001*INDIRECT($B21&amp;"!E8")</f>
        <v>75.127895999999993</v>
      </c>
      <c r="E21" s="222"/>
      <c r="F21" s="94" t="str">
        <f>F20</f>
        <v>breakfast</v>
      </c>
      <c r="G21" s="101" t="s">
        <v>38</v>
      </c>
      <c r="H21" s="223">
        <f ca="1">0.001*INDIRECT($B21&amp;"!W8")</f>
        <v>0</v>
      </c>
      <c r="I21" s="10"/>
      <c r="J21" s="224">
        <f ca="1">H21/D21-1</f>
        <v>-1</v>
      </c>
      <c r="L21" s="76">
        <f ca="1">INDIRECT($B21&amp;"!"&amp;L$3&amp;"8")</f>
        <v>1.10563534E-2</v>
      </c>
      <c r="M21" s="77" t="e">
        <f ca="1">INDIRECT($B21&amp;"!"&amp;M$3&amp;"8")</f>
        <v>#DIV/0!</v>
      </c>
      <c r="N21" s="78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6"/>
    </row>
    <row r="22" spans="2:28" ht="16.5" customHeight="1" thickBot="1" x14ac:dyDescent="0.3">
      <c r="B22" s="72"/>
      <c r="C22" s="102"/>
      <c r="D22" s="228"/>
      <c r="E22" s="222"/>
      <c r="F22" s="72"/>
      <c r="G22" s="102"/>
      <c r="H22" s="223"/>
      <c r="I22" s="10"/>
      <c r="J22" s="224"/>
      <c r="L22" s="76"/>
      <c r="M22" s="77"/>
      <c r="N22" s="79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6"/>
      <c r="AB22" s="226"/>
    </row>
    <row r="23" spans="2:28" ht="16.5" customHeight="1" x14ac:dyDescent="0.25">
      <c r="B23" s="73"/>
      <c r="C23" s="91"/>
      <c r="D23" s="230"/>
      <c r="F23" s="73"/>
      <c r="G23" s="91"/>
      <c r="H23" s="230"/>
      <c r="J23" s="80">
        <f ca="1">MIN(D18:D22,H18:H22)</f>
        <v>0</v>
      </c>
      <c r="L23" s="81"/>
      <c r="M23" s="82"/>
      <c r="N23" s="83"/>
      <c r="O23" s="222"/>
      <c r="P23" s="204"/>
      <c r="Q23" s="222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8"/>
      <c r="E24" s="222"/>
      <c r="F24" s="72"/>
      <c r="G24" s="74"/>
      <c r="H24" s="228"/>
      <c r="I24" s="10"/>
      <c r="J24" s="84">
        <f ca="1">MAX(D18:D22,H18:H22)</f>
        <v>75.127895999999993</v>
      </c>
      <c r="L24" s="85">
        <f>L23</f>
        <v>0</v>
      </c>
      <c r="M24" s="86">
        <f>M23</f>
        <v>0</v>
      </c>
      <c r="N24" s="79"/>
      <c r="O24" s="222"/>
      <c r="P24" s="6"/>
      <c r="Q24" s="222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80" t="s">
        <v>13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04"/>
      <c r="L26" s="283" t="str">
        <f>F26</f>
        <v>breakfast_track</v>
      </c>
      <c r="M26" s="281"/>
      <c r="N26" s="282"/>
      <c r="O26" s="180"/>
      <c r="P26" s="204"/>
      <c r="U26" s="200"/>
      <c r="V26" s="200"/>
      <c r="X26" s="284"/>
      <c r="Y26" s="275"/>
      <c r="Z26" s="275"/>
    </row>
    <row r="27" spans="2:28" x14ac:dyDescent="0.25">
      <c r="B27" s="277" t="s">
        <v>27</v>
      </c>
      <c r="C27" s="275"/>
      <c r="D27" s="71" t="s">
        <v>28</v>
      </c>
      <c r="E27" s="222"/>
      <c r="F27" s="277" t="s">
        <v>27</v>
      </c>
      <c r="G27" s="275"/>
      <c r="H27" s="71" t="s">
        <v>28</v>
      </c>
      <c r="I27" s="10"/>
      <c r="J27" s="203" t="s">
        <v>29</v>
      </c>
      <c r="L27" s="274" t="s">
        <v>47</v>
      </c>
      <c r="M27" s="275"/>
      <c r="N27" s="276"/>
      <c r="O27" s="69"/>
      <c r="P27" s="4"/>
      <c r="R27" s="278"/>
      <c r="S27" s="275"/>
      <c r="T27" s="275"/>
      <c r="U27" s="205"/>
      <c r="V27" s="205"/>
      <c r="X27" s="278"/>
      <c r="Y27" s="275"/>
      <c r="Z27" s="275"/>
    </row>
    <row r="28" spans="2:28" x14ac:dyDescent="0.25">
      <c r="B28" s="177" t="s">
        <v>1</v>
      </c>
      <c r="C28" s="101" t="s">
        <v>31</v>
      </c>
      <c r="D28" s="70" t="s">
        <v>32</v>
      </c>
      <c r="E28" s="222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5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3">
        <f ca="1">0.001*INDIRECT($B29&amp;"!E5")</f>
        <v>37.033472000000003</v>
      </c>
      <c r="E29" s="222"/>
      <c r="F29" s="94" t="str">
        <f>F26</f>
        <v>breakfast_track</v>
      </c>
      <c r="G29" s="101" t="s">
        <v>34</v>
      </c>
      <c r="H29" s="223">
        <f ca="1">0.001*INDIRECT($B29&amp;"!W5")</f>
        <v>36.805536000000004</v>
      </c>
      <c r="I29" s="10"/>
      <c r="J29" s="224">
        <f ca="1">H29/D29-1</f>
        <v>-6.1548644426318022E-3</v>
      </c>
      <c r="L29" s="76">
        <f ca="1">INDIRECT($B29&amp;"!"&amp;L$3&amp;"5")</f>
        <v>6.6136436800000004E-2</v>
      </c>
      <c r="M29" s="77">
        <f ca="1">INDIRECT($B29&amp;"!"&amp;M$3&amp;"5")</f>
        <v>6.6136436800000004E-2</v>
      </c>
      <c r="N29" s="78">
        <f ca="1">M29-L29</f>
        <v>0</v>
      </c>
      <c r="O29" s="222"/>
      <c r="P29" s="224">
        <f ca="1">bdrate(D29:D32,L29:L32,H29:H32,M29:M32)</f>
        <v>0</v>
      </c>
      <c r="Q29" s="222"/>
      <c r="R29" s="10"/>
      <c r="S29" s="10"/>
      <c r="T29" s="10"/>
      <c r="U29" s="10"/>
      <c r="V29" s="225"/>
      <c r="X29" s="7"/>
      <c r="Y29" s="7"/>
      <c r="Z29" s="66"/>
      <c r="AB29" s="226"/>
    </row>
    <row r="30" spans="2:28" x14ac:dyDescent="0.25">
      <c r="B30" s="94" t="str">
        <f>B29</f>
        <v>breakfast_track</v>
      </c>
      <c r="C30" s="101" t="s">
        <v>35</v>
      </c>
      <c r="D30" s="223">
        <f ca="1">0.001*INDIRECT($B30&amp;"!E6")</f>
        <v>53.243408000000002</v>
      </c>
      <c r="E30" s="222"/>
      <c r="F30" s="94" t="str">
        <f>F29</f>
        <v>breakfast_track</v>
      </c>
      <c r="G30" s="101" t="s">
        <v>35</v>
      </c>
      <c r="H30" s="223">
        <f ca="1">0.001*INDIRECT($B30&amp;"!W6")</f>
        <v>52.439088000000005</v>
      </c>
      <c r="I30" s="10"/>
      <c r="J30" s="224">
        <f ca="1">H30/D30-1</f>
        <v>-1.5106471020788104E-2</v>
      </c>
      <c r="L30" s="76">
        <f ca="1">INDIRECT($B30&amp;"!"&amp;L$3&amp;"6")</f>
        <v>4.1030773533333328E-2</v>
      </c>
      <c r="M30" s="77">
        <f ca="1">INDIRECT($B30&amp;"!"&amp;M$3&amp;"6")</f>
        <v>4.1030773533333328E-2</v>
      </c>
      <c r="N30" s="78">
        <f ca="1">M30-L30</f>
        <v>0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3">
        <f ca="1">0.001*INDIRECT($B31&amp;"!E7")</f>
        <v>76.773336000000015</v>
      </c>
      <c r="E31" s="222"/>
      <c r="F31" s="94" t="str">
        <f>F30</f>
        <v>breakfast_track</v>
      </c>
      <c r="G31" s="101" t="s">
        <v>36</v>
      </c>
      <c r="H31" s="223">
        <f ca="1">0.001*INDIRECT($B31&amp;"!W7")</f>
        <v>75.039464000000009</v>
      </c>
      <c r="I31" s="10"/>
      <c r="J31" s="224">
        <f ca="1">H31/D31-1</f>
        <v>-2.2584299319753476E-2</v>
      </c>
      <c r="L31" s="76">
        <f ca="1">INDIRECT($B31&amp;"!"&amp;L$3&amp;"7")</f>
        <v>2.4437460799999998E-2</v>
      </c>
      <c r="M31" s="77">
        <f ca="1">INDIRECT($B31&amp;"!"&amp;M$3&amp;"7")</f>
        <v>2.4437460799999998E-2</v>
      </c>
      <c r="N31" s="78">
        <f ca="1">M31-L31</f>
        <v>0</v>
      </c>
      <c r="O31" s="222"/>
      <c r="P31" s="4" t="s">
        <v>37</v>
      </c>
      <c r="Q31" s="222"/>
      <c r="R31" s="10"/>
      <c r="S31" s="10"/>
      <c r="T31" s="10"/>
      <c r="U31" s="10"/>
      <c r="V31" s="225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3">
        <f ca="1">0.001*INDIRECT($B32&amp;"!E8")</f>
        <v>108.862088</v>
      </c>
      <c r="E32" s="222"/>
      <c r="F32" s="94" t="str">
        <f>F31</f>
        <v>breakfast_track</v>
      </c>
      <c r="G32" s="101" t="s">
        <v>38</v>
      </c>
      <c r="H32" s="223">
        <f ca="1">0.001*INDIRECT($B32&amp;"!W8")</f>
        <v>105.82007999999999</v>
      </c>
      <c r="I32" s="10"/>
      <c r="J32" s="224">
        <f ca="1">H32/D32-1</f>
        <v>-2.7943685959799014E-2</v>
      </c>
      <c r="L32" s="76">
        <f ca="1">INDIRECT($B32&amp;"!"&amp;L$3&amp;"8")</f>
        <v>1.7442298933333333E-2</v>
      </c>
      <c r="M32" s="77">
        <f ca="1">INDIRECT($B32&amp;"!"&amp;M$3&amp;"8")</f>
        <v>1.7442298933333333E-2</v>
      </c>
      <c r="N32" s="78">
        <f ca="1">M32-L32</f>
        <v>0</v>
      </c>
      <c r="O32" s="222"/>
      <c r="P32" s="227">
        <f ca="1">bdrate(L29:L32,D29:D32,M29:M32,H29:H32)</f>
        <v>-2.3254420381253582E-2</v>
      </c>
      <c r="Q32" s="222"/>
      <c r="R32" s="10"/>
      <c r="S32" s="10"/>
      <c r="T32" s="10"/>
      <c r="U32" s="10"/>
      <c r="V32" s="225"/>
      <c r="X32" s="7"/>
      <c r="Y32" s="7"/>
      <c r="Z32" s="66"/>
    </row>
    <row r="33" spans="2:28" ht="16.5" customHeight="1" thickBot="1" x14ac:dyDescent="0.3">
      <c r="B33" s="72"/>
      <c r="C33" s="102"/>
      <c r="D33" s="228"/>
      <c r="E33" s="222"/>
      <c r="F33" s="72"/>
      <c r="G33" s="102"/>
      <c r="H33" s="223"/>
      <c r="I33" s="10"/>
      <c r="J33" s="224"/>
      <c r="L33" s="76"/>
      <c r="M33" s="77"/>
      <c r="N33" s="79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6"/>
      <c r="AB33" s="226"/>
    </row>
    <row r="34" spans="2:28" ht="16.5" customHeight="1" x14ac:dyDescent="0.25">
      <c r="B34" s="73"/>
      <c r="C34" s="91"/>
      <c r="D34" s="230"/>
      <c r="F34" s="73"/>
      <c r="G34" s="91"/>
      <c r="H34" s="230"/>
      <c r="J34" s="80">
        <f ca="1">MIN(D29:D33,H29:H33)</f>
        <v>36.805536000000004</v>
      </c>
      <c r="L34" s="81"/>
      <c r="M34" s="82"/>
      <c r="N34" s="83"/>
      <c r="O34" s="222"/>
      <c r="P34" s="204"/>
      <c r="Q34" s="222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8"/>
      <c r="E35" s="222"/>
      <c r="F35" s="72"/>
      <c r="G35" s="74"/>
      <c r="H35" s="228"/>
      <c r="I35" s="10"/>
      <c r="J35" s="84">
        <f ca="1">MAX(D29:D33,H29:H33)</f>
        <v>108.862088</v>
      </c>
      <c r="L35" s="85">
        <f>L34</f>
        <v>0</v>
      </c>
      <c r="M35" s="86">
        <f>M34</f>
        <v>0</v>
      </c>
      <c r="N35" s="79"/>
      <c r="O35" s="222"/>
      <c r="P35" s="6"/>
      <c r="Q35" s="222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80" t="s">
        <v>14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04"/>
      <c r="L37" s="283" t="str">
        <f>F37</f>
        <v>breakfast_semitrack</v>
      </c>
      <c r="M37" s="281"/>
      <c r="N37" s="282"/>
      <c r="O37" s="180"/>
      <c r="P37" s="204"/>
      <c r="U37" s="200"/>
      <c r="V37" s="200"/>
      <c r="X37" s="284"/>
      <c r="Y37" s="275"/>
      <c r="Z37" s="275"/>
    </row>
    <row r="38" spans="2:28" x14ac:dyDescent="0.25">
      <c r="B38" s="277" t="s">
        <v>27</v>
      </c>
      <c r="C38" s="275"/>
      <c r="D38" s="71" t="s">
        <v>28</v>
      </c>
      <c r="E38" s="222"/>
      <c r="F38" s="277" t="s">
        <v>27</v>
      </c>
      <c r="G38" s="275"/>
      <c r="H38" s="71" t="s">
        <v>28</v>
      </c>
      <c r="I38" s="10"/>
      <c r="J38" s="203" t="s">
        <v>29</v>
      </c>
      <c r="L38" s="274" t="s">
        <v>47</v>
      </c>
      <c r="M38" s="275"/>
      <c r="N38" s="276"/>
      <c r="O38" s="69"/>
      <c r="P38" s="4"/>
      <c r="R38" s="278"/>
      <c r="S38" s="275"/>
      <c r="T38" s="275"/>
      <c r="U38" s="205"/>
      <c r="V38" s="205"/>
      <c r="X38" s="278"/>
      <c r="Y38" s="275"/>
      <c r="Z38" s="275"/>
    </row>
    <row r="39" spans="2:28" x14ac:dyDescent="0.25">
      <c r="B39" s="177" t="s">
        <v>1</v>
      </c>
      <c r="C39" s="101" t="s">
        <v>31</v>
      </c>
      <c r="D39" s="70" t="s">
        <v>32</v>
      </c>
      <c r="E39" s="222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5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3">
        <f ca="1">0.001*INDIRECT($B40&amp;"!E5")</f>
        <v>37.945208000000001</v>
      </c>
      <c r="E40" s="222"/>
      <c r="F40" s="94" t="str">
        <f>F37</f>
        <v>breakfast_semitrack</v>
      </c>
      <c r="G40" s="101" t="s">
        <v>34</v>
      </c>
      <c r="H40" s="223">
        <f ca="1">0.001*INDIRECT($B40&amp;"!W5")</f>
        <v>37.699552000000004</v>
      </c>
      <c r="I40" s="10"/>
      <c r="J40" s="224">
        <f ca="1">H40/D40-1</f>
        <v>-6.473966356963845E-3</v>
      </c>
      <c r="L40" s="76">
        <f ca="1">INDIRECT($B40&amp;"!"&amp;L$3&amp;"5")</f>
        <v>6.8783966799999999E-2</v>
      </c>
      <c r="M40" s="77">
        <f ca="1">INDIRECT($B40&amp;"!"&amp;M$3&amp;"5")</f>
        <v>6.8783966799999999E-2</v>
      </c>
      <c r="N40" s="78">
        <f ca="1">M40-L40</f>
        <v>0</v>
      </c>
      <c r="O40" s="222"/>
      <c r="P40" s="224">
        <f ca="1">bdrate(D40:D43,L40:L43,H40:H43,M40:M43)</f>
        <v>0</v>
      </c>
      <c r="Q40" s="222"/>
      <c r="R40" s="10"/>
      <c r="S40" s="10"/>
      <c r="T40" s="10"/>
      <c r="U40" s="10"/>
      <c r="V40" s="225"/>
      <c r="X40" s="7"/>
      <c r="Y40" s="7"/>
      <c r="Z40" s="66"/>
      <c r="AB40" s="226"/>
    </row>
    <row r="41" spans="2:28" x14ac:dyDescent="0.25">
      <c r="B41" s="94" t="str">
        <f>B40</f>
        <v>breakfast_semitrack</v>
      </c>
      <c r="C41" s="101" t="s">
        <v>35</v>
      </c>
      <c r="D41" s="223">
        <f ca="1">0.001*INDIRECT($B41&amp;"!E6")</f>
        <v>54.681568000000006</v>
      </c>
      <c r="E41" s="222"/>
      <c r="F41" s="94" t="str">
        <f>F40</f>
        <v>breakfast_semitrack</v>
      </c>
      <c r="G41" s="101" t="s">
        <v>35</v>
      </c>
      <c r="H41" s="223">
        <f ca="1">0.001*INDIRECT($B41&amp;"!W6")</f>
        <v>53.824272000000008</v>
      </c>
      <c r="I41" s="10"/>
      <c r="J41" s="224">
        <f ca="1">H41/D41-1</f>
        <v>-1.5677970317164225E-2</v>
      </c>
      <c r="L41" s="76">
        <f ca="1">INDIRECT($B41&amp;"!"&amp;L$3&amp;"6")</f>
        <v>4.2531585266666672E-2</v>
      </c>
      <c r="M41" s="77">
        <f ca="1">INDIRECT($B41&amp;"!"&amp;M$3&amp;"6")</f>
        <v>4.2531585266666672E-2</v>
      </c>
      <c r="N41" s="78">
        <f ca="1">M41-L41</f>
        <v>0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3">
        <f ca="1">0.001*INDIRECT($B42&amp;"!E7")</f>
        <v>79.040791999999996</v>
      </c>
      <c r="E42" s="222"/>
      <c r="F42" s="94" t="str">
        <f>F41</f>
        <v>breakfast_semitrack</v>
      </c>
      <c r="G42" s="101" t="s">
        <v>36</v>
      </c>
      <c r="H42" s="223">
        <f ca="1">0.001*INDIRECT($B42&amp;"!W7")</f>
        <v>77.209791999999993</v>
      </c>
      <c r="I42" s="10"/>
      <c r="J42" s="224">
        <f ca="1">H42/D42-1</f>
        <v>-2.3165253708490208E-2</v>
      </c>
      <c r="L42" s="76">
        <f ca="1">INDIRECT($B42&amp;"!"&amp;L$3&amp;"7")</f>
        <v>2.4929068266666667E-2</v>
      </c>
      <c r="M42" s="77">
        <f ca="1">INDIRECT($B42&amp;"!"&amp;M$3&amp;"7")</f>
        <v>2.4929068266666667E-2</v>
      </c>
      <c r="N42" s="78">
        <f ca="1">M42-L42</f>
        <v>0</v>
      </c>
      <c r="O42" s="222"/>
      <c r="P42" s="4" t="s">
        <v>37</v>
      </c>
      <c r="Q42" s="222"/>
      <c r="R42" s="10"/>
      <c r="S42" s="10"/>
      <c r="T42" s="10"/>
      <c r="U42" s="10"/>
      <c r="V42" s="225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3">
        <f ca="1">0.001*INDIRECT($B43&amp;"!E8")</f>
        <v>112.14424799999999</v>
      </c>
      <c r="E43" s="222"/>
      <c r="F43" s="94" t="str">
        <f>F42</f>
        <v>breakfast_semitrack</v>
      </c>
      <c r="G43" s="101" t="s">
        <v>38</v>
      </c>
      <c r="H43" s="223">
        <f ca="1">0.001*INDIRECT($B43&amp;"!W8")</f>
        <v>108.95979199999999</v>
      </c>
      <c r="I43" s="10"/>
      <c r="J43" s="224">
        <f ca="1">H43/D43-1</f>
        <v>-2.8396070746312341E-2</v>
      </c>
      <c r="L43" s="76">
        <f ca="1">INDIRECT($B43&amp;"!"&amp;L$3&amp;"8")</f>
        <v>1.8277800266666668E-2</v>
      </c>
      <c r="M43" s="77">
        <f ca="1">INDIRECT($B43&amp;"!"&amp;M$3&amp;"8")</f>
        <v>1.8277800266666668E-2</v>
      </c>
      <c r="N43" s="78">
        <f ca="1">M43-L43</f>
        <v>0</v>
      </c>
      <c r="O43" s="222"/>
      <c r="P43" s="227">
        <f ca="1">bdrate(L40:L43,D40:D43,M40:M43,H40:H43)</f>
        <v>-2.3240285333688271E-2</v>
      </c>
      <c r="Q43" s="222"/>
      <c r="R43" s="10"/>
      <c r="S43" s="10"/>
      <c r="T43" s="10"/>
      <c r="U43" s="10"/>
      <c r="V43" s="225"/>
      <c r="X43" s="7"/>
      <c r="Y43" s="7"/>
      <c r="Z43" s="66"/>
    </row>
    <row r="44" spans="2:28" ht="16.5" customHeight="1" thickBot="1" x14ac:dyDescent="0.3">
      <c r="B44" s="72"/>
      <c r="C44" s="102"/>
      <c r="D44" s="228"/>
      <c r="E44" s="222"/>
      <c r="F44" s="72"/>
      <c r="G44" s="102"/>
      <c r="H44" s="223"/>
      <c r="I44" s="10"/>
      <c r="J44" s="224"/>
      <c r="L44" s="76"/>
      <c r="M44" s="77"/>
      <c r="N44" s="79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6"/>
      <c r="AB44" s="226"/>
    </row>
    <row r="45" spans="2:28" ht="16.5" customHeight="1" x14ac:dyDescent="0.25">
      <c r="B45" s="73"/>
      <c r="C45" s="91"/>
      <c r="D45" s="230"/>
      <c r="F45" s="73"/>
      <c r="G45" s="91"/>
      <c r="H45" s="230"/>
      <c r="J45" s="80">
        <f ca="1">MIN(D40:D44,H40:H44)</f>
        <v>37.699552000000004</v>
      </c>
      <c r="L45" s="81"/>
      <c r="M45" s="82"/>
      <c r="N45" s="83"/>
      <c r="O45" s="222"/>
      <c r="P45" s="204"/>
      <c r="Q45" s="222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8"/>
      <c r="E46" s="222"/>
      <c r="F46" s="72"/>
      <c r="G46" s="74"/>
      <c r="H46" s="228"/>
      <c r="I46" s="10"/>
      <c r="J46" s="84">
        <f ca="1">MAX(D40:D44,H40:H44)</f>
        <v>112.14424799999999</v>
      </c>
      <c r="L46" s="85">
        <f>L45</f>
        <v>0</v>
      </c>
      <c r="M46" s="86">
        <f>M45</f>
        <v>0</v>
      </c>
      <c r="N46" s="79"/>
      <c r="O46" s="222"/>
      <c r="P46" s="6"/>
      <c r="Q46" s="222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80" t="s">
        <v>15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04"/>
      <c r="L48" s="283" t="str">
        <f>F48</f>
        <v>cinema_track</v>
      </c>
      <c r="M48" s="281"/>
      <c r="N48" s="282"/>
      <c r="O48" s="180"/>
      <c r="P48" s="204"/>
      <c r="U48" s="200"/>
      <c r="V48" s="200"/>
      <c r="X48" s="284"/>
      <c r="Y48" s="275"/>
      <c r="Z48" s="275"/>
    </row>
    <row r="49" spans="2:28" x14ac:dyDescent="0.25">
      <c r="B49" s="277" t="s">
        <v>27</v>
      </c>
      <c r="C49" s="275"/>
      <c r="D49" s="71" t="s">
        <v>28</v>
      </c>
      <c r="E49" s="222"/>
      <c r="F49" s="277" t="s">
        <v>27</v>
      </c>
      <c r="G49" s="275"/>
      <c r="H49" s="71" t="s">
        <v>28</v>
      </c>
      <c r="I49" s="10"/>
      <c r="J49" s="203" t="s">
        <v>29</v>
      </c>
      <c r="L49" s="274" t="s">
        <v>47</v>
      </c>
      <c r="M49" s="275"/>
      <c r="N49" s="276"/>
      <c r="O49" s="69"/>
      <c r="P49" s="4"/>
      <c r="R49" s="278"/>
      <c r="S49" s="275"/>
      <c r="T49" s="275"/>
      <c r="U49" s="205"/>
      <c r="V49" s="205"/>
      <c r="X49" s="278"/>
      <c r="Y49" s="275"/>
      <c r="Z49" s="275"/>
    </row>
    <row r="50" spans="2:28" x14ac:dyDescent="0.25">
      <c r="B50" s="177" t="s">
        <v>1</v>
      </c>
      <c r="C50" s="101" t="s">
        <v>31</v>
      </c>
      <c r="D50" s="70" t="s">
        <v>32</v>
      </c>
      <c r="E50" s="222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5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3">
        <f ca="1">0.001*INDIRECT($B51&amp;"!E5")</f>
        <v>27.457296000000003</v>
      </c>
      <c r="E51" s="222"/>
      <c r="F51" s="94" t="str">
        <f>F48</f>
        <v>cinema_track</v>
      </c>
      <c r="G51" s="101" t="s">
        <v>34</v>
      </c>
      <c r="H51" s="223">
        <f ca="1">0.001*INDIRECT($B51&amp;"!W5")</f>
        <v>0</v>
      </c>
      <c r="I51" s="10"/>
      <c r="J51" s="224">
        <f ca="1">H51/D51-1</f>
        <v>-1</v>
      </c>
      <c r="L51" s="76">
        <f ca="1">INDIRECT($B51&amp;"!"&amp;L$3&amp;"5")</f>
        <v>6.1487775095238097E-2</v>
      </c>
      <c r="M51" s="77" t="e">
        <f ca="1">INDIRECT($B51&amp;"!"&amp;M$3&amp;"5")</f>
        <v>#DIV/0!</v>
      </c>
      <c r="N51" s="78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6"/>
      <c r="AB51" s="226"/>
    </row>
    <row r="52" spans="2:28" x14ac:dyDescent="0.25">
      <c r="B52" s="94" t="str">
        <f>B51</f>
        <v>cinema_track</v>
      </c>
      <c r="C52" s="101" t="s">
        <v>35</v>
      </c>
      <c r="D52" s="223">
        <f ca="1">0.001*INDIRECT($B52&amp;"!E6")</f>
        <v>39.731791999999999</v>
      </c>
      <c r="E52" s="222"/>
      <c r="F52" s="94" t="str">
        <f>F51</f>
        <v>cinema_track</v>
      </c>
      <c r="G52" s="101" t="s">
        <v>35</v>
      </c>
      <c r="H52" s="223">
        <f ca="1">0.001*INDIRECT($B52&amp;"!W6")</f>
        <v>0</v>
      </c>
      <c r="I52" s="10"/>
      <c r="J52" s="224">
        <f ca="1">H52/D52-1</f>
        <v>-1</v>
      </c>
      <c r="L52" s="76">
        <f ca="1">INDIRECT($B52&amp;"!"&amp;L$3&amp;"6")</f>
        <v>4.16115809047619E-2</v>
      </c>
      <c r="M52" s="77" t="e">
        <f ca="1">INDIRECT($B52&amp;"!"&amp;M$3&amp;"6")</f>
        <v>#DIV/0!</v>
      </c>
      <c r="N52" s="78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3">
        <f ca="1">0.001*INDIRECT($B53&amp;"!E7")</f>
        <v>59.551984000000004</v>
      </c>
      <c r="E53" s="222"/>
      <c r="F53" s="94" t="str">
        <f>F52</f>
        <v>cinema_track</v>
      </c>
      <c r="G53" s="101" t="s">
        <v>36</v>
      </c>
      <c r="H53" s="223">
        <f ca="1">0.001*INDIRECT($B53&amp;"!W7")</f>
        <v>0</v>
      </c>
      <c r="I53" s="10"/>
      <c r="J53" s="224">
        <f ca="1">H53/D53-1</f>
        <v>-1</v>
      </c>
      <c r="L53" s="76">
        <f ca="1">INDIRECT($B53&amp;"!"&amp;L$3&amp;"7")</f>
        <v>2.6420933619047609E-2</v>
      </c>
      <c r="M53" s="77" t="e">
        <f ca="1">INDIRECT($B53&amp;"!"&amp;M$3&amp;"7")</f>
        <v>#DIV/0!</v>
      </c>
      <c r="N53" s="78" t="e">
        <f ca="1">M53-L53</f>
        <v>#DIV/0!</v>
      </c>
      <c r="O53" s="222"/>
      <c r="P53" s="4" t="s">
        <v>37</v>
      </c>
      <c r="Q53" s="222"/>
      <c r="R53" s="10"/>
      <c r="S53" s="10"/>
      <c r="T53" s="10"/>
      <c r="U53" s="10"/>
      <c r="V53" s="225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3">
        <f ca="1">0.001*INDIRECT($B54&amp;"!E8")</f>
        <v>86.991584000000003</v>
      </c>
      <c r="E54" s="222"/>
      <c r="F54" s="94" t="str">
        <f>F53</f>
        <v>cinema_track</v>
      </c>
      <c r="G54" s="101" t="s">
        <v>38</v>
      </c>
      <c r="H54" s="223">
        <f ca="1">0.001*INDIRECT($B54&amp;"!W8")</f>
        <v>0</v>
      </c>
      <c r="I54" s="10"/>
      <c r="J54" s="224">
        <f ca="1">H54/D54-1</f>
        <v>-1</v>
      </c>
      <c r="L54" s="76">
        <f ca="1">INDIRECT($B54&amp;"!"&amp;L$3&amp;"8")</f>
        <v>1.4465071833333334E-2</v>
      </c>
      <c r="M54" s="77" t="e">
        <f ca="1">INDIRECT($B54&amp;"!"&amp;M$3&amp;"8")</f>
        <v>#DIV/0!</v>
      </c>
      <c r="N54" s="78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6"/>
    </row>
    <row r="55" spans="2:28" ht="16.5" customHeight="1" thickBot="1" x14ac:dyDescent="0.3">
      <c r="B55" s="72"/>
      <c r="C55" s="102"/>
      <c r="D55" s="228"/>
      <c r="E55" s="222"/>
      <c r="F55" s="72"/>
      <c r="G55" s="102"/>
      <c r="H55" s="223"/>
      <c r="I55" s="10"/>
      <c r="J55" s="224"/>
      <c r="L55" s="76"/>
      <c r="M55" s="77"/>
      <c r="N55" s="79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6"/>
      <c r="AB55" s="226"/>
    </row>
    <row r="56" spans="2:28" ht="16.5" customHeight="1" x14ac:dyDescent="0.25">
      <c r="B56" s="90"/>
      <c r="C56" s="91"/>
      <c r="D56" s="230"/>
      <c r="F56" s="90"/>
      <c r="G56" s="91"/>
      <c r="H56" s="230"/>
      <c r="J56" s="80">
        <f ca="1">MIN(D51:D55,H51:H55)</f>
        <v>0</v>
      </c>
      <c r="L56" s="81"/>
      <c r="M56" s="82"/>
      <c r="N56" s="83"/>
      <c r="O56" s="222"/>
      <c r="P56" s="204"/>
      <c r="Q56" s="222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8"/>
      <c r="E57" s="222"/>
      <c r="F57" s="72"/>
      <c r="G57" s="74"/>
      <c r="H57" s="228"/>
      <c r="I57" s="10"/>
      <c r="J57" s="84">
        <f ca="1">MAX(D51:D55,H51:H55)</f>
        <v>86.991584000000003</v>
      </c>
      <c r="L57" s="85">
        <f>L56</f>
        <v>0</v>
      </c>
      <c r="M57" s="86">
        <f>M56</f>
        <v>0</v>
      </c>
      <c r="N57" s="79"/>
      <c r="O57" s="222"/>
      <c r="P57" s="6"/>
      <c r="Q57" s="222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80" t="s">
        <v>16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04"/>
      <c r="L59" s="283" t="str">
        <f>F59</f>
        <v>cinema_semitrack</v>
      </c>
      <c r="M59" s="281"/>
      <c r="N59" s="282"/>
      <c r="O59" s="180"/>
      <c r="P59" s="204"/>
      <c r="U59" s="200"/>
      <c r="V59" s="200"/>
      <c r="X59" s="284"/>
      <c r="Y59" s="275"/>
      <c r="Z59" s="275"/>
    </row>
    <row r="60" spans="2:28" x14ac:dyDescent="0.25">
      <c r="B60" s="277" t="s">
        <v>27</v>
      </c>
      <c r="C60" s="275"/>
      <c r="D60" s="71" t="s">
        <v>28</v>
      </c>
      <c r="E60" s="222"/>
      <c r="F60" s="277" t="s">
        <v>27</v>
      </c>
      <c r="G60" s="275"/>
      <c r="H60" s="71" t="s">
        <v>28</v>
      </c>
      <c r="I60" s="10"/>
      <c r="J60" s="203" t="s">
        <v>29</v>
      </c>
      <c r="L60" s="274" t="s">
        <v>47</v>
      </c>
      <c r="M60" s="275"/>
      <c r="N60" s="276"/>
      <c r="O60" s="69"/>
      <c r="P60" s="4"/>
      <c r="R60" s="278"/>
      <c r="S60" s="275"/>
      <c r="T60" s="275"/>
      <c r="U60" s="205"/>
      <c r="V60" s="205"/>
      <c r="X60" s="278"/>
      <c r="Y60" s="275"/>
      <c r="Z60" s="275"/>
    </row>
    <row r="61" spans="2:28" x14ac:dyDescent="0.25">
      <c r="B61" s="177" t="s">
        <v>1</v>
      </c>
      <c r="C61" s="101" t="s">
        <v>31</v>
      </c>
      <c r="D61" s="70" t="s">
        <v>32</v>
      </c>
      <c r="E61" s="222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5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3">
        <f ca="1">0.001*INDIRECT($B62&amp;"!E5")</f>
        <v>28.316848</v>
      </c>
      <c r="E62" s="222"/>
      <c r="F62" s="94" t="str">
        <f>F59</f>
        <v>cinema_semitrack</v>
      </c>
      <c r="G62" s="101" t="s">
        <v>34</v>
      </c>
      <c r="H62" s="223">
        <f ca="1">0.001*INDIRECT($B62&amp;"!W5")</f>
        <v>0</v>
      </c>
      <c r="I62" s="10"/>
      <c r="J62" s="224">
        <f ca="1">H62/D62-1</f>
        <v>-1</v>
      </c>
      <c r="L62" s="76">
        <f ca="1">INDIRECT($B62&amp;"!"&amp;L$3&amp;"5")</f>
        <v>6.3508869333333329E-2</v>
      </c>
      <c r="M62" s="77" t="e">
        <f ca="1">INDIRECT($B62&amp;"!"&amp;M$3&amp;"5")</f>
        <v>#DIV/0!</v>
      </c>
      <c r="N62" s="78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6"/>
      <c r="AB62" s="226"/>
    </row>
    <row r="63" spans="2:28" x14ac:dyDescent="0.25">
      <c r="B63" s="94" t="str">
        <f>B62</f>
        <v>cinema_semitrack</v>
      </c>
      <c r="C63" s="101" t="s">
        <v>35</v>
      </c>
      <c r="D63" s="223">
        <f ca="1">0.001*INDIRECT($B63&amp;"!E6")</f>
        <v>41.126480000000001</v>
      </c>
      <c r="E63" s="222"/>
      <c r="F63" s="94" t="str">
        <f>F62</f>
        <v>cinema_semitrack</v>
      </c>
      <c r="G63" s="101" t="s">
        <v>35</v>
      </c>
      <c r="H63" s="223">
        <f ca="1">0.001*INDIRECT($B63&amp;"!W6")</f>
        <v>0</v>
      </c>
      <c r="I63" s="10"/>
      <c r="J63" s="224">
        <f ca="1">H63/D63-1</f>
        <v>-1</v>
      </c>
      <c r="L63" s="76">
        <f ca="1">INDIRECT($B63&amp;"!"&amp;L$3&amp;"6")</f>
        <v>4.2858485857142858E-2</v>
      </c>
      <c r="M63" s="77" t="e">
        <f ca="1">INDIRECT($B63&amp;"!"&amp;M$3&amp;"6")</f>
        <v>#DIV/0!</v>
      </c>
      <c r="N63" s="78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3">
        <f ca="1">0.001*INDIRECT($B64&amp;"!E7")</f>
        <v>61.86504</v>
      </c>
      <c r="E64" s="222"/>
      <c r="F64" s="94" t="str">
        <f>F63</f>
        <v>cinema_semitrack</v>
      </c>
      <c r="G64" s="101" t="s">
        <v>36</v>
      </c>
      <c r="H64" s="223">
        <f ca="1">0.001*INDIRECT($B64&amp;"!W7")</f>
        <v>0</v>
      </c>
      <c r="I64" s="10"/>
      <c r="J64" s="224">
        <f ca="1">H64/D64-1</f>
        <v>-1</v>
      </c>
      <c r="L64" s="76">
        <f ca="1">INDIRECT($B64&amp;"!"&amp;L$3&amp;"7")</f>
        <v>2.7275866380952384E-2</v>
      </c>
      <c r="M64" s="77" t="e">
        <f ca="1">INDIRECT($B64&amp;"!"&amp;M$3&amp;"7")</f>
        <v>#DIV/0!</v>
      </c>
      <c r="N64" s="78" t="e">
        <f ca="1">M64-L64</f>
        <v>#DIV/0!</v>
      </c>
      <c r="O64" s="222"/>
      <c r="P64" s="4" t="s">
        <v>37</v>
      </c>
      <c r="Q64" s="222"/>
      <c r="R64" s="10"/>
      <c r="S64" s="10"/>
      <c r="T64" s="10"/>
      <c r="U64" s="10"/>
      <c r="V64" s="225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3">
        <f ca="1">0.001*INDIRECT($B65&amp;"!E8")</f>
        <v>90.416760000000011</v>
      </c>
      <c r="E65" s="222"/>
      <c r="F65" s="94" t="str">
        <f>F64</f>
        <v>cinema_semitrack</v>
      </c>
      <c r="G65" s="101" t="s">
        <v>38</v>
      </c>
      <c r="H65" s="223">
        <f ca="1">0.001*INDIRECT($B65&amp;"!W8")</f>
        <v>0</v>
      </c>
      <c r="I65" s="10"/>
      <c r="J65" s="224">
        <f ca="1">H65/D65-1</f>
        <v>-1</v>
      </c>
      <c r="L65" s="76">
        <f ca="1">INDIRECT($B65&amp;"!"&amp;L$3&amp;"8")</f>
        <v>1.5456564333333332E-2</v>
      </c>
      <c r="M65" s="77" t="e">
        <f ca="1">INDIRECT($B65&amp;"!"&amp;M$3&amp;"8")</f>
        <v>#DIV/0!</v>
      </c>
      <c r="N65" s="78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6"/>
    </row>
    <row r="66" spans="2:28" ht="16.5" customHeight="1" thickBot="1" x14ac:dyDescent="0.3">
      <c r="B66" s="72"/>
      <c r="C66" s="102"/>
      <c r="D66" s="228"/>
      <c r="E66" s="222"/>
      <c r="F66" s="72"/>
      <c r="G66" s="102"/>
      <c r="H66" s="223"/>
      <c r="I66" s="10"/>
      <c r="J66" s="224"/>
      <c r="L66" s="76"/>
      <c r="M66" s="77"/>
      <c r="N66" s="79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6"/>
      <c r="AB66" s="226"/>
    </row>
    <row r="67" spans="2:28" ht="16.5" customHeight="1" x14ac:dyDescent="0.25">
      <c r="B67" s="90"/>
      <c r="C67" s="91"/>
      <c r="D67" s="230"/>
      <c r="F67" s="90"/>
      <c r="G67" s="91"/>
      <c r="H67" s="230"/>
      <c r="J67" s="80">
        <f ca="1">MIN(D62:D66,H62:H66)</f>
        <v>0</v>
      </c>
      <c r="L67" s="81"/>
      <c r="M67" s="82"/>
      <c r="N67" s="83"/>
      <c r="O67" s="222"/>
      <c r="P67" s="204"/>
      <c r="Q67" s="222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8"/>
      <c r="E68" s="222"/>
      <c r="F68" s="72"/>
      <c r="G68" s="74"/>
      <c r="H68" s="228"/>
      <c r="I68" s="10"/>
      <c r="J68" s="84">
        <f ca="1">MAX(D62:D66,H62:H66)</f>
        <v>90.416760000000011</v>
      </c>
      <c r="L68" s="85">
        <f>L67</f>
        <v>0</v>
      </c>
      <c r="M68" s="86">
        <f>M67</f>
        <v>0</v>
      </c>
      <c r="N68" s="79"/>
      <c r="O68" s="222"/>
      <c r="P68" s="6"/>
      <c r="Q68" s="222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80" t="s">
        <v>17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04"/>
      <c r="L70" s="283" t="str">
        <f>F70</f>
        <v>breakdance_track</v>
      </c>
      <c r="M70" s="281"/>
      <c r="N70" s="282"/>
      <c r="O70" s="180"/>
      <c r="P70" s="204"/>
      <c r="U70" s="200"/>
      <c r="V70" s="200"/>
      <c r="X70" s="284"/>
      <c r="Y70" s="275"/>
      <c r="Z70" s="275"/>
    </row>
    <row r="71" spans="2:28" x14ac:dyDescent="0.25">
      <c r="B71" s="277" t="s">
        <v>27</v>
      </c>
      <c r="C71" s="275"/>
      <c r="D71" s="71" t="s">
        <v>28</v>
      </c>
      <c r="E71" s="222"/>
      <c r="F71" s="277" t="s">
        <v>27</v>
      </c>
      <c r="G71" s="275"/>
      <c r="H71" s="71" t="s">
        <v>28</v>
      </c>
      <c r="I71" s="10"/>
      <c r="J71" s="203" t="s">
        <v>29</v>
      </c>
      <c r="L71" s="274" t="s">
        <v>47</v>
      </c>
      <c r="M71" s="275"/>
      <c r="N71" s="276"/>
      <c r="O71" s="69"/>
      <c r="P71" s="4"/>
      <c r="R71" s="278"/>
      <c r="S71" s="275"/>
      <c r="T71" s="275"/>
      <c r="U71" s="205"/>
      <c r="V71" s="205"/>
      <c r="X71" s="278"/>
      <c r="Y71" s="275"/>
      <c r="Z71" s="275"/>
    </row>
    <row r="72" spans="2:28" x14ac:dyDescent="0.25">
      <c r="B72" s="177" t="s">
        <v>1</v>
      </c>
      <c r="C72" s="101" t="s">
        <v>31</v>
      </c>
      <c r="D72" s="70" t="s">
        <v>32</v>
      </c>
      <c r="E72" s="222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5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3">
        <f ca="1">0.001*INDIRECT($B73&amp;"!E5")</f>
        <v>126.58231200000002</v>
      </c>
      <c r="E73" s="222"/>
      <c r="F73" s="94" t="str">
        <f>F70</f>
        <v>breakdance_track</v>
      </c>
      <c r="G73" s="101" t="s">
        <v>34</v>
      </c>
      <c r="H73" s="223">
        <f ca="1">0.001*INDIRECT($B73&amp;"!W5")</f>
        <v>0</v>
      </c>
      <c r="I73" s="10"/>
      <c r="J73" s="224">
        <f ca="1">H73/D73-1</f>
        <v>-1</v>
      </c>
      <c r="L73" s="76">
        <f ca="1">INDIRECT($B73&amp;"!"&amp;L$3&amp;"5")</f>
        <v>7.5452414593750003E-2</v>
      </c>
      <c r="M73" s="77" t="e">
        <f ca="1">INDIRECT($B73&amp;"!"&amp;M$3&amp;"5")</f>
        <v>#DIV/0!</v>
      </c>
      <c r="N73" s="78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6"/>
      <c r="AB73" s="226"/>
    </row>
    <row r="74" spans="2:28" x14ac:dyDescent="0.25">
      <c r="B74" s="94" t="str">
        <f>B73</f>
        <v>breakdance_track</v>
      </c>
      <c r="C74" s="101" t="s">
        <v>35</v>
      </c>
      <c r="D74" s="223">
        <f ca="1">0.001*INDIRECT($B74&amp;"!E6")</f>
        <v>181.19922399999999</v>
      </c>
      <c r="E74" s="222"/>
      <c r="F74" s="94" t="str">
        <f>F73</f>
        <v>breakdance_track</v>
      </c>
      <c r="G74" s="101" t="s">
        <v>35</v>
      </c>
      <c r="H74" s="223">
        <f ca="1">0.001*INDIRECT($B74&amp;"!W6")</f>
        <v>0</v>
      </c>
      <c r="I74" s="10"/>
      <c r="J74" s="224">
        <f ca="1">H74/D74-1</f>
        <v>-1</v>
      </c>
      <c r="L74" s="76">
        <f ca="1">INDIRECT($B74&amp;"!"&amp;L$3&amp;"6")</f>
        <v>3.8158042187500005E-2</v>
      </c>
      <c r="M74" s="77" t="e">
        <f ca="1">INDIRECT($B74&amp;"!"&amp;M$3&amp;"6")</f>
        <v>#DIV/0!</v>
      </c>
      <c r="N74" s="78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3">
        <f ca="1">0.001*INDIRECT($B75&amp;"!E7")</f>
        <v>256.27688799999999</v>
      </c>
      <c r="E75" s="222"/>
      <c r="F75" s="94" t="str">
        <f>F74</f>
        <v>breakdance_track</v>
      </c>
      <c r="G75" s="101" t="s">
        <v>36</v>
      </c>
      <c r="H75" s="223">
        <f ca="1">0.001*INDIRECT($B75&amp;"!W7")</f>
        <v>0</v>
      </c>
      <c r="I75" s="10"/>
      <c r="J75" s="224">
        <f ca="1">H75/D75-1</f>
        <v>-1</v>
      </c>
      <c r="L75" s="76">
        <f ca="1">INDIRECT($B75&amp;"!"&amp;L$3&amp;"7")</f>
        <v>1.8273288156250001E-2</v>
      </c>
      <c r="M75" s="77" t="e">
        <f ca="1">INDIRECT($B75&amp;"!"&amp;M$3&amp;"7")</f>
        <v>#DIV/0!</v>
      </c>
      <c r="N75" s="78" t="e">
        <f ca="1">M75-L75</f>
        <v>#DIV/0!</v>
      </c>
      <c r="O75" s="222"/>
      <c r="P75" s="4" t="s">
        <v>37</v>
      </c>
      <c r="Q75" s="222"/>
      <c r="R75" s="10"/>
      <c r="S75" s="10"/>
      <c r="T75" s="10"/>
      <c r="U75" s="10"/>
      <c r="V75" s="225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3">
        <f ca="1">0.001*INDIRECT($B76&amp;"!E8")</f>
        <v>356.432816</v>
      </c>
      <c r="E76" s="222"/>
      <c r="F76" s="94" t="str">
        <f>F75</f>
        <v>breakdance_track</v>
      </c>
      <c r="G76" s="101" t="s">
        <v>38</v>
      </c>
      <c r="H76" s="223">
        <f ca="1">0.001*INDIRECT($B76&amp;"!W8")</f>
        <v>0</v>
      </c>
      <c r="I76" s="10"/>
      <c r="J76" s="224">
        <f ca="1">H76/D76-1</f>
        <v>-1</v>
      </c>
      <c r="L76" s="76">
        <f ca="1">INDIRECT($B76&amp;"!"&amp;L$3&amp;"8")</f>
        <v>1.0210079965625E-2</v>
      </c>
      <c r="M76" s="77" t="e">
        <f ca="1">INDIRECT($B76&amp;"!"&amp;M$3&amp;"8")</f>
        <v>#DIV/0!</v>
      </c>
      <c r="N76" s="78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6"/>
    </row>
    <row r="77" spans="2:28" ht="16.5" customHeight="1" thickBot="1" x14ac:dyDescent="0.3">
      <c r="B77" s="72"/>
      <c r="C77" s="102"/>
      <c r="D77" s="228"/>
      <c r="E77" s="222"/>
      <c r="F77" s="72"/>
      <c r="G77" s="102"/>
      <c r="H77" s="223"/>
      <c r="I77" s="10"/>
      <c r="J77" s="224"/>
      <c r="L77" s="76"/>
      <c r="M77" s="77"/>
      <c r="N77" s="79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6"/>
      <c r="AB77" s="226"/>
    </row>
    <row r="78" spans="2:28" ht="16.5" customHeight="1" x14ac:dyDescent="0.25">
      <c r="B78" s="90"/>
      <c r="C78" s="91"/>
      <c r="D78" s="230"/>
      <c r="F78" s="90"/>
      <c r="G78" s="91"/>
      <c r="H78" s="230"/>
      <c r="J78" s="80">
        <f ca="1">MIN(D73:D77,H73:H77)</f>
        <v>0</v>
      </c>
      <c r="L78" s="81"/>
      <c r="M78" s="82"/>
      <c r="N78" s="83"/>
      <c r="O78" s="222"/>
      <c r="P78" s="204"/>
      <c r="Q78" s="222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8"/>
      <c r="E79" s="222"/>
      <c r="F79" s="72"/>
      <c r="G79" s="74"/>
      <c r="H79" s="228"/>
      <c r="I79" s="10"/>
      <c r="J79" s="84">
        <f ca="1">MAX(D73:D77,H73:H77)</f>
        <v>356.432816</v>
      </c>
      <c r="L79" s="85">
        <f>L78</f>
        <v>0</v>
      </c>
      <c r="M79" s="86">
        <f>M78</f>
        <v>0</v>
      </c>
      <c r="N79" s="79"/>
      <c r="O79" s="222"/>
      <c r="P79" s="6"/>
      <c r="Q79" s="222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80" t="s">
        <v>18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04"/>
      <c r="L81" s="283" t="str">
        <f>F81</f>
        <v>breakdance_semitrack</v>
      </c>
      <c r="M81" s="281"/>
      <c r="N81" s="282"/>
      <c r="O81" s="180"/>
      <c r="P81" s="204"/>
      <c r="U81" s="200"/>
      <c r="V81" s="200"/>
      <c r="X81" s="284"/>
      <c r="Y81" s="275"/>
      <c r="Z81" s="275"/>
    </row>
    <row r="82" spans="2:28" x14ac:dyDescent="0.25">
      <c r="B82" s="277" t="s">
        <v>27</v>
      </c>
      <c r="C82" s="275"/>
      <c r="D82" s="71" t="s">
        <v>28</v>
      </c>
      <c r="E82" s="222"/>
      <c r="F82" s="277" t="s">
        <v>27</v>
      </c>
      <c r="G82" s="275"/>
      <c r="H82" s="71" t="s">
        <v>28</v>
      </c>
      <c r="I82" s="10"/>
      <c r="J82" s="203" t="s">
        <v>29</v>
      </c>
      <c r="L82" s="274" t="s">
        <v>47</v>
      </c>
      <c r="M82" s="275"/>
      <c r="N82" s="276"/>
      <c r="O82" s="69"/>
      <c r="P82" s="4"/>
      <c r="R82" s="278"/>
      <c r="S82" s="275"/>
      <c r="T82" s="275"/>
      <c r="U82" s="205"/>
      <c r="V82" s="205"/>
      <c r="X82" s="278"/>
      <c r="Y82" s="275"/>
      <c r="Z82" s="275"/>
    </row>
    <row r="83" spans="2:28" x14ac:dyDescent="0.25">
      <c r="B83" s="177" t="s">
        <v>1</v>
      </c>
      <c r="C83" s="101" t="s">
        <v>31</v>
      </c>
      <c r="D83" s="70" t="s">
        <v>32</v>
      </c>
      <c r="E83" s="222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5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3">
        <f ca="1">0.001*INDIRECT($B84&amp;"!E5")</f>
        <v>132.47429600000001</v>
      </c>
      <c r="E84" s="222"/>
      <c r="F84" s="94" t="str">
        <f>F81</f>
        <v>breakdance_semitrack</v>
      </c>
      <c r="G84" s="101" t="s">
        <v>34</v>
      </c>
      <c r="H84" s="223">
        <f ca="1">0.001*INDIRECT($B84&amp;"!W5")</f>
        <v>0</v>
      </c>
      <c r="I84" s="10"/>
      <c r="J84" s="224">
        <f ca="1">H84/D84-1</f>
        <v>-1</v>
      </c>
      <c r="L84" s="76">
        <f ca="1">INDIRECT($B84&amp;"!"&amp;L$3&amp;"5")</f>
        <v>7.9293724937499976E-2</v>
      </c>
      <c r="M84" s="77" t="e">
        <f ca="1">INDIRECT($B84&amp;"!"&amp;M$3&amp;"5")</f>
        <v>#DIV/0!</v>
      </c>
      <c r="N84" s="78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6"/>
      <c r="AB84" s="226"/>
    </row>
    <row r="85" spans="2:28" x14ac:dyDescent="0.25">
      <c r="B85" s="94" t="str">
        <f>B84</f>
        <v>breakdance_semitrack</v>
      </c>
      <c r="C85" s="101" t="s">
        <v>35</v>
      </c>
      <c r="D85" s="223">
        <f ca="1">0.001*INDIRECT($B85&amp;"!E6")</f>
        <v>189.77703999999997</v>
      </c>
      <c r="E85" s="222"/>
      <c r="F85" s="94" t="str">
        <f>F84</f>
        <v>breakdance_semitrack</v>
      </c>
      <c r="G85" s="101" t="s">
        <v>35</v>
      </c>
      <c r="H85" s="223">
        <f ca="1">0.001*INDIRECT($B85&amp;"!W6")</f>
        <v>0</v>
      </c>
      <c r="I85" s="10"/>
      <c r="J85" s="224">
        <f ca="1">H85/D85-1</f>
        <v>-1</v>
      </c>
      <c r="L85" s="76">
        <f ca="1">INDIRECT($B85&amp;"!"&amp;L$3&amp;"6")</f>
        <v>3.821628521875E-2</v>
      </c>
      <c r="M85" s="77" t="e">
        <f ca="1">INDIRECT($B85&amp;"!"&amp;M$3&amp;"6")</f>
        <v>#DIV/0!</v>
      </c>
      <c r="N85" s="78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3">
        <f ca="1">0.001*INDIRECT($B86&amp;"!E7")</f>
        <v>268.24353600000001</v>
      </c>
      <c r="E86" s="222"/>
      <c r="F86" s="94" t="str">
        <f>F85</f>
        <v>breakdance_semitrack</v>
      </c>
      <c r="G86" s="101" t="s">
        <v>36</v>
      </c>
      <c r="H86" s="223">
        <f ca="1">0.001*INDIRECT($B86&amp;"!W7")</f>
        <v>0</v>
      </c>
      <c r="I86" s="10"/>
      <c r="J86" s="224">
        <f ca="1">H86/D86-1</f>
        <v>-1</v>
      </c>
      <c r="L86" s="76">
        <f ca="1">INDIRECT($B86&amp;"!"&amp;L$3&amp;"7")</f>
        <v>1.8455877671874999E-2</v>
      </c>
      <c r="M86" s="77" t="e">
        <f ca="1">INDIRECT($B86&amp;"!"&amp;M$3&amp;"7")</f>
        <v>#DIV/0!</v>
      </c>
      <c r="N86" s="78" t="e">
        <f ca="1">M86-L86</f>
        <v>#DIV/0!</v>
      </c>
      <c r="O86" s="222"/>
      <c r="P86" s="4" t="s">
        <v>37</v>
      </c>
      <c r="Q86" s="222"/>
      <c r="R86" s="10"/>
      <c r="S86" s="10"/>
      <c r="T86" s="10"/>
      <c r="U86" s="10"/>
      <c r="V86" s="225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3">
        <f ca="1">0.001*INDIRECT($B87&amp;"!E8")</f>
        <v>372.53076799999991</v>
      </c>
      <c r="E87" s="222"/>
      <c r="F87" s="94" t="str">
        <f>F86</f>
        <v>breakdance_semitrack</v>
      </c>
      <c r="G87" s="101" t="s">
        <v>38</v>
      </c>
      <c r="H87" s="223">
        <f ca="1">0.001*INDIRECT($B87&amp;"!W8")</f>
        <v>0</v>
      </c>
      <c r="I87" s="10"/>
      <c r="J87" s="224">
        <f ca="1">H87/D87-1</f>
        <v>-1</v>
      </c>
      <c r="L87" s="76">
        <f ca="1">INDIRECT($B87&amp;"!"&amp;L$3&amp;"8")</f>
        <v>1.0444702146874998E-2</v>
      </c>
      <c r="M87" s="77" t="e">
        <f ca="1">INDIRECT($B87&amp;"!"&amp;M$3&amp;"8")</f>
        <v>#DIV/0!</v>
      </c>
      <c r="N87" s="78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6"/>
    </row>
    <row r="88" spans="2:28" ht="16.5" customHeight="1" thickBot="1" x14ac:dyDescent="0.3">
      <c r="B88" s="72"/>
      <c r="C88" s="102"/>
      <c r="D88" s="228"/>
      <c r="E88" s="222"/>
      <c r="F88" s="72"/>
      <c r="G88" s="102"/>
      <c r="H88" s="223"/>
      <c r="I88" s="10"/>
      <c r="J88" s="224"/>
      <c r="L88" s="76"/>
      <c r="M88" s="77"/>
      <c r="N88" s="79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6"/>
      <c r="AB88" s="226"/>
    </row>
    <row r="89" spans="2:28" ht="16.5" customHeight="1" x14ac:dyDescent="0.25">
      <c r="B89" s="90"/>
      <c r="C89" s="91"/>
      <c r="D89" s="230"/>
      <c r="F89" s="90"/>
      <c r="G89" s="91"/>
      <c r="H89" s="230"/>
      <c r="J89" s="80">
        <f ca="1">MIN(D84:D88,H84:H88)</f>
        <v>0</v>
      </c>
      <c r="L89" s="81"/>
      <c r="M89" s="82"/>
      <c r="N89" s="83"/>
      <c r="O89" s="222"/>
      <c r="P89" s="204"/>
      <c r="Q89" s="222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8"/>
      <c r="E90" s="222"/>
      <c r="F90" s="72"/>
      <c r="G90" s="74"/>
      <c r="H90" s="228"/>
      <c r="I90" s="10"/>
      <c r="J90" s="84">
        <f ca="1">MAX(D84:D88,H84:H88)</f>
        <v>372.53076799999991</v>
      </c>
      <c r="L90" s="85">
        <f>L89</f>
        <v>0</v>
      </c>
      <c r="M90" s="86">
        <f>M89</f>
        <v>0</v>
      </c>
      <c r="N90" s="79"/>
      <c r="O90" s="222"/>
      <c r="P90" s="6"/>
      <c r="Q90" s="222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80" t="s">
        <v>19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04"/>
      <c r="L92" s="283" t="str">
        <f>F92</f>
        <v>bartender_track</v>
      </c>
      <c r="M92" s="281"/>
      <c r="N92" s="282"/>
      <c r="O92" s="180"/>
      <c r="P92" s="204"/>
      <c r="U92" s="200"/>
      <c r="V92" s="200"/>
      <c r="X92" s="284"/>
      <c r="Y92" s="275"/>
      <c r="Z92" s="275"/>
    </row>
    <row r="93" spans="2:28" x14ac:dyDescent="0.25">
      <c r="B93" s="277" t="s">
        <v>27</v>
      </c>
      <c r="C93" s="275"/>
      <c r="D93" s="71" t="s">
        <v>28</v>
      </c>
      <c r="E93" s="222"/>
      <c r="F93" s="277" t="s">
        <v>27</v>
      </c>
      <c r="G93" s="275"/>
      <c r="H93" s="71" t="s">
        <v>28</v>
      </c>
      <c r="I93" s="10"/>
      <c r="J93" s="203" t="s">
        <v>29</v>
      </c>
      <c r="L93" s="274" t="s">
        <v>47</v>
      </c>
      <c r="M93" s="275"/>
      <c r="N93" s="276"/>
      <c r="O93" s="69"/>
      <c r="P93" s="4"/>
      <c r="R93" s="278"/>
      <c r="S93" s="275"/>
      <c r="T93" s="275"/>
      <c r="U93" s="205"/>
      <c r="V93" s="205"/>
      <c r="X93" s="278"/>
      <c r="Y93" s="275"/>
      <c r="Z93" s="275"/>
    </row>
    <row r="94" spans="2:28" x14ac:dyDescent="0.25">
      <c r="B94" s="177" t="s">
        <v>1</v>
      </c>
      <c r="C94" s="101" t="s">
        <v>31</v>
      </c>
      <c r="D94" s="70" t="s">
        <v>32</v>
      </c>
      <c r="E94" s="222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5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3">
        <f ca="1">0.001*INDIRECT($B95&amp;"!E5")</f>
        <v>37.948527999999996</v>
      </c>
      <c r="E95" s="222"/>
      <c r="F95" s="94" t="str">
        <f>F92</f>
        <v>bartender_track</v>
      </c>
      <c r="G95" s="101" t="s">
        <v>34</v>
      </c>
      <c r="H95" s="223">
        <f ca="1">0.001*INDIRECT($B95&amp;"!W5")</f>
        <v>0</v>
      </c>
      <c r="I95" s="10"/>
      <c r="J95" s="224">
        <f ca="1">H95/D95-1</f>
        <v>-1</v>
      </c>
      <c r="L95" s="76">
        <f ca="1">INDIRECT($B95&amp;"!"&amp;L$3&amp;"5")</f>
        <v>6.1267784095238094E-2</v>
      </c>
      <c r="M95" s="77" t="e">
        <f ca="1">INDIRECT($B95&amp;"!"&amp;M$3&amp;"5")</f>
        <v>#DIV/0!</v>
      </c>
      <c r="N95" s="78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6"/>
      <c r="AB95" s="226"/>
    </row>
    <row r="96" spans="2:28" x14ac:dyDescent="0.25">
      <c r="B96" s="94" t="str">
        <f>B95</f>
        <v>bartender_track</v>
      </c>
      <c r="C96" s="101" t="s">
        <v>35</v>
      </c>
      <c r="D96" s="223">
        <f ca="1">0.001*INDIRECT($B96&amp;"!E6")</f>
        <v>56.081432</v>
      </c>
      <c r="E96" s="222"/>
      <c r="F96" s="94" t="str">
        <f>F95</f>
        <v>bartender_track</v>
      </c>
      <c r="G96" s="101" t="s">
        <v>35</v>
      </c>
      <c r="H96" s="223">
        <f ca="1">0.001*INDIRECT($B96&amp;"!W6")</f>
        <v>0</v>
      </c>
      <c r="I96" s="10"/>
      <c r="J96" s="224">
        <f ca="1">H96/D96-1</f>
        <v>-1</v>
      </c>
      <c r="L96" s="76">
        <f ca="1">INDIRECT($B96&amp;"!"&amp;L$3&amp;"6")</f>
        <v>4.1539619095238095E-2</v>
      </c>
      <c r="M96" s="77" t="e">
        <f ca="1">INDIRECT($B96&amp;"!"&amp;M$3&amp;"6")</f>
        <v>#DIV/0!</v>
      </c>
      <c r="N96" s="78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3">
        <f ca="1">0.001*INDIRECT($B97&amp;"!E7")</f>
        <v>83.899416000000002</v>
      </c>
      <c r="E97" s="222"/>
      <c r="F97" s="94" t="str">
        <f>F96</f>
        <v>bartender_track</v>
      </c>
      <c r="G97" s="101" t="s">
        <v>36</v>
      </c>
      <c r="H97" s="223">
        <f ca="1">0.001*INDIRECT($B97&amp;"!W7")</f>
        <v>0</v>
      </c>
      <c r="I97" s="10"/>
      <c r="J97" s="224">
        <f ca="1">H97/D97-1</f>
        <v>-1</v>
      </c>
      <c r="L97" s="76">
        <f ca="1">INDIRECT($B97&amp;"!"&amp;L$3&amp;"7")</f>
        <v>2.2487464095238094E-2</v>
      </c>
      <c r="M97" s="77" t="e">
        <f ca="1">INDIRECT($B97&amp;"!"&amp;M$3&amp;"7")</f>
        <v>#DIV/0!</v>
      </c>
      <c r="N97" s="78" t="e">
        <f ca="1">M97-L97</f>
        <v>#DIV/0!</v>
      </c>
      <c r="O97" s="222"/>
      <c r="P97" s="4" t="s">
        <v>37</v>
      </c>
      <c r="Q97" s="222"/>
      <c r="R97" s="10"/>
      <c r="S97" s="10"/>
      <c r="T97" s="10"/>
      <c r="U97" s="10"/>
      <c r="V97" s="225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3">
        <f ca="1">0.001*INDIRECT($B98&amp;"!E8")</f>
        <v>121.390568</v>
      </c>
      <c r="E98" s="222"/>
      <c r="F98" s="94" t="str">
        <f>F97</f>
        <v>bartender_track</v>
      </c>
      <c r="G98" s="101" t="s">
        <v>38</v>
      </c>
      <c r="H98" s="223">
        <f ca="1">0.001*INDIRECT($B98&amp;"!W8")</f>
        <v>0</v>
      </c>
      <c r="I98" s="10"/>
      <c r="J98" s="224">
        <f ca="1">H98/D98-1</f>
        <v>-1</v>
      </c>
      <c r="L98" s="76">
        <f ca="1">INDIRECT($B98&amp;"!"&amp;L$3&amp;"8")</f>
        <v>1.2618574619047621E-2</v>
      </c>
      <c r="M98" s="77" t="e">
        <f ca="1">INDIRECT($B98&amp;"!"&amp;M$3&amp;"8")</f>
        <v>#DIV/0!</v>
      </c>
      <c r="N98" s="78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6"/>
    </row>
    <row r="99" spans="2:28" ht="16.5" customHeight="1" thickBot="1" x14ac:dyDescent="0.3">
      <c r="B99" s="72"/>
      <c r="C99" s="102"/>
      <c r="D99" s="228"/>
      <c r="E99" s="222"/>
      <c r="F99" s="72"/>
      <c r="G99" s="102"/>
      <c r="H99" s="223"/>
      <c r="I99" s="10"/>
      <c r="J99" s="224"/>
      <c r="L99" s="76"/>
      <c r="M99" s="77"/>
      <c r="N99" s="79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6"/>
      <c r="AB99" s="226"/>
    </row>
    <row r="100" spans="2:28" ht="16.5" customHeight="1" x14ac:dyDescent="0.25">
      <c r="B100" s="90"/>
      <c r="C100" s="91"/>
      <c r="D100" s="230"/>
      <c r="F100" s="90"/>
      <c r="G100" s="91"/>
      <c r="H100" s="230"/>
      <c r="J100" s="80">
        <f ca="1">MIN(D95:D99,H95:H99)</f>
        <v>0</v>
      </c>
      <c r="L100" s="81"/>
      <c r="M100" s="82"/>
      <c r="N100" s="83"/>
      <c r="O100" s="222"/>
      <c r="P100" s="204"/>
      <c r="Q100" s="222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8"/>
      <c r="E101" s="222"/>
      <c r="F101" s="72"/>
      <c r="G101" s="74"/>
      <c r="H101" s="228"/>
      <c r="I101" s="10"/>
      <c r="J101" s="84">
        <f ca="1">MAX(D95:D99,H95:H99)</f>
        <v>121.390568</v>
      </c>
      <c r="L101" s="85">
        <f>L100</f>
        <v>0</v>
      </c>
      <c r="M101" s="86">
        <f>M100</f>
        <v>0</v>
      </c>
      <c r="N101" s="79"/>
      <c r="O101" s="222"/>
      <c r="P101" s="6"/>
      <c r="Q101" s="222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80" t="s">
        <v>20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04"/>
      <c r="L103" s="283" t="str">
        <f>F103</f>
        <v>bartender_semitrack</v>
      </c>
      <c r="M103" s="281"/>
      <c r="N103" s="282"/>
      <c r="O103" s="180"/>
      <c r="P103" s="204"/>
      <c r="U103" s="200"/>
      <c r="V103" s="200"/>
      <c r="X103" s="284"/>
      <c r="Y103" s="275"/>
      <c r="Z103" s="275"/>
    </row>
    <row r="104" spans="2:28" x14ac:dyDescent="0.25">
      <c r="B104" s="277" t="s">
        <v>27</v>
      </c>
      <c r="C104" s="275"/>
      <c r="D104" s="71" t="s">
        <v>28</v>
      </c>
      <c r="E104" s="222"/>
      <c r="F104" s="277" t="s">
        <v>27</v>
      </c>
      <c r="G104" s="275"/>
      <c r="H104" s="71" t="s">
        <v>28</v>
      </c>
      <c r="I104" s="10"/>
      <c r="J104" s="203" t="s">
        <v>29</v>
      </c>
      <c r="L104" s="274" t="s">
        <v>47</v>
      </c>
      <c r="M104" s="275"/>
      <c r="N104" s="276"/>
      <c r="O104" s="69"/>
      <c r="P104" s="4"/>
      <c r="R104" s="278"/>
      <c r="S104" s="275"/>
      <c r="T104" s="275"/>
      <c r="U104" s="205"/>
      <c r="V104" s="205"/>
      <c r="X104" s="278"/>
      <c r="Y104" s="275"/>
      <c r="Z104" s="275"/>
    </row>
    <row r="105" spans="2:28" x14ac:dyDescent="0.25">
      <c r="B105" s="177" t="s">
        <v>1</v>
      </c>
      <c r="C105" s="101" t="s">
        <v>31</v>
      </c>
      <c r="D105" s="70" t="s">
        <v>32</v>
      </c>
      <c r="E105" s="222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5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3">
        <f ca="1">0.001*INDIRECT($B106&amp;"!E5")</f>
        <v>39.123160000000006</v>
      </c>
      <c r="E106" s="222"/>
      <c r="F106" s="94" t="str">
        <f>F103</f>
        <v>bartender_semitrack</v>
      </c>
      <c r="G106" s="101" t="s">
        <v>34</v>
      </c>
      <c r="H106" s="223">
        <f ca="1">0.001*INDIRECT($B106&amp;"!W5")</f>
        <v>0</v>
      </c>
      <c r="I106" s="10"/>
      <c r="J106" s="224">
        <f ca="1">H106/D106-1</f>
        <v>-1</v>
      </c>
      <c r="L106" s="76">
        <f ca="1">INDIRECT($B106&amp;"!"&amp;L$3&amp;"5")</f>
        <v>6.3734913857142847E-2</v>
      </c>
      <c r="M106" s="77" t="e">
        <f ca="1">INDIRECT($B106&amp;"!"&amp;M$3&amp;"5")</f>
        <v>#DIV/0!</v>
      </c>
      <c r="N106" s="78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6"/>
      <c r="AB106" s="226"/>
    </row>
    <row r="107" spans="2:28" x14ac:dyDescent="0.25">
      <c r="B107" s="94" t="str">
        <f>B106</f>
        <v>bartender_semitrack</v>
      </c>
      <c r="C107" s="101" t="s">
        <v>35</v>
      </c>
      <c r="D107" s="223">
        <f ca="1">0.001*INDIRECT($B107&amp;"!E6")</f>
        <v>57.942776000000009</v>
      </c>
      <c r="E107" s="222"/>
      <c r="F107" s="94" t="str">
        <f>F106</f>
        <v>bartender_semitrack</v>
      </c>
      <c r="G107" s="101" t="s">
        <v>35</v>
      </c>
      <c r="H107" s="223">
        <f ca="1">0.001*INDIRECT($B107&amp;"!W6")</f>
        <v>0</v>
      </c>
      <c r="I107" s="10"/>
      <c r="J107" s="224">
        <f ca="1">H107/D107-1</f>
        <v>-1</v>
      </c>
      <c r="L107" s="76">
        <f ca="1">INDIRECT($B107&amp;"!"&amp;L$3&amp;"6")</f>
        <v>4.3142481809523806E-2</v>
      </c>
      <c r="M107" s="77" t="e">
        <f ca="1">INDIRECT($B107&amp;"!"&amp;M$3&amp;"6")</f>
        <v>#DIV/0!</v>
      </c>
      <c r="N107" s="78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3">
        <f ca="1">0.001*INDIRECT($B108&amp;"!E7")</f>
        <v>86.871504000000002</v>
      </c>
      <c r="E108" s="222"/>
      <c r="F108" s="94" t="str">
        <f>F107</f>
        <v>bartender_semitrack</v>
      </c>
      <c r="G108" s="101" t="s">
        <v>36</v>
      </c>
      <c r="H108" s="223">
        <f ca="1">0.001*INDIRECT($B108&amp;"!W7")</f>
        <v>0</v>
      </c>
      <c r="I108" s="10"/>
      <c r="J108" s="224">
        <f ca="1">H108/D108-1</f>
        <v>-1</v>
      </c>
      <c r="L108" s="76">
        <f ca="1">INDIRECT($B108&amp;"!"&amp;L$3&amp;"7")</f>
        <v>2.3475183380952381E-2</v>
      </c>
      <c r="M108" s="77" t="e">
        <f ca="1">INDIRECT($B108&amp;"!"&amp;M$3&amp;"7")</f>
        <v>#DIV/0!</v>
      </c>
      <c r="N108" s="78" t="e">
        <f ca="1">M108-L108</f>
        <v>#DIV/0!</v>
      </c>
      <c r="O108" s="222"/>
      <c r="P108" s="4" t="s">
        <v>37</v>
      </c>
      <c r="Q108" s="222"/>
      <c r="R108" s="10"/>
      <c r="S108" s="10"/>
      <c r="T108" s="10"/>
      <c r="U108" s="10"/>
      <c r="V108" s="225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3">
        <f ca="1">0.001*INDIRECT($B109&amp;"!E8")</f>
        <v>125.675568</v>
      </c>
      <c r="E109" s="222"/>
      <c r="F109" s="94" t="str">
        <f>F108</f>
        <v>bartender_semitrack</v>
      </c>
      <c r="G109" s="101" t="s">
        <v>38</v>
      </c>
      <c r="H109" s="223">
        <f ca="1">0.001*INDIRECT($B109&amp;"!W8")</f>
        <v>0</v>
      </c>
      <c r="I109" s="10"/>
      <c r="J109" s="224">
        <f ca="1">H109/D109-1</f>
        <v>-1</v>
      </c>
      <c r="L109" s="76">
        <f ca="1">INDIRECT($B109&amp;"!"&amp;L$3&amp;"8")</f>
        <v>1.2726224428571428E-2</v>
      </c>
      <c r="M109" s="77" t="e">
        <f ca="1">INDIRECT($B109&amp;"!"&amp;M$3&amp;"8")</f>
        <v>#DIV/0!</v>
      </c>
      <c r="N109" s="78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6"/>
    </row>
    <row r="110" spans="2:28" ht="16.5" customHeight="1" thickBot="1" x14ac:dyDescent="0.3">
      <c r="B110" s="72"/>
      <c r="C110" s="102"/>
      <c r="D110" s="228"/>
      <c r="E110" s="222"/>
      <c r="F110" s="72"/>
      <c r="G110" s="102"/>
      <c r="H110" s="223"/>
      <c r="I110" s="10"/>
      <c r="J110" s="224"/>
      <c r="L110" s="76"/>
      <c r="M110" s="77"/>
      <c r="N110" s="79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6"/>
      <c r="AB110" s="226"/>
    </row>
    <row r="111" spans="2:28" ht="16.5" customHeight="1" x14ac:dyDescent="0.25">
      <c r="B111" s="90"/>
      <c r="C111" s="91"/>
      <c r="D111" s="230"/>
      <c r="F111" s="90"/>
      <c r="G111" s="91"/>
      <c r="H111" s="230"/>
      <c r="J111" s="80">
        <f ca="1">MIN(D106:D110,H106:H110)</f>
        <v>0</v>
      </c>
      <c r="L111" s="81"/>
      <c r="M111" s="82"/>
      <c r="N111" s="83"/>
      <c r="O111" s="222"/>
      <c r="P111" s="204"/>
      <c r="Q111" s="222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8"/>
      <c r="E112" s="222"/>
      <c r="F112" s="72"/>
      <c r="G112" s="74"/>
      <c r="H112" s="228"/>
      <c r="I112" s="10"/>
      <c r="J112" s="84">
        <f ca="1">MAX(D106:D110,H106:H110)</f>
        <v>125.675568</v>
      </c>
      <c r="L112" s="85">
        <f>L111</f>
        <v>0</v>
      </c>
      <c r="M112" s="86">
        <f>M111</f>
        <v>0</v>
      </c>
      <c r="N112" s="79"/>
      <c r="O112" s="222"/>
      <c r="P112" s="6"/>
      <c r="Q112" s="222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2"/>
      <c r="E216" s="222"/>
      <c r="F216" s="222"/>
      <c r="G216" s="222"/>
      <c r="H216" s="10"/>
      <c r="I216" s="10"/>
      <c r="J216" s="10"/>
      <c r="L216" s="40"/>
      <c r="M216" s="180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6"/>
      <c r="AB216" s="226"/>
    </row>
    <row r="217" spans="2:28" x14ac:dyDescent="0.25">
      <c r="B217" s="40"/>
      <c r="C217" s="180"/>
      <c r="D217" s="222"/>
      <c r="E217" s="222"/>
      <c r="F217" s="222"/>
      <c r="G217" s="222"/>
      <c r="H217" s="10"/>
      <c r="I217" s="10"/>
      <c r="J217" s="10"/>
      <c r="L217" s="40"/>
      <c r="M217" s="180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6"/>
    </row>
    <row r="218" spans="2:28" x14ac:dyDescent="0.25">
      <c r="B218" s="40"/>
      <c r="C218" s="180"/>
      <c r="D218" s="222"/>
      <c r="E218" s="222"/>
      <c r="F218" s="222"/>
      <c r="G218" s="222"/>
      <c r="H218" s="10"/>
      <c r="I218" s="10"/>
      <c r="J218" s="10"/>
      <c r="L218" s="40"/>
      <c r="M218" s="180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6"/>
    </row>
    <row r="219" spans="2:28" ht="16.5" customHeight="1" x14ac:dyDescent="0.25">
      <c r="B219" s="40"/>
      <c r="C219" s="180"/>
      <c r="D219" s="222"/>
      <c r="E219" s="222"/>
      <c r="F219" s="222"/>
      <c r="G219" s="222"/>
      <c r="H219" s="10"/>
      <c r="I219" s="10"/>
      <c r="J219" s="10"/>
      <c r="L219" s="40"/>
      <c r="M219" s="180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6"/>
      <c r="AB219" s="226"/>
    </row>
    <row r="220" spans="2:28" x14ac:dyDescent="0.25">
      <c r="B220" s="40"/>
      <c r="C220" s="180"/>
      <c r="D220" s="222"/>
      <c r="E220" s="222"/>
      <c r="F220" s="222"/>
      <c r="G220" s="222"/>
      <c r="H220" s="10"/>
      <c r="I220" s="10"/>
      <c r="J220" s="10"/>
      <c r="L220" s="40"/>
      <c r="M220" s="180"/>
      <c r="N220" s="222"/>
      <c r="O220" s="222"/>
      <c r="P220" s="222"/>
      <c r="Q220" s="222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2"/>
      <c r="E221" s="222"/>
      <c r="F221" s="222"/>
      <c r="G221" s="222"/>
      <c r="H221" s="10"/>
      <c r="I221" s="10"/>
      <c r="J221" s="10"/>
      <c r="L221" s="40"/>
      <c r="M221" s="180"/>
      <c r="N221" s="222"/>
      <c r="O221" s="222"/>
      <c r="P221" s="222"/>
      <c r="Q221" s="222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93:N93"/>
    <mergeCell ref="F16:G16"/>
    <mergeCell ref="R27:T27"/>
    <mergeCell ref="F2:H2"/>
    <mergeCell ref="B93:C93"/>
    <mergeCell ref="B37:D37"/>
    <mergeCell ref="B4:D4"/>
    <mergeCell ref="L37:N37"/>
    <mergeCell ref="F15:H15"/>
    <mergeCell ref="F59:H59"/>
    <mergeCell ref="B48:D48"/>
    <mergeCell ref="L2:N2"/>
    <mergeCell ref="R16:T16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11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fruit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fruit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3805.5839999999994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43.409885083333336</v>
      </c>
      <c r="G5" s="32">
        <f t="shared" si="0"/>
        <v>47.254513624999994</v>
      </c>
      <c r="H5" s="32">
        <f t="shared" si="0"/>
        <v>0.99789476916666675</v>
      </c>
      <c r="I5" s="92">
        <f t="shared" si="0"/>
        <v>0.99837623125000008</v>
      </c>
      <c r="J5" s="92">
        <f t="shared" si="0"/>
        <v>8.1516018749999992E-3</v>
      </c>
      <c r="K5" s="57"/>
      <c r="L5" s="57"/>
      <c r="M5" s="57"/>
      <c r="N5" s="28"/>
      <c r="O5" s="58"/>
      <c r="P5" s="132">
        <f t="shared" ref="P5:Q8" si="1">P16</f>
        <v>2.9209999999999998</v>
      </c>
      <c r="Q5" s="153">
        <f t="shared" si="1"/>
        <v>1.218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4816.2959999999994</v>
      </c>
      <c r="F6" s="92">
        <f t="shared" si="0"/>
        <v>46.790057708333329</v>
      </c>
      <c r="G6" s="92">
        <f t="shared" si="0"/>
        <v>50.435263208333339</v>
      </c>
      <c r="H6" s="92">
        <f t="shared" si="0"/>
        <v>0.99867078999999981</v>
      </c>
      <c r="I6" s="92">
        <f t="shared" si="0"/>
        <v>0.99920279708333315</v>
      </c>
      <c r="J6" s="92">
        <f t="shared" si="0"/>
        <v>4.5681070708333332E-3</v>
      </c>
      <c r="K6" s="58"/>
      <c r="L6" s="58"/>
      <c r="M6" s="58"/>
      <c r="N6" s="30"/>
      <c r="O6" s="58"/>
      <c r="P6" s="132">
        <f t="shared" si="1"/>
        <v>2.9060000000000001</v>
      </c>
      <c r="Q6" s="132">
        <f t="shared" si="1"/>
        <v>1.2809999999999999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6171.8480000000009</v>
      </c>
      <c r="F7" s="92">
        <f t="shared" si="0"/>
        <v>48.108836500000002</v>
      </c>
      <c r="G7" s="92">
        <f t="shared" si="0"/>
        <v>51.732762416666652</v>
      </c>
      <c r="H7" s="92">
        <f t="shared" si="0"/>
        <v>0.99891922250000009</v>
      </c>
      <c r="I7" s="92">
        <f t="shared" si="0"/>
        <v>0.99937497375000028</v>
      </c>
      <c r="J7" s="92">
        <f t="shared" si="0"/>
        <v>3.3346815416666667E-3</v>
      </c>
      <c r="K7" s="58"/>
      <c r="L7" s="58"/>
      <c r="M7" s="58"/>
      <c r="N7" s="30"/>
      <c r="O7" s="58"/>
      <c r="P7" s="132">
        <f t="shared" si="1"/>
        <v>2.968</v>
      </c>
      <c r="Q7" s="132">
        <f t="shared" si="1"/>
        <v>1.25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8623.2160000000003</v>
      </c>
      <c r="F8" s="92">
        <f t="shared" si="0"/>
        <v>49.590225416666669</v>
      </c>
      <c r="G8" s="92">
        <f t="shared" si="0"/>
        <v>53.154724874999999</v>
      </c>
      <c r="H8" s="92">
        <f t="shared" si="0"/>
        <v>0.9991094437500001</v>
      </c>
      <c r="I8" s="92">
        <f t="shared" si="0"/>
        <v>0.99952589916666668</v>
      </c>
      <c r="J8" s="92">
        <f t="shared" si="0"/>
        <v>2.3079262666666667E-3</v>
      </c>
      <c r="K8" s="58"/>
      <c r="L8" s="58"/>
      <c r="M8" s="58"/>
      <c r="N8" s="30"/>
      <c r="O8" s="58"/>
      <c r="P8" s="132">
        <f t="shared" si="1"/>
        <v>2.984</v>
      </c>
      <c r="Q8" s="132">
        <f t="shared" si="1"/>
        <v>1.1559999999999999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2.9445739833987874</v>
      </c>
      <c r="Q10" s="156">
        <f>GEOMEAN(Q5:Q8)</f>
        <v>1.2253666783129262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900.88</v>
      </c>
      <c r="F16" s="168">
        <v>859.33600000000001</v>
      </c>
      <c r="G16" s="168">
        <v>2.1040000000000001</v>
      </c>
      <c r="H16" s="168">
        <v>1.496</v>
      </c>
      <c r="I16" s="168">
        <v>2.2480000000000002</v>
      </c>
      <c r="J16" s="168">
        <v>1117.2159999999999</v>
      </c>
      <c r="K16" s="62">
        <v>687.43200000000002</v>
      </c>
      <c r="L16" s="62">
        <v>234.87200000000001</v>
      </c>
      <c r="M16" s="62">
        <v>7.8879999999999999</v>
      </c>
      <c r="N16" s="57"/>
      <c r="O16" s="253"/>
      <c r="P16" s="131">
        <v>2.9209999999999998</v>
      </c>
      <c r="Q16" s="131">
        <v>1.218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900.88</v>
      </c>
      <c r="F17" s="169">
        <v>1126.6479999999999</v>
      </c>
      <c r="G17" s="169">
        <v>37.655999999999999</v>
      </c>
      <c r="H17" s="169">
        <v>2.3839999999999999</v>
      </c>
      <c r="I17" s="169">
        <v>7.3680000000000003</v>
      </c>
      <c r="J17" s="169">
        <v>1471.8879999999999</v>
      </c>
      <c r="K17" s="64">
        <v>948.22400000000005</v>
      </c>
      <c r="L17" s="64">
        <v>321.24799999999999</v>
      </c>
      <c r="M17" s="64">
        <v>7.88</v>
      </c>
      <c r="N17" s="58"/>
      <c r="O17" s="239"/>
      <c r="P17" s="146">
        <v>2.9060000000000001</v>
      </c>
      <c r="Q17" s="146">
        <v>1.2809999999999999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900.88</v>
      </c>
      <c r="F18" s="169">
        <v>1406.4880000000001</v>
      </c>
      <c r="G18" s="169">
        <v>263.05599999999998</v>
      </c>
      <c r="H18" s="169">
        <v>33.463999999999999</v>
      </c>
      <c r="I18" s="169">
        <v>93.8</v>
      </c>
      <c r="J18" s="169">
        <v>1844.52</v>
      </c>
      <c r="K18" s="64">
        <v>1215.9760000000001</v>
      </c>
      <c r="L18" s="64">
        <v>413.66399999999999</v>
      </c>
      <c r="M18" s="64">
        <v>7.8639999999999999</v>
      </c>
      <c r="N18" s="58"/>
      <c r="O18" s="239"/>
      <c r="P18" s="146">
        <v>2.968</v>
      </c>
      <c r="Q18" s="146">
        <v>1.25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900.88</v>
      </c>
      <c r="F19" s="169">
        <v>1671.92</v>
      </c>
      <c r="G19" s="169">
        <v>833.27200000000005</v>
      </c>
      <c r="H19" s="169">
        <v>441</v>
      </c>
      <c r="I19" s="169">
        <v>528.16800000000001</v>
      </c>
      <c r="J19" s="169">
        <v>2236.52</v>
      </c>
      <c r="K19" s="64">
        <v>1499.4559999999999</v>
      </c>
      <c r="L19" s="64">
        <v>512</v>
      </c>
      <c r="M19" s="64">
        <v>7.7359999999999998</v>
      </c>
      <c r="N19" s="58"/>
      <c r="O19" s="239"/>
      <c r="P19" s="146">
        <v>2.984</v>
      </c>
      <c r="Q19" s="146">
        <v>1.1559999999999999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0.15388515256303301</v>
      </c>
      <c r="F20" s="214">
        <f>SUM(F16:F19)/SUM(E23:E26)</f>
        <v>0.21627040659105645</v>
      </c>
      <c r="G20" s="214">
        <f>SUM(G16:G19)/SUM(E23:E26)</f>
        <v>4.8515638932219336E-2</v>
      </c>
      <c r="H20" s="214">
        <f>SUM(H16:H19)/SUM(E23:E26)</f>
        <v>2.0427259850815716E-2</v>
      </c>
      <c r="I20" s="214">
        <f>SUM(I16:I19)/SUM(E23:E26)</f>
        <v>2.6971239287244316E-2</v>
      </c>
      <c r="J20" s="214">
        <f>SUM(J16:J19)/SUM(E23:E26)</f>
        <v>0.28484263360752798</v>
      </c>
      <c r="K20" s="214">
        <f>SUM(K16:K19)/SUM(E23:E26)</f>
        <v>0.18580938657068147</v>
      </c>
      <c r="L20" s="214">
        <f>SUM(L16:L19)/SUM(E23:E26)</f>
        <v>6.327828259742177E-2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3805.5839999999994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4816.2959999999994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6171.8480000000009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8623.2160000000003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44.413348999999997</v>
      </c>
      <c r="G33" s="98">
        <v>47.966918</v>
      </c>
      <c r="H33" s="98">
        <v>0.99745287000000005</v>
      </c>
      <c r="I33" s="62">
        <v>0.99843053000000004</v>
      </c>
      <c r="J33" s="62">
        <v>8.6335449999999994E-3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47.834549000000003</v>
      </c>
      <c r="G34" s="188">
        <v>50.926459999999999</v>
      </c>
      <c r="H34" s="188">
        <v>0.99840395000000004</v>
      </c>
      <c r="I34" s="64">
        <v>0.99911004000000003</v>
      </c>
      <c r="J34" s="64">
        <v>5.1844426999999998E-3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49.677733000000003</v>
      </c>
      <c r="G35" s="188">
        <v>52.551220000000001</v>
      </c>
      <c r="H35" s="188">
        <v>0.99875278999999995</v>
      </c>
      <c r="I35" s="64">
        <v>0.99937065999999997</v>
      </c>
      <c r="J35" s="64">
        <v>3.6840849000000001E-3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51.580888000000002</v>
      </c>
      <c r="G36" s="188">
        <v>54.333455999999998</v>
      </c>
      <c r="H36" s="188">
        <v>0.99904225999999996</v>
      </c>
      <c r="I36" s="64">
        <v>0.99959929999999997</v>
      </c>
      <c r="J36" s="64">
        <v>1.9703634999999999E-3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44.832197000000001</v>
      </c>
      <c r="G38" s="98">
        <v>48.296272999999999</v>
      </c>
      <c r="H38" s="98">
        <v>0.99765108000000002</v>
      </c>
      <c r="I38" s="62">
        <v>0.99854394999999996</v>
      </c>
      <c r="J38" s="62">
        <v>7.776074E-3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48.286338000000001</v>
      </c>
      <c r="G39" s="188">
        <v>51.299905000000003</v>
      </c>
      <c r="H39" s="188">
        <v>0.99851877</v>
      </c>
      <c r="I39" s="64">
        <v>0.99913960000000002</v>
      </c>
      <c r="J39" s="64">
        <v>4.8968950000000001E-3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50.099898000000003</v>
      </c>
      <c r="G40" s="188">
        <v>52.953028000000003</v>
      </c>
      <c r="H40" s="188">
        <v>0.99882824999999997</v>
      </c>
      <c r="I40" s="64">
        <v>0.99939999999999996</v>
      </c>
      <c r="J40" s="64">
        <v>3.5126294999999999E-3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52.072057999999998</v>
      </c>
      <c r="G41" s="188">
        <v>54.826174000000002</v>
      </c>
      <c r="H41" s="188">
        <v>0.99907106000000001</v>
      </c>
      <c r="I41" s="64">
        <v>0.99962578999999996</v>
      </c>
      <c r="J41" s="64">
        <v>1.9062858E-3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46.216746000000001</v>
      </c>
      <c r="G43" s="98">
        <v>49.400222999999997</v>
      </c>
      <c r="H43" s="98">
        <v>0.99821378000000005</v>
      </c>
      <c r="I43" s="62">
        <v>0.99886085000000002</v>
      </c>
      <c r="J43" s="62">
        <v>6.3086525000000003E-3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49.394328999999999</v>
      </c>
      <c r="G44" s="188">
        <v>52.199765999999997</v>
      </c>
      <c r="H44" s="188">
        <v>0.99881025999999995</v>
      </c>
      <c r="I44" s="64">
        <v>0.99936298999999995</v>
      </c>
      <c r="J44" s="64">
        <v>3.5528152E-3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51.223269999999999</v>
      </c>
      <c r="G45" s="188">
        <v>53.835653000000001</v>
      </c>
      <c r="H45" s="188">
        <v>0.99902285000000002</v>
      </c>
      <c r="I45" s="64">
        <v>0.99953322</v>
      </c>
      <c r="J45" s="64">
        <v>2.1238895000000001E-3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53.446933000000001</v>
      </c>
      <c r="G46" s="188">
        <v>55.824993999999997</v>
      </c>
      <c r="H46" s="188">
        <v>0.99919135999999997</v>
      </c>
      <c r="I46" s="64">
        <v>0.99969512000000005</v>
      </c>
      <c r="J46" s="64">
        <v>1.1673325E-3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45.720385</v>
      </c>
      <c r="G48" s="98">
        <v>49.033264000000003</v>
      </c>
      <c r="H48" s="98">
        <v>0.99807509000000005</v>
      </c>
      <c r="I48" s="62">
        <v>0.99878151999999998</v>
      </c>
      <c r="J48" s="62">
        <v>6.1419650000000001E-3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48.970965</v>
      </c>
      <c r="G49" s="188">
        <v>51.851942999999999</v>
      </c>
      <c r="H49" s="188">
        <v>0.99872768999999995</v>
      </c>
      <c r="I49" s="64">
        <v>0.99932082</v>
      </c>
      <c r="J49" s="64">
        <v>3.567686E-3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50.761001999999998</v>
      </c>
      <c r="G50" s="188">
        <v>53.410359</v>
      </c>
      <c r="H50" s="188">
        <v>0.99894589</v>
      </c>
      <c r="I50" s="64">
        <v>0.99949938999999999</v>
      </c>
      <c r="J50" s="64">
        <v>2.2359616000000001E-3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52.888057000000003</v>
      </c>
      <c r="G51" s="188">
        <v>55.270648999999999</v>
      </c>
      <c r="H51" s="188">
        <v>0.99912886999999995</v>
      </c>
      <c r="I51" s="64">
        <v>0.99966440000000001</v>
      </c>
      <c r="J51" s="64">
        <v>1.2012610999999999E-3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46.241976999999999</v>
      </c>
      <c r="G53" s="98">
        <v>49.462935999999999</v>
      </c>
      <c r="H53" s="98">
        <v>0.99800562999999998</v>
      </c>
      <c r="I53" s="62">
        <v>0.99874026999999999</v>
      </c>
      <c r="J53" s="62">
        <v>6.7792796000000002E-3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49.298129000000003</v>
      </c>
      <c r="G54" s="188">
        <v>52.104647999999997</v>
      </c>
      <c r="H54" s="188">
        <v>0.99867583000000004</v>
      </c>
      <c r="I54" s="64">
        <v>0.99926245999999996</v>
      </c>
      <c r="J54" s="64">
        <v>4.0768740000000003E-3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51.330325000000002</v>
      </c>
      <c r="G55" s="188">
        <v>53.904240999999999</v>
      </c>
      <c r="H55" s="188">
        <v>0.99895712000000003</v>
      </c>
      <c r="I55" s="64">
        <v>0.99948519000000002</v>
      </c>
      <c r="J55" s="64">
        <v>2.5859521999999999E-3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53.175500999999997</v>
      </c>
      <c r="G56" s="188">
        <v>55.641964999999999</v>
      </c>
      <c r="H56" s="188">
        <v>0.99914325000000004</v>
      </c>
      <c r="I56" s="64">
        <v>0.99966049999999995</v>
      </c>
      <c r="J56" s="64">
        <v>1.450666E-3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46.335827999999999</v>
      </c>
      <c r="G58" s="98">
        <v>49.519728999999998</v>
      </c>
      <c r="H58" s="98">
        <v>0.99799848999999996</v>
      </c>
      <c r="I58" s="62">
        <v>0.99873345000000002</v>
      </c>
      <c r="J58" s="62">
        <v>6.9734706E-3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49.304693999999998</v>
      </c>
      <c r="G59" s="188">
        <v>52.087003000000003</v>
      </c>
      <c r="H59" s="188">
        <v>0.99865431999999998</v>
      </c>
      <c r="I59" s="64">
        <v>0.99924226000000005</v>
      </c>
      <c r="J59" s="64">
        <v>4.1901359999999997E-3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51.276508</v>
      </c>
      <c r="G60" s="188">
        <v>53.814197</v>
      </c>
      <c r="H60" s="188">
        <v>0.99889501999999997</v>
      </c>
      <c r="I60" s="64">
        <v>0.99946363000000005</v>
      </c>
      <c r="J60" s="64">
        <v>2.5713063999999999E-3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53.180219999999998</v>
      </c>
      <c r="G61" s="188">
        <v>55.534680000000002</v>
      </c>
      <c r="H61" s="188">
        <v>0.99908830999999998</v>
      </c>
      <c r="I61" s="64">
        <v>0.99964447999999995</v>
      </c>
      <c r="J61" s="64">
        <v>1.3895733E-3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46.906336000000003</v>
      </c>
      <c r="G63" s="98">
        <v>50.117055000000001</v>
      </c>
      <c r="H63" s="98">
        <v>0.99817235000000004</v>
      </c>
      <c r="I63" s="62">
        <v>0.99884249999999997</v>
      </c>
      <c r="J63" s="62">
        <v>6.2030339999999996E-3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49.584834000000001</v>
      </c>
      <c r="G64" s="188">
        <v>52.474266999999998</v>
      </c>
      <c r="H64" s="188">
        <v>0.99876865999999997</v>
      </c>
      <c r="I64" s="64">
        <v>0.99933503000000001</v>
      </c>
      <c r="J64" s="64">
        <v>3.6202510000000001E-3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51.350802999999999</v>
      </c>
      <c r="G65" s="188">
        <v>54.041997000000002</v>
      </c>
      <c r="H65" s="188">
        <v>0.99897846000000001</v>
      </c>
      <c r="I65" s="64">
        <v>0.99950691000000003</v>
      </c>
      <c r="J65" s="64">
        <v>2.2618838E-3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53.370114999999998</v>
      </c>
      <c r="G66" s="188">
        <v>55.786312000000002</v>
      </c>
      <c r="H66" s="188">
        <v>0.99915427999999995</v>
      </c>
      <c r="I66" s="64">
        <v>0.99966522999999996</v>
      </c>
      <c r="J66" s="64">
        <v>1.2131288E-3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46.934429999999999</v>
      </c>
      <c r="G68" s="98">
        <v>50.171560999999997</v>
      </c>
      <c r="H68" s="98">
        <v>0.99818761</v>
      </c>
      <c r="I68" s="62">
        <v>0.99884048999999997</v>
      </c>
      <c r="J68" s="62">
        <v>6.0232085999999997E-3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49.309787999999998</v>
      </c>
      <c r="G69" s="188">
        <v>52.369093999999997</v>
      </c>
      <c r="H69" s="188">
        <v>0.99879589000000002</v>
      </c>
      <c r="I69" s="64">
        <v>0.99934058999999997</v>
      </c>
      <c r="J69" s="64">
        <v>3.4454976999999999E-3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50.787525000000002</v>
      </c>
      <c r="G70" s="188">
        <v>53.787505000000003</v>
      </c>
      <c r="H70" s="188">
        <v>0.99899185000000001</v>
      </c>
      <c r="I70" s="64">
        <v>0.99949434000000004</v>
      </c>
      <c r="J70" s="64">
        <v>2.2455510000000001E-3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52.799320000000002</v>
      </c>
      <c r="G71" s="188">
        <v>55.573934000000001</v>
      </c>
      <c r="H71" s="188">
        <v>0.99915785999999995</v>
      </c>
      <c r="I71" s="64">
        <v>0.99965344</v>
      </c>
      <c r="J71" s="64">
        <v>1.2537122E-3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43.282376999999997</v>
      </c>
      <c r="G73" s="98">
        <v>47.190283999999998</v>
      </c>
      <c r="H73" s="98">
        <v>0.99764940999999996</v>
      </c>
      <c r="I73" s="62">
        <v>0.99756752000000004</v>
      </c>
      <c r="J73" s="62">
        <v>7.509216E-3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48.394494999999999</v>
      </c>
      <c r="G74" s="188">
        <v>51.491342000000003</v>
      </c>
      <c r="H74" s="188">
        <v>0.99866412999999998</v>
      </c>
      <c r="I74" s="64">
        <v>0.99920788000000005</v>
      </c>
      <c r="J74" s="64">
        <v>3.7191946000000001E-3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50.013016</v>
      </c>
      <c r="G75" s="188">
        <v>53.091386999999997</v>
      </c>
      <c r="H75" s="188">
        <v>0.99891832999999997</v>
      </c>
      <c r="I75" s="64">
        <v>0.99946493999999997</v>
      </c>
      <c r="J75" s="64">
        <v>2.3257988999999999E-3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52.253030000000003</v>
      </c>
      <c r="G76" s="188">
        <v>55.197768000000003</v>
      </c>
      <c r="H76" s="188">
        <v>0.99911954000000003</v>
      </c>
      <c r="I76" s="64">
        <v>0.99963557999999997</v>
      </c>
      <c r="J76" s="64">
        <v>1.3211288E-3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43.339098</v>
      </c>
      <c r="G78" s="98">
        <v>47.041840999999998</v>
      </c>
      <c r="H78" s="98">
        <v>0.99761339999999998</v>
      </c>
      <c r="I78" s="62">
        <v>0.99782501000000001</v>
      </c>
      <c r="J78" s="62">
        <v>7.2638989999999999E-3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47.909118999999997</v>
      </c>
      <c r="G79" s="188">
        <v>51.137225000000001</v>
      </c>
      <c r="H79" s="188">
        <v>0.99863190000000002</v>
      </c>
      <c r="I79" s="64">
        <v>0.99924944000000004</v>
      </c>
      <c r="J79" s="64">
        <v>3.5846433999999999E-3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49.241486999999999</v>
      </c>
      <c r="G80" s="188">
        <v>52.625124</v>
      </c>
      <c r="H80" s="188">
        <v>0.99890632999999995</v>
      </c>
      <c r="I80" s="64">
        <v>0.99945782000000005</v>
      </c>
      <c r="J80" s="64">
        <v>2.3740279000000002E-3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51.162968999999997</v>
      </c>
      <c r="G81" s="188">
        <v>54.618465999999998</v>
      </c>
      <c r="H81" s="188">
        <v>0.99910807999999995</v>
      </c>
      <c r="I81" s="64">
        <v>0.99959843999999998</v>
      </c>
      <c r="J81" s="64">
        <v>1.4417791000000001E-3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44.319425000000003</v>
      </c>
      <c r="G83" s="98">
        <v>48.413448000000002</v>
      </c>
      <c r="H83" s="98">
        <v>0.99838638000000002</v>
      </c>
      <c r="I83" s="62">
        <v>0.99891797000000004</v>
      </c>
      <c r="J83" s="62">
        <v>6.4318810000000004E-3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45.902729000000001</v>
      </c>
      <c r="G84" s="188">
        <v>50.310481000000003</v>
      </c>
      <c r="H84" s="188">
        <v>0.99888390000000005</v>
      </c>
      <c r="I84" s="64">
        <v>0.99928947999999995</v>
      </c>
      <c r="J84" s="64">
        <v>3.9381440000000002E-3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46.600577000000001</v>
      </c>
      <c r="G85" s="188">
        <v>51.068398999999999</v>
      </c>
      <c r="H85" s="188">
        <v>0.99901669000000004</v>
      </c>
      <c r="I85" s="64">
        <v>0.99937165999999999</v>
      </c>
      <c r="J85" s="64">
        <v>3.2570417999999999E-3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47.697960000000002</v>
      </c>
      <c r="G86" s="188">
        <v>51.987194000000002</v>
      </c>
      <c r="H86" s="188">
        <v>0.99914267000000001</v>
      </c>
      <c r="I86" s="64">
        <v>0.9994461</v>
      </c>
      <c r="J86" s="64">
        <v>2.3858744999999998E-3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43.069201</v>
      </c>
      <c r="G88" s="98">
        <v>47.580437000000003</v>
      </c>
      <c r="H88" s="98">
        <v>0.99828766999999996</v>
      </c>
      <c r="I88" s="62">
        <v>0.99884985999999998</v>
      </c>
      <c r="J88" s="62">
        <v>7.9128979999999998E-3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44.866109000000002</v>
      </c>
      <c r="G89" s="188">
        <v>49.488365999999999</v>
      </c>
      <c r="H89" s="188">
        <v>0.99882324</v>
      </c>
      <c r="I89" s="64">
        <v>0.99918362999999999</v>
      </c>
      <c r="J89" s="64">
        <v>4.7042673000000004E-3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45.569203999999999</v>
      </c>
      <c r="G90" s="188">
        <v>50.113382999999999</v>
      </c>
      <c r="H90" s="188">
        <v>0.99896083999999996</v>
      </c>
      <c r="I90" s="64">
        <v>0.99926950000000003</v>
      </c>
      <c r="J90" s="64">
        <v>3.878065E-3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46.522061999999998</v>
      </c>
      <c r="G91" s="188">
        <v>50.834240999999999</v>
      </c>
      <c r="H91" s="188">
        <v>0.99910019000000005</v>
      </c>
      <c r="I91" s="64">
        <v>0.99934805999999998</v>
      </c>
      <c r="J91" s="64">
        <v>3.0662427000000001E-3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41.130768000000003</v>
      </c>
      <c r="G93" s="98">
        <v>44.832684</v>
      </c>
      <c r="H93" s="98">
        <v>0.99737507000000003</v>
      </c>
      <c r="I93" s="62">
        <v>0.99803993999999996</v>
      </c>
      <c r="J93" s="62">
        <v>7.2592226999999999E-3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46.045074999999997</v>
      </c>
      <c r="G94" s="188">
        <v>49.689483000000003</v>
      </c>
      <c r="H94" s="188">
        <v>0.99856555000000002</v>
      </c>
      <c r="I94" s="64">
        <v>0.99923443999999995</v>
      </c>
      <c r="J94" s="64">
        <v>3.4571200000000002E-3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47.339551</v>
      </c>
      <c r="G95" s="188">
        <v>51.288587</v>
      </c>
      <c r="H95" s="188">
        <v>0.99890106000000001</v>
      </c>
      <c r="I95" s="64">
        <v>0.99940319</v>
      </c>
      <c r="J95" s="64">
        <v>2.4917065E-3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48.817315999999998</v>
      </c>
      <c r="G96" s="188">
        <v>52.934004999999999</v>
      </c>
      <c r="H96" s="188">
        <v>0.99908578999999997</v>
      </c>
      <c r="I96" s="64">
        <v>0.99950444000000005</v>
      </c>
      <c r="J96" s="64">
        <v>1.9069352000000001E-3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40.762335</v>
      </c>
      <c r="G98" s="98">
        <v>44.434503999999997</v>
      </c>
      <c r="H98" s="98">
        <v>0.99729352000000004</v>
      </c>
      <c r="I98" s="62">
        <v>0.99759304000000004</v>
      </c>
      <c r="J98" s="62">
        <v>8.1045890000000006E-3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45.574722000000001</v>
      </c>
      <c r="G99" s="188">
        <v>49.384556000000003</v>
      </c>
      <c r="H99" s="188">
        <v>0.99853846999999996</v>
      </c>
      <c r="I99" s="64">
        <v>0.99919511000000005</v>
      </c>
      <c r="J99" s="64">
        <v>3.825331E-3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46.8187</v>
      </c>
      <c r="G100" s="188">
        <v>50.939399999999999</v>
      </c>
      <c r="H100" s="188">
        <v>0.99888617000000002</v>
      </c>
      <c r="I100" s="64">
        <v>0.99933534000000002</v>
      </c>
      <c r="J100" s="64">
        <v>2.8395619999999999E-3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47.951523000000002</v>
      </c>
      <c r="G101" s="188">
        <v>52.183611999999997</v>
      </c>
      <c r="H101" s="188">
        <v>0.99907963</v>
      </c>
      <c r="I101" s="64">
        <v>0.99945764999999998</v>
      </c>
      <c r="J101" s="64">
        <v>2.2031657999999998E-3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41.351982999999997</v>
      </c>
      <c r="G103" s="98">
        <v>45.290464999999998</v>
      </c>
      <c r="H103" s="98">
        <v>0.99761703999999995</v>
      </c>
      <c r="I103" s="62">
        <v>0.99782243999999998</v>
      </c>
      <c r="J103" s="62">
        <v>9.3215750000000003E-3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44.593060000000001</v>
      </c>
      <c r="G104" s="188">
        <v>48.618549999999999</v>
      </c>
      <c r="H104" s="188">
        <v>0.99853702</v>
      </c>
      <c r="I104" s="64">
        <v>0.99900964999999997</v>
      </c>
      <c r="J104" s="64">
        <v>4.6672733000000001E-3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45.662585</v>
      </c>
      <c r="G105" s="188">
        <v>49.840752000000002</v>
      </c>
      <c r="H105" s="188">
        <v>0.99882439999999995</v>
      </c>
      <c r="I105" s="64">
        <v>0.99921819000000001</v>
      </c>
      <c r="J105" s="64">
        <v>3.5761409000000001E-3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46.711302000000003</v>
      </c>
      <c r="G106" s="188">
        <v>51.001215999999999</v>
      </c>
      <c r="H106" s="188">
        <v>0.99899274999999998</v>
      </c>
      <c r="I106" s="64">
        <v>0.99937421000000004</v>
      </c>
      <c r="J106" s="64">
        <v>2.7700252999999998E-3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41.634140000000002</v>
      </c>
      <c r="G108" s="98">
        <v>45.674196000000002</v>
      </c>
      <c r="H108" s="98">
        <v>0.99767428999999996</v>
      </c>
      <c r="I108" s="62">
        <v>0.99809291</v>
      </c>
      <c r="J108" s="62">
        <v>9.4710609999999994E-3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44.639823999999997</v>
      </c>
      <c r="G109" s="188">
        <v>48.715353999999998</v>
      </c>
      <c r="H109" s="188">
        <v>0.99859359999999997</v>
      </c>
      <c r="I109" s="64">
        <v>0.99905776000000002</v>
      </c>
      <c r="J109" s="64">
        <v>4.8525260000000002E-3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45.733648000000002</v>
      </c>
      <c r="G110" s="188">
        <v>49.961461999999997</v>
      </c>
      <c r="H110" s="188">
        <v>0.99885312000000004</v>
      </c>
      <c r="I110" s="64">
        <v>0.99925755999999999</v>
      </c>
      <c r="J110" s="64">
        <v>3.728879E-3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46.638840000000002</v>
      </c>
      <c r="G111" s="188">
        <v>50.982298999999998</v>
      </c>
      <c r="H111" s="188">
        <v>0.99903503000000005</v>
      </c>
      <c r="I111" s="64">
        <v>0.99938497000000004</v>
      </c>
      <c r="J111" s="64">
        <v>2.8977995000000001E-3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41.760463999999999</v>
      </c>
      <c r="G113" s="98">
        <v>46.498112999999996</v>
      </c>
      <c r="H113" s="98">
        <v>0.99821638999999995</v>
      </c>
      <c r="I113" s="62">
        <v>0.99882948999999999</v>
      </c>
      <c r="J113" s="62">
        <v>1.0200888E-2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44.298481000000002</v>
      </c>
      <c r="G114" s="188">
        <v>49.024330999999997</v>
      </c>
      <c r="H114" s="188">
        <v>0.99881637000000001</v>
      </c>
      <c r="I114" s="64">
        <v>0.99919652000000003</v>
      </c>
      <c r="J114" s="64">
        <v>5.7500049999999999E-3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44.972769</v>
      </c>
      <c r="G115" s="188">
        <v>49.525545999999999</v>
      </c>
      <c r="H115" s="188">
        <v>0.99899470000000001</v>
      </c>
      <c r="I115" s="64">
        <v>0.99926811000000004</v>
      </c>
      <c r="J115" s="64">
        <v>4.845561E-3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45.886665999999998</v>
      </c>
      <c r="G116" s="188">
        <v>50.299796000000001</v>
      </c>
      <c r="H116" s="188">
        <v>0.99913680000000005</v>
      </c>
      <c r="I116" s="64">
        <v>0.99936005999999999</v>
      </c>
      <c r="J116" s="64">
        <v>4.0694334999999996E-3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41.784027000000002</v>
      </c>
      <c r="G118" s="98">
        <v>46.444870000000002</v>
      </c>
      <c r="H118" s="98">
        <v>0.99819464000000002</v>
      </c>
      <c r="I118" s="62">
        <v>0.99877930000000004</v>
      </c>
      <c r="J118" s="62">
        <v>1.0781094E-2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44.366947000000003</v>
      </c>
      <c r="G119" s="188">
        <v>48.986556999999998</v>
      </c>
      <c r="H119" s="188">
        <v>0.99878482999999996</v>
      </c>
      <c r="I119" s="64">
        <v>0.99915312000000001</v>
      </c>
      <c r="J119" s="64">
        <v>6.0211830000000003E-3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45.053027999999998</v>
      </c>
      <c r="G120" s="188">
        <v>49.537840000000003</v>
      </c>
      <c r="H120" s="188">
        <v>0.99897833000000003</v>
      </c>
      <c r="I120" s="64">
        <v>0.99924460000000004</v>
      </c>
      <c r="J120" s="64">
        <v>4.9577323E-3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45.986482000000002</v>
      </c>
      <c r="G121" s="188">
        <v>50.368259999999999</v>
      </c>
      <c r="H121" s="188">
        <v>0.99913960000000002</v>
      </c>
      <c r="I121" s="64">
        <v>0.99936035000000001</v>
      </c>
      <c r="J121" s="64">
        <v>4.1366950000000001E-3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41.695171999999999</v>
      </c>
      <c r="G123" s="98">
        <v>46.184762999999997</v>
      </c>
      <c r="H123" s="98">
        <v>0.99822416999999997</v>
      </c>
      <c r="I123" s="62">
        <v>0.99876889000000002</v>
      </c>
      <c r="J123" s="62">
        <v>9.3131450000000001E-3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44.243687000000001</v>
      </c>
      <c r="G124" s="188">
        <v>48.749129000000003</v>
      </c>
      <c r="H124" s="188">
        <v>0.99882236999999996</v>
      </c>
      <c r="I124" s="64">
        <v>0.99919382000000001</v>
      </c>
      <c r="J124" s="64">
        <v>5.2147570000000004E-3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45.047344000000002</v>
      </c>
      <c r="G125" s="188">
        <v>49.504415000000002</v>
      </c>
      <c r="H125" s="188">
        <v>0.99902424999999995</v>
      </c>
      <c r="I125" s="64">
        <v>0.99928956000000002</v>
      </c>
      <c r="J125" s="64">
        <v>4.2429254E-3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46.249558999999998</v>
      </c>
      <c r="G126" s="188">
        <v>50.625270999999998</v>
      </c>
      <c r="H126" s="188">
        <v>0.99916996000000002</v>
      </c>
      <c r="I126" s="64">
        <v>0.99941148999999996</v>
      </c>
      <c r="J126" s="64">
        <v>3.4594722E-3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42.082431999999997</v>
      </c>
      <c r="G128" s="98">
        <v>46.433860000000003</v>
      </c>
      <c r="H128" s="98">
        <v>0.99829639999999997</v>
      </c>
      <c r="I128" s="62">
        <v>0.99877364999999996</v>
      </c>
      <c r="J128" s="62">
        <v>9.0870880000000001E-3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44.644964999999999</v>
      </c>
      <c r="G129" s="188">
        <v>48.993150999999997</v>
      </c>
      <c r="H129" s="188">
        <v>0.99888816000000002</v>
      </c>
      <c r="I129" s="64">
        <v>0.99921528000000004</v>
      </c>
      <c r="J129" s="64">
        <v>4.9574635999999998E-3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45.509675000000001</v>
      </c>
      <c r="G130" s="188">
        <v>49.889386999999999</v>
      </c>
      <c r="H130" s="188">
        <v>0.99907581999999995</v>
      </c>
      <c r="I130" s="64">
        <v>0.99932942000000002</v>
      </c>
      <c r="J130" s="64">
        <v>3.9443129999999996E-3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46.77122</v>
      </c>
      <c r="G131" s="188">
        <v>51.115242000000002</v>
      </c>
      <c r="H131" s="188">
        <v>0.99921877000000003</v>
      </c>
      <c r="I131" s="64">
        <v>0.99945720999999998</v>
      </c>
      <c r="J131" s="64">
        <v>3.1584129000000001E-3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42.823086000000004</v>
      </c>
      <c r="G133" s="98">
        <v>46.935107000000002</v>
      </c>
      <c r="H133" s="98">
        <v>0.99788178999999999</v>
      </c>
      <c r="I133" s="62">
        <v>0.99849308000000003</v>
      </c>
      <c r="J133" s="62">
        <v>9.502758E-3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45.583139000000003</v>
      </c>
      <c r="G134" s="188">
        <v>49.643614999999997</v>
      </c>
      <c r="H134" s="188">
        <v>0.99856182000000004</v>
      </c>
      <c r="I134" s="64">
        <v>0.99911645000000004</v>
      </c>
      <c r="J134" s="64">
        <v>5.3535034E-3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46.561836</v>
      </c>
      <c r="G135" s="188">
        <v>50.760702999999999</v>
      </c>
      <c r="H135" s="188">
        <v>0.99884381</v>
      </c>
      <c r="I135" s="64">
        <v>0.99928994999999998</v>
      </c>
      <c r="J135" s="64">
        <v>3.9466596000000001E-3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47.594762000000003</v>
      </c>
      <c r="G136" s="188">
        <v>51.947096999999999</v>
      </c>
      <c r="H136" s="188">
        <v>0.99907595000000005</v>
      </c>
      <c r="I136" s="64">
        <v>0.99946731</v>
      </c>
      <c r="J136" s="64">
        <v>3.0058525E-3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>
        <v>43.473388</v>
      </c>
      <c r="G138" s="98">
        <v>47.412809000000003</v>
      </c>
      <c r="H138" s="98">
        <v>0.99788339000000004</v>
      </c>
      <c r="I138" s="62">
        <v>0.99853784999999995</v>
      </c>
      <c r="J138" s="62">
        <v>9.2575799999999996E-3</v>
      </c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>
        <v>46.111730999999999</v>
      </c>
      <c r="G139" s="188">
        <v>50.023854999999998</v>
      </c>
      <c r="H139" s="188">
        <v>0.99857695000000002</v>
      </c>
      <c r="I139" s="64">
        <v>0.99912566999999997</v>
      </c>
      <c r="J139" s="64">
        <v>5.4257675000000003E-3</v>
      </c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>
        <v>47.137428</v>
      </c>
      <c r="G140" s="188">
        <v>51.186846000000003</v>
      </c>
      <c r="H140" s="188">
        <v>0.99885429999999997</v>
      </c>
      <c r="I140" s="64">
        <v>0.99931464000000003</v>
      </c>
      <c r="J140" s="64">
        <v>3.9516910000000002E-3</v>
      </c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>
        <v>48.298220000000001</v>
      </c>
      <c r="G141" s="188">
        <v>52.524039000000002</v>
      </c>
      <c r="H141" s="188">
        <v>0.99909462000000004</v>
      </c>
      <c r="I141" s="64">
        <v>0.99951011999999995</v>
      </c>
      <c r="J141" s="64">
        <v>2.8642680000000001E-3</v>
      </c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>
        <v>40.845967000000002</v>
      </c>
      <c r="G143" s="98">
        <v>44.783880000000003</v>
      </c>
      <c r="H143" s="98">
        <v>0.99759416999999995</v>
      </c>
      <c r="I143" s="62">
        <v>0.99721526000000005</v>
      </c>
      <c r="J143" s="62">
        <v>1.0140277E-2</v>
      </c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>
        <v>46.606915999999998</v>
      </c>
      <c r="G144" s="188">
        <v>50.257969000000003</v>
      </c>
      <c r="H144" s="188">
        <v>0.99852211999999996</v>
      </c>
      <c r="I144" s="64">
        <v>0.99912571999999999</v>
      </c>
      <c r="J144" s="64">
        <v>6.1013830000000002E-3</v>
      </c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>
        <v>48.017060999999998</v>
      </c>
      <c r="G145" s="188">
        <v>51.749054999999998</v>
      </c>
      <c r="H145" s="188">
        <v>0.99881297000000002</v>
      </c>
      <c r="I145" s="64">
        <v>0.99933004999999997</v>
      </c>
      <c r="J145" s="64">
        <v>4.4263293999999998E-3</v>
      </c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>
        <v>49.160539999999997</v>
      </c>
      <c r="G146" s="188">
        <v>52.970039999999997</v>
      </c>
      <c r="H146" s="188">
        <v>0.99907263000000002</v>
      </c>
      <c r="I146" s="64">
        <v>0.99952386000000004</v>
      </c>
      <c r="J146" s="64">
        <v>2.7954867E-3</v>
      </c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>
        <v>40.882131000000001</v>
      </c>
      <c r="G148" s="98">
        <v>44.989106999999997</v>
      </c>
      <c r="H148" s="98">
        <v>0.99752982999999995</v>
      </c>
      <c r="I148" s="62">
        <v>0.99714977999999999</v>
      </c>
      <c r="J148" s="62">
        <v>9.2420439999999996E-3</v>
      </c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>
        <v>47.196759999999998</v>
      </c>
      <c r="G149" s="188">
        <v>50.619267000000001</v>
      </c>
      <c r="H149" s="188">
        <v>0.99853316000000003</v>
      </c>
      <c r="I149" s="64">
        <v>0.99919937000000003</v>
      </c>
      <c r="J149" s="64">
        <v>5.52741E-3</v>
      </c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>
        <v>48.827103000000001</v>
      </c>
      <c r="G150" s="188">
        <v>52.205812000000002</v>
      </c>
      <c r="H150" s="188">
        <v>0.99883798999999995</v>
      </c>
      <c r="I150" s="64">
        <v>0.99940150000000005</v>
      </c>
      <c r="J150" s="64">
        <v>4.0246644E-3</v>
      </c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>
        <v>49.949866999999998</v>
      </c>
      <c r="G151" s="188">
        <v>53.332687</v>
      </c>
      <c r="H151" s="188">
        <v>0.99907738999999995</v>
      </c>
      <c r="I151" s="64">
        <v>0.99957346999999996</v>
      </c>
      <c r="J151" s="64">
        <v>2.3553354999999998E-3</v>
      </c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40.762335</v>
      </c>
      <c r="G641" s="137">
        <f t="shared" si="59"/>
        <v>44.434503999999997</v>
      </c>
      <c r="H641" s="137">
        <f t="shared" si="59"/>
        <v>0.99729352000000004</v>
      </c>
      <c r="I641" s="137">
        <f t="shared" si="59"/>
        <v>0.99714977999999999</v>
      </c>
      <c r="J641" s="137">
        <f t="shared" si="59"/>
        <v>6.0232085999999997E-3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44.243687000000001</v>
      </c>
      <c r="G642" s="20">
        <f t="shared" si="59"/>
        <v>48.618549999999999</v>
      </c>
      <c r="H642" s="20">
        <f t="shared" si="59"/>
        <v>0.99840395000000004</v>
      </c>
      <c r="I642" s="20">
        <f t="shared" si="59"/>
        <v>0.99900964999999997</v>
      </c>
      <c r="J642" s="20">
        <f t="shared" si="59"/>
        <v>3.4454976999999999E-3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44.972769</v>
      </c>
      <c r="G643" s="20">
        <f t="shared" si="59"/>
        <v>49.504415000000002</v>
      </c>
      <c r="H643" s="20">
        <f t="shared" si="59"/>
        <v>0.99875278999999995</v>
      </c>
      <c r="I643" s="20">
        <f t="shared" si="59"/>
        <v>0.99921819000000001</v>
      </c>
      <c r="J643" s="20">
        <f t="shared" si="59"/>
        <v>2.1238895000000001E-3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45.886665999999998</v>
      </c>
      <c r="G644" s="20">
        <f t="shared" si="59"/>
        <v>50.299796000000001</v>
      </c>
      <c r="H644" s="20">
        <f t="shared" si="59"/>
        <v>0.99899274999999998</v>
      </c>
      <c r="I644" s="20">
        <f t="shared" si="59"/>
        <v>0.99934805999999998</v>
      </c>
      <c r="J644" s="20">
        <f t="shared" si="59"/>
        <v>1.1673325E-3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46.934429999999999</v>
      </c>
      <c r="G646" s="137">
        <f t="shared" si="61"/>
        <v>50.171560999999997</v>
      </c>
      <c r="H646" s="137">
        <f t="shared" si="61"/>
        <v>0.99838638000000002</v>
      </c>
      <c r="I646" s="137">
        <f t="shared" si="61"/>
        <v>0.99891797000000004</v>
      </c>
      <c r="J646" s="137">
        <f t="shared" si="61"/>
        <v>1.0781094E-2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49.584834000000001</v>
      </c>
      <c r="G647" s="20">
        <f t="shared" si="61"/>
        <v>52.474266999999998</v>
      </c>
      <c r="H647" s="20">
        <f t="shared" si="61"/>
        <v>0.99888816000000002</v>
      </c>
      <c r="I647" s="20">
        <f t="shared" si="61"/>
        <v>0.99936298999999995</v>
      </c>
      <c r="J647" s="20">
        <f t="shared" si="61"/>
        <v>6.1013830000000002E-3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51.350802999999999</v>
      </c>
      <c r="G648" s="20">
        <f t="shared" si="61"/>
        <v>54.041997000000002</v>
      </c>
      <c r="H648" s="20">
        <f t="shared" si="61"/>
        <v>0.99907581999999995</v>
      </c>
      <c r="I648" s="20">
        <f t="shared" si="61"/>
        <v>0.99953322</v>
      </c>
      <c r="J648" s="20">
        <f t="shared" si="61"/>
        <v>4.9577323E-3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53.446933000000001</v>
      </c>
      <c r="G649" s="20">
        <f t="shared" si="61"/>
        <v>55.824993999999997</v>
      </c>
      <c r="H649" s="20">
        <f t="shared" si="61"/>
        <v>0.99921877000000003</v>
      </c>
      <c r="I649" s="20">
        <f t="shared" si="61"/>
        <v>0.99969512000000005</v>
      </c>
      <c r="J649" s="20">
        <f t="shared" si="61"/>
        <v>4.1366950000000001E-3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6.1720949999999988</v>
      </c>
      <c r="G651" s="137">
        <f t="shared" si="63"/>
        <v>5.7370570000000001</v>
      </c>
      <c r="H651" s="137">
        <f t="shared" si="63"/>
        <v>1.0928599999999733E-3</v>
      </c>
      <c r="I651" s="137">
        <f t="shared" si="63"/>
        <v>1.7681900000000583E-3</v>
      </c>
      <c r="J651" s="137">
        <f t="shared" si="63"/>
        <v>4.7578854E-3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5.3411469999999994</v>
      </c>
      <c r="G652" s="20">
        <f t="shared" si="63"/>
        <v>3.8557169999999985</v>
      </c>
      <c r="H652" s="20">
        <f t="shared" si="63"/>
        <v>4.8420999999998493E-4</v>
      </c>
      <c r="I652" s="20">
        <f t="shared" si="63"/>
        <v>3.5333999999997978E-4</v>
      </c>
      <c r="J652" s="20">
        <f t="shared" si="63"/>
        <v>2.6558853000000003E-3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6.3780339999999995</v>
      </c>
      <c r="G653" s="20">
        <f t="shared" si="63"/>
        <v>4.5375820000000004</v>
      </c>
      <c r="H653" s="20">
        <f t="shared" si="63"/>
        <v>3.2303000000000193E-4</v>
      </c>
      <c r="I653" s="20">
        <f t="shared" si="63"/>
        <v>3.1502999999999393E-4</v>
      </c>
      <c r="J653" s="20">
        <f t="shared" si="63"/>
        <v>2.8338427999999999E-3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7.5602670000000032</v>
      </c>
      <c r="G654" s="20">
        <f t="shared" si="63"/>
        <v>5.5251979999999961</v>
      </c>
      <c r="H654" s="20">
        <f t="shared" si="63"/>
        <v>2.2602000000004896E-4</v>
      </c>
      <c r="I654" s="20">
        <f t="shared" si="63"/>
        <v>3.4706000000006565E-4</v>
      </c>
      <c r="J654" s="20">
        <f t="shared" si="63"/>
        <v>2.9693625000000003E-3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12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breakfast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breakfast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29751.368000000002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34.749182266666672</v>
      </c>
      <c r="G5" s="32">
        <f t="shared" si="0"/>
        <v>38.896995266666664</v>
      </c>
      <c r="H5" s="32">
        <f t="shared" si="0"/>
        <v>0.98575294599999996</v>
      </c>
      <c r="I5" s="92">
        <f t="shared" si="0"/>
        <v>0.99025311599999999</v>
      </c>
      <c r="J5" s="92">
        <f t="shared" si="0"/>
        <v>2.3186905733333332E-2</v>
      </c>
      <c r="K5" s="57"/>
      <c r="L5" s="57"/>
      <c r="M5" s="57"/>
      <c r="N5" s="28"/>
      <c r="O5" s="58"/>
      <c r="P5" s="132">
        <f t="shared" ref="P5:Q8" si="1">P16</f>
        <v>27.670999999999999</v>
      </c>
      <c r="Q5" s="153">
        <f t="shared" si="1"/>
        <v>10.577999999999999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39615.536</v>
      </c>
      <c r="F6" s="92">
        <f t="shared" si="0"/>
        <v>37.375619733333338</v>
      </c>
      <c r="G6" s="92">
        <f t="shared" si="0"/>
        <v>41.334714466666675</v>
      </c>
      <c r="H6" s="92">
        <f t="shared" si="0"/>
        <v>0.99170901333333339</v>
      </c>
      <c r="I6" s="92">
        <f t="shared" si="0"/>
        <v>0.99195924199999985</v>
      </c>
      <c r="J6" s="92">
        <f t="shared" si="0"/>
        <v>1.4264820533333333E-2</v>
      </c>
      <c r="K6" s="58"/>
      <c r="L6" s="58"/>
      <c r="M6" s="58"/>
      <c r="N6" s="30"/>
      <c r="O6" s="58"/>
      <c r="P6" s="132">
        <f t="shared" si="1"/>
        <v>27.843</v>
      </c>
      <c r="Q6" s="132">
        <f t="shared" si="1"/>
        <v>10.609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53677.455999999998</v>
      </c>
      <c r="F7" s="92">
        <f t="shared" si="0"/>
        <v>38.600735666666658</v>
      </c>
      <c r="G7" s="92">
        <f t="shared" si="0"/>
        <v>42.532670000000003</v>
      </c>
      <c r="H7" s="92">
        <f t="shared" si="0"/>
        <v>0.99345479600000008</v>
      </c>
      <c r="I7" s="92">
        <f t="shared" si="0"/>
        <v>0.99302144466666675</v>
      </c>
      <c r="J7" s="92">
        <f t="shared" si="0"/>
        <v>1.1909770366666666E-2</v>
      </c>
      <c r="K7" s="58"/>
      <c r="L7" s="58"/>
      <c r="M7" s="58"/>
      <c r="N7" s="30"/>
      <c r="O7" s="58"/>
      <c r="P7" s="132">
        <f t="shared" si="1"/>
        <v>27.655999999999999</v>
      </c>
      <c r="Q7" s="132">
        <f t="shared" si="1"/>
        <v>10.795999999999999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75127.895999999993</v>
      </c>
      <c r="F8" s="92">
        <f t="shared" si="0"/>
        <v>39.234061666666669</v>
      </c>
      <c r="G8" s="92">
        <f t="shared" si="0"/>
        <v>43.189662066666671</v>
      </c>
      <c r="H8" s="92">
        <f t="shared" si="0"/>
        <v>0.99423304933333345</v>
      </c>
      <c r="I8" s="92">
        <f t="shared" si="0"/>
        <v>0.99441893800000003</v>
      </c>
      <c r="J8" s="92">
        <f t="shared" si="0"/>
        <v>1.10563534E-2</v>
      </c>
      <c r="K8" s="58"/>
      <c r="L8" s="58"/>
      <c r="M8" s="58"/>
      <c r="N8" s="30"/>
      <c r="O8" s="58"/>
      <c r="P8" s="132">
        <f t="shared" si="1"/>
        <v>28.437000000000001</v>
      </c>
      <c r="Q8" s="132">
        <f t="shared" si="1"/>
        <v>11.265000000000001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27.899955242160388</v>
      </c>
      <c r="Q10" s="156">
        <f>GEOMEAN(Q5:Q8)</f>
        <v>10.808564561246717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6017.5439999999999</v>
      </c>
      <c r="F16" s="168">
        <v>5823.6</v>
      </c>
      <c r="G16" s="168">
        <v>417.62400000000002</v>
      </c>
      <c r="H16" s="168">
        <v>6.28</v>
      </c>
      <c r="I16" s="168">
        <v>7.056</v>
      </c>
      <c r="J16" s="168">
        <v>9887.48</v>
      </c>
      <c r="K16" s="62">
        <v>5509.6239999999998</v>
      </c>
      <c r="L16" s="62">
        <v>2082.16</v>
      </c>
      <c r="M16" s="62">
        <v>7.8879999999999999</v>
      </c>
      <c r="N16" s="57"/>
      <c r="O16" s="253"/>
      <c r="P16" s="131">
        <v>27.670999999999999</v>
      </c>
      <c r="Q16" s="131">
        <v>10.577999999999999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6017.5439999999999</v>
      </c>
      <c r="F17" s="169">
        <v>7945.6639999999998</v>
      </c>
      <c r="G17" s="169">
        <v>2014.184</v>
      </c>
      <c r="H17" s="169">
        <v>142.952</v>
      </c>
      <c r="I17" s="169">
        <v>97.888000000000005</v>
      </c>
      <c r="J17" s="169">
        <v>12945.232</v>
      </c>
      <c r="K17" s="64">
        <v>7647.88</v>
      </c>
      <c r="L17" s="64">
        <v>2804.192</v>
      </c>
      <c r="M17" s="64">
        <v>7.88</v>
      </c>
      <c r="N17" s="58"/>
      <c r="O17" s="239"/>
      <c r="P17" s="146">
        <v>27.843</v>
      </c>
      <c r="Q17" s="146">
        <v>10.609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6017.5439999999999</v>
      </c>
      <c r="F18" s="169">
        <v>10136.959999999999</v>
      </c>
      <c r="G18" s="169">
        <v>5684.2879999999996</v>
      </c>
      <c r="H18" s="169">
        <v>1486.1120000000001</v>
      </c>
      <c r="I18" s="169">
        <v>852.40800000000002</v>
      </c>
      <c r="J18" s="169">
        <v>16059.464</v>
      </c>
      <c r="K18" s="64">
        <v>9886.2240000000002</v>
      </c>
      <c r="L18" s="64">
        <v>3554.4560000000001</v>
      </c>
      <c r="M18" s="64">
        <v>7.8639999999999999</v>
      </c>
      <c r="N18" s="58"/>
      <c r="O18" s="239"/>
      <c r="P18" s="146">
        <v>27.655999999999999</v>
      </c>
      <c r="Q18" s="146">
        <v>10.795999999999999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6017.5439999999999</v>
      </c>
      <c r="F19" s="169">
        <v>12236.376</v>
      </c>
      <c r="G19" s="169">
        <v>11012.263999999999</v>
      </c>
      <c r="H19" s="169">
        <v>6050.8879999999999</v>
      </c>
      <c r="I19" s="169">
        <v>3968.904</v>
      </c>
      <c r="J19" s="169">
        <v>19250.664000000001</v>
      </c>
      <c r="K19" s="64">
        <v>12245.712</v>
      </c>
      <c r="L19" s="64">
        <v>4345.5439999999999</v>
      </c>
      <c r="M19" s="64">
        <v>7.7359999999999998</v>
      </c>
      <c r="N19" s="58"/>
      <c r="O19" s="239"/>
      <c r="P19" s="146">
        <v>28.437000000000001</v>
      </c>
      <c r="Q19" s="146">
        <v>11.265000000000001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0.12146087694535808</v>
      </c>
      <c r="F20" s="214">
        <f>SUM(F16:F19)/SUM(E23:E26)</f>
        <v>0.18237971716888562</v>
      </c>
      <c r="G20" s="214">
        <f>SUM(G16:G19)/SUM(E23:E26)</f>
        <v>9.6523904940558389E-2</v>
      </c>
      <c r="H20" s="214">
        <f>SUM(H16:H19)/SUM(E23:E26)</f>
        <v>3.8785610837472631E-2</v>
      </c>
      <c r="I20" s="214">
        <f>SUM(I16:I19)/SUM(E23:E26)</f>
        <v>2.485845445489605E-2</v>
      </c>
      <c r="J20" s="214">
        <f>SUM(J16:J19)/SUM(E23:E26)</f>
        <v>0.29339545894860275</v>
      </c>
      <c r="K20" s="214">
        <f>SUM(K16:K19)/SUM(E23:E26)</f>
        <v>0.17807457366787005</v>
      </c>
      <c r="L20" s="214">
        <f>SUM(L16:L19)/SUM(E23:E26)</f>
        <v>6.4521403036356423E-2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29751.368000000002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39615.536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53677.455999999998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75127.895999999993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35.039278000000003</v>
      </c>
      <c r="G33" s="98">
        <v>39.165531999999999</v>
      </c>
      <c r="H33" s="98">
        <v>0.98547048000000004</v>
      </c>
      <c r="I33" s="62">
        <v>0.98940971</v>
      </c>
      <c r="J33" s="62">
        <v>2.3538033E-2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37.583537</v>
      </c>
      <c r="G34" s="188">
        <v>41.525461</v>
      </c>
      <c r="H34" s="188">
        <v>0.99143342000000001</v>
      </c>
      <c r="I34" s="64">
        <v>0.99077435999999997</v>
      </c>
      <c r="J34" s="64">
        <v>1.4323491000000001E-2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38.909802999999997</v>
      </c>
      <c r="G35" s="188">
        <v>42.802069000000003</v>
      </c>
      <c r="H35" s="188">
        <v>0.99328126000000005</v>
      </c>
      <c r="I35" s="64">
        <v>0.99201912999999997</v>
      </c>
      <c r="J35" s="64">
        <v>1.1850523E-2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39.649728000000003</v>
      </c>
      <c r="G36" s="188">
        <v>43.571928</v>
      </c>
      <c r="H36" s="188">
        <v>0.99412336000000001</v>
      </c>
      <c r="I36" s="64">
        <v>0.99685928999999995</v>
      </c>
      <c r="J36" s="64">
        <v>1.0694835E-2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34.98854</v>
      </c>
      <c r="G38" s="98">
        <v>39.114001000000002</v>
      </c>
      <c r="H38" s="98">
        <v>0.9859464</v>
      </c>
      <c r="I38" s="62">
        <v>0.99011978</v>
      </c>
      <c r="J38" s="62">
        <v>2.3027543000000001E-2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37.545914000000003</v>
      </c>
      <c r="G39" s="188">
        <v>41.501085000000003</v>
      </c>
      <c r="H39" s="188">
        <v>0.99163305000000002</v>
      </c>
      <c r="I39" s="64">
        <v>0.99159987999999999</v>
      </c>
      <c r="J39" s="64">
        <v>1.43402275E-2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38.703963000000002</v>
      </c>
      <c r="G40" s="188">
        <v>42.633884000000002</v>
      </c>
      <c r="H40" s="188">
        <v>0.99326610000000004</v>
      </c>
      <c r="I40" s="64">
        <v>0.99270186999999999</v>
      </c>
      <c r="J40" s="64">
        <v>1.2120248E-2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39.303722999999998</v>
      </c>
      <c r="G41" s="188">
        <v>43.258952000000001</v>
      </c>
      <c r="H41" s="188">
        <v>0.99401941999999999</v>
      </c>
      <c r="I41" s="64">
        <v>0.99408892999999998</v>
      </c>
      <c r="J41" s="64">
        <v>1.1243738E-2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35.054386999999998</v>
      </c>
      <c r="G43" s="98">
        <v>39.179025000000003</v>
      </c>
      <c r="H43" s="98">
        <v>0.98609164000000005</v>
      </c>
      <c r="I43" s="62">
        <v>0.99045227999999996</v>
      </c>
      <c r="J43" s="62">
        <v>2.1918910999999999E-2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37.591357000000002</v>
      </c>
      <c r="G44" s="188">
        <v>41.550986000000002</v>
      </c>
      <c r="H44" s="188">
        <v>0.99172713999999995</v>
      </c>
      <c r="I44" s="64">
        <v>0.99199353999999995</v>
      </c>
      <c r="J44" s="64">
        <v>1.3441944000000001E-2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38.716313999999997</v>
      </c>
      <c r="G45" s="188">
        <v>42.651209999999999</v>
      </c>
      <c r="H45" s="188">
        <v>0.99325264999999996</v>
      </c>
      <c r="I45" s="64">
        <v>0.99297544999999998</v>
      </c>
      <c r="J45" s="64">
        <v>1.1442336000000001E-2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39.259095000000002</v>
      </c>
      <c r="G46" s="188">
        <v>43.220519000000003</v>
      </c>
      <c r="H46" s="188">
        <v>0.99397365999999998</v>
      </c>
      <c r="I46" s="64">
        <v>0.99402120999999999</v>
      </c>
      <c r="J46" s="64">
        <v>1.084892E-2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34.982998000000002</v>
      </c>
      <c r="G48" s="98">
        <v>39.102172000000003</v>
      </c>
      <c r="H48" s="98">
        <v>0.98587634000000002</v>
      </c>
      <c r="I48" s="62">
        <v>0.99011757</v>
      </c>
      <c r="J48" s="62">
        <v>2.3314149999999999E-2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37.532626999999998</v>
      </c>
      <c r="G49" s="188">
        <v>41.485618000000002</v>
      </c>
      <c r="H49" s="188">
        <v>0.99155506000000004</v>
      </c>
      <c r="I49" s="64">
        <v>0.99193997</v>
      </c>
      <c r="J49" s="64">
        <v>1.4134871E-2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38.633268999999999</v>
      </c>
      <c r="G50" s="188">
        <v>42.559258999999997</v>
      </c>
      <c r="H50" s="188">
        <v>0.99314325999999997</v>
      </c>
      <c r="I50" s="64">
        <v>0.99294192000000003</v>
      </c>
      <c r="J50" s="64">
        <v>1.1943622500000001E-2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39.214084999999997</v>
      </c>
      <c r="G51" s="188">
        <v>43.176236000000003</v>
      </c>
      <c r="H51" s="188">
        <v>0.99389132999999996</v>
      </c>
      <c r="I51" s="64">
        <v>0.99386693000000004</v>
      </c>
      <c r="J51" s="64">
        <v>1.1289062000000001E-2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34.402977999999997</v>
      </c>
      <c r="G53" s="98">
        <v>38.509363</v>
      </c>
      <c r="H53" s="98">
        <v>0.98447788000000003</v>
      </c>
      <c r="I53" s="62">
        <v>0.98938331999999996</v>
      </c>
      <c r="J53" s="62">
        <v>2.5996829999999999E-2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37.02373</v>
      </c>
      <c r="G54" s="188">
        <v>40.949157</v>
      </c>
      <c r="H54" s="188">
        <v>0.99082736999999999</v>
      </c>
      <c r="I54" s="64">
        <v>0.99202614</v>
      </c>
      <c r="J54" s="64">
        <v>1.5945088E-2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38.280048999999998</v>
      </c>
      <c r="G55" s="188">
        <v>42.191457</v>
      </c>
      <c r="H55" s="188">
        <v>0.99272903999999995</v>
      </c>
      <c r="I55" s="64">
        <v>0.99320551000000001</v>
      </c>
      <c r="J55" s="64">
        <v>1.3191843E-2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38.944797000000001</v>
      </c>
      <c r="G56" s="188">
        <v>42.898240999999999</v>
      </c>
      <c r="H56" s="188">
        <v>0.99365999000000005</v>
      </c>
      <c r="I56" s="64">
        <v>0.99400091999999995</v>
      </c>
      <c r="J56" s="64">
        <v>1.225652E-2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34.836874999999999</v>
      </c>
      <c r="G58" s="98">
        <v>39.009546</v>
      </c>
      <c r="H58" s="98">
        <v>0.98611188000000005</v>
      </c>
      <c r="I58" s="62">
        <v>0.99049061999999999</v>
      </c>
      <c r="J58" s="62">
        <v>2.2912071999999999E-2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37.475672000000003</v>
      </c>
      <c r="G59" s="188">
        <v>41.461638999999998</v>
      </c>
      <c r="H59" s="188">
        <v>0.99202449000000004</v>
      </c>
      <c r="I59" s="64">
        <v>0.99206214000000004</v>
      </c>
      <c r="J59" s="64">
        <v>1.40631525E-2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38.825980999999999</v>
      </c>
      <c r="G60" s="188">
        <v>42.762726000000001</v>
      </c>
      <c r="H60" s="188">
        <v>0.99380466000000001</v>
      </c>
      <c r="I60" s="64">
        <v>0.99320595</v>
      </c>
      <c r="J60" s="64">
        <v>1.1470431E-2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39.542828999999998</v>
      </c>
      <c r="G61" s="188">
        <v>43.489885000000001</v>
      </c>
      <c r="H61" s="188">
        <v>0.99457266</v>
      </c>
      <c r="I61" s="64">
        <v>0.99695747999999995</v>
      </c>
      <c r="J61" s="64">
        <v>1.0484329000000001E-2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35.068742999999998</v>
      </c>
      <c r="G63" s="98">
        <v>39.205523999999997</v>
      </c>
      <c r="H63" s="98">
        <v>0.98663566000000003</v>
      </c>
      <c r="I63" s="62">
        <v>0.99076618000000005</v>
      </c>
      <c r="J63" s="62">
        <v>2.1753748999999999E-2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37.602943000000003</v>
      </c>
      <c r="G64" s="188">
        <v>41.574361000000003</v>
      </c>
      <c r="H64" s="188">
        <v>0.99220485999999997</v>
      </c>
      <c r="I64" s="64">
        <v>0.99201614000000005</v>
      </c>
      <c r="J64" s="64">
        <v>1.3511064E-2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38.745655999999997</v>
      </c>
      <c r="G65" s="188">
        <v>42.689295000000001</v>
      </c>
      <c r="H65" s="188">
        <v>0.99376956000000005</v>
      </c>
      <c r="I65" s="64">
        <v>0.99299322999999995</v>
      </c>
      <c r="J65" s="64">
        <v>1.1337326999999999E-2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39.314289000000002</v>
      </c>
      <c r="G66" s="188">
        <v>43.280256000000001</v>
      </c>
      <c r="H66" s="188">
        <v>0.99444827000000002</v>
      </c>
      <c r="I66" s="64">
        <v>0.99409256000000001</v>
      </c>
      <c r="J66" s="64">
        <v>1.0611035E-2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34.914543999999999</v>
      </c>
      <c r="G68" s="98">
        <v>39.129300000000001</v>
      </c>
      <c r="H68" s="98">
        <v>0.98675771999999995</v>
      </c>
      <c r="I68" s="62">
        <v>0.99080957999999997</v>
      </c>
      <c r="J68" s="62">
        <v>2.1115511999999999E-2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37.626984</v>
      </c>
      <c r="G69" s="188">
        <v>41.582005000000002</v>
      </c>
      <c r="H69" s="188">
        <v>0.99218474999999995</v>
      </c>
      <c r="I69" s="64">
        <v>0.99211749000000005</v>
      </c>
      <c r="J69" s="64">
        <v>1.3257695E-2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38.711767000000002</v>
      </c>
      <c r="G70" s="188">
        <v>42.660567999999998</v>
      </c>
      <c r="H70" s="188">
        <v>0.99369624000000001</v>
      </c>
      <c r="I70" s="64">
        <v>0.99313971000000001</v>
      </c>
      <c r="J70" s="64">
        <v>1.1248146000000001E-2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39.233972999999999</v>
      </c>
      <c r="G71" s="188">
        <v>43.203311999999997</v>
      </c>
      <c r="H71" s="188">
        <v>0.99435412999999995</v>
      </c>
      <c r="I71" s="64">
        <v>0.99395873000000001</v>
      </c>
      <c r="J71" s="64">
        <v>1.0640375000000001E-2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34.750118000000001</v>
      </c>
      <c r="G73" s="98">
        <v>39.005609</v>
      </c>
      <c r="H73" s="98">
        <v>0.98642421000000002</v>
      </c>
      <c r="I73" s="62">
        <v>0.99059463000000003</v>
      </c>
      <c r="J73" s="62">
        <v>2.248841E-2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37.549342000000003</v>
      </c>
      <c r="G74" s="188">
        <v>41.521906000000001</v>
      </c>
      <c r="H74" s="188">
        <v>0.99196684999999996</v>
      </c>
      <c r="I74" s="64">
        <v>0.99219637000000005</v>
      </c>
      <c r="J74" s="64">
        <v>1.3931288E-2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38.615059000000002</v>
      </c>
      <c r="G75" s="188">
        <v>42.580638999999998</v>
      </c>
      <c r="H75" s="188">
        <v>0.99352655000000001</v>
      </c>
      <c r="I75" s="64">
        <v>0.99307000000000001</v>
      </c>
      <c r="J75" s="64">
        <v>1.1828702E-2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39.155352999999998</v>
      </c>
      <c r="G76" s="188">
        <v>43.136383000000002</v>
      </c>
      <c r="H76" s="188">
        <v>0.99421729000000003</v>
      </c>
      <c r="I76" s="64">
        <v>0.99388180999999998</v>
      </c>
      <c r="J76" s="64">
        <v>1.1125348E-2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34.505561</v>
      </c>
      <c r="G78" s="98">
        <v>38.588455000000003</v>
      </c>
      <c r="H78" s="98">
        <v>0.98492601999999996</v>
      </c>
      <c r="I78" s="62">
        <v>0.99001415000000004</v>
      </c>
      <c r="J78" s="62">
        <v>2.466026E-2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37.093153000000001</v>
      </c>
      <c r="G79" s="188">
        <v>41.010365</v>
      </c>
      <c r="H79" s="188">
        <v>0.99118739</v>
      </c>
      <c r="I79" s="64">
        <v>0.99207855</v>
      </c>
      <c r="J79" s="64">
        <v>1.5154910000000001E-2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38.378189999999996</v>
      </c>
      <c r="G80" s="188">
        <v>42.294784</v>
      </c>
      <c r="H80" s="188">
        <v>0.99307422999999995</v>
      </c>
      <c r="I80" s="64">
        <v>0.99309557999999998</v>
      </c>
      <c r="J80" s="64">
        <v>1.2617049999999999E-2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39.054792999999997</v>
      </c>
      <c r="G81" s="188">
        <v>42.999811000000001</v>
      </c>
      <c r="H81" s="188">
        <v>0.99394187000000001</v>
      </c>
      <c r="I81" s="64">
        <v>0.99388531999999996</v>
      </c>
      <c r="J81" s="64">
        <v>1.1669689E-2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34.346471999999999</v>
      </c>
      <c r="G83" s="98">
        <v>38.546501999999997</v>
      </c>
      <c r="H83" s="98">
        <v>0.98518117999999999</v>
      </c>
      <c r="I83" s="62">
        <v>0.99046727999999995</v>
      </c>
      <c r="J83" s="62">
        <v>2.4059322000000001E-2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37.092911000000001</v>
      </c>
      <c r="G84" s="188">
        <v>41.083587999999999</v>
      </c>
      <c r="H84" s="188">
        <v>0.99168584000000004</v>
      </c>
      <c r="I84" s="64">
        <v>0.99238037000000001</v>
      </c>
      <c r="J84" s="64">
        <v>1.46520175E-2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38.490285</v>
      </c>
      <c r="G85" s="188">
        <v>42.424498999999997</v>
      </c>
      <c r="H85" s="188">
        <v>0.99373140000000004</v>
      </c>
      <c r="I85" s="64">
        <v>0.99351319999999999</v>
      </c>
      <c r="J85" s="64">
        <v>1.1972442999999999E-2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39.258363000000003</v>
      </c>
      <c r="G86" s="188">
        <v>43.200682</v>
      </c>
      <c r="H86" s="188">
        <v>0.99458504000000003</v>
      </c>
      <c r="I86" s="64">
        <v>0.99462901000000004</v>
      </c>
      <c r="J86" s="64">
        <v>1.0816364E-2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34.602322999999998</v>
      </c>
      <c r="G88" s="98">
        <v>38.785494999999997</v>
      </c>
      <c r="H88" s="98">
        <v>0.98587628000000005</v>
      </c>
      <c r="I88" s="62">
        <v>0.99060391999999997</v>
      </c>
      <c r="J88" s="62">
        <v>2.2919162999999999E-2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37.301228999999999</v>
      </c>
      <c r="G89" s="188">
        <v>41.290833999999997</v>
      </c>
      <c r="H89" s="188">
        <v>0.9920253</v>
      </c>
      <c r="I89" s="64">
        <v>0.99226095999999997</v>
      </c>
      <c r="J89" s="64">
        <v>1.4096322499999999E-2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38.577474000000002</v>
      </c>
      <c r="G90" s="188">
        <v>42.523443999999998</v>
      </c>
      <c r="H90" s="188">
        <v>0.99382552000000002</v>
      </c>
      <c r="I90" s="64">
        <v>0.99332392000000003</v>
      </c>
      <c r="J90" s="64">
        <v>1.1796486E-2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39.220390000000002</v>
      </c>
      <c r="G91" s="188">
        <v>43.180422999999998</v>
      </c>
      <c r="H91" s="188">
        <v>0.99457340000000005</v>
      </c>
      <c r="I91" s="64">
        <v>0.99426439</v>
      </c>
      <c r="J91" s="64">
        <v>1.0927233999999999E-2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34.909120000000001</v>
      </c>
      <c r="G93" s="98">
        <v>39.042268</v>
      </c>
      <c r="H93" s="98">
        <v>0.98618954000000003</v>
      </c>
      <c r="I93" s="62">
        <v>0.99038113999999999</v>
      </c>
      <c r="J93" s="62">
        <v>2.1776790000000001E-2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37.548727999999997</v>
      </c>
      <c r="G94" s="188">
        <v>41.501154</v>
      </c>
      <c r="H94" s="188">
        <v>0.99212232</v>
      </c>
      <c r="I94" s="64">
        <v>0.99193447999999995</v>
      </c>
      <c r="J94" s="64">
        <v>1.3479804E-2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38.746391000000003</v>
      </c>
      <c r="G95" s="188">
        <v>42.670067000000003</v>
      </c>
      <c r="H95" s="188">
        <v>0.99381748000000003</v>
      </c>
      <c r="I95" s="64">
        <v>0.99306850999999996</v>
      </c>
      <c r="J95" s="64">
        <v>1.1211609000000001E-2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39.298206</v>
      </c>
      <c r="G96" s="188">
        <v>43.246808999999999</v>
      </c>
      <c r="H96" s="188">
        <v>0.99453807999999999</v>
      </c>
      <c r="I96" s="64">
        <v>0.99376503000000005</v>
      </c>
      <c r="J96" s="64">
        <v>1.0504964E-2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34.729278000000001</v>
      </c>
      <c r="G98" s="98">
        <v>38.880462999999999</v>
      </c>
      <c r="H98" s="98">
        <v>0.98594519999999997</v>
      </c>
      <c r="I98" s="62">
        <v>0.99053371999999995</v>
      </c>
      <c r="J98" s="62">
        <v>2.2816855E-2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37.342973999999998</v>
      </c>
      <c r="G99" s="188">
        <v>41.328808000000002</v>
      </c>
      <c r="H99" s="188">
        <v>0.99196532000000004</v>
      </c>
      <c r="I99" s="64">
        <v>0.99212761999999999</v>
      </c>
      <c r="J99" s="64">
        <v>1.4010115E-2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38.538901000000003</v>
      </c>
      <c r="G100" s="188">
        <v>42.496248999999999</v>
      </c>
      <c r="H100" s="188">
        <v>0.99371564000000001</v>
      </c>
      <c r="I100" s="64">
        <v>0.99309597999999999</v>
      </c>
      <c r="J100" s="64">
        <v>1.1687960000000001E-2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39.141601000000001</v>
      </c>
      <c r="G101" s="188">
        <v>43.120764000000001</v>
      </c>
      <c r="H101" s="188">
        <v>0.99445156999999995</v>
      </c>
      <c r="I101" s="64">
        <v>0.99396969999999996</v>
      </c>
      <c r="J101" s="64">
        <v>1.0972686000000001E-2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34.106518999999999</v>
      </c>
      <c r="G103" s="98">
        <v>38.191673999999999</v>
      </c>
      <c r="H103" s="98">
        <v>0.98438376000000005</v>
      </c>
      <c r="I103" s="62">
        <v>0.98965285999999997</v>
      </c>
      <c r="J103" s="62">
        <v>2.5505986000000001E-2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36.723194999999997</v>
      </c>
      <c r="G104" s="188">
        <v>40.653750000000002</v>
      </c>
      <c r="H104" s="188">
        <v>0.99109203999999995</v>
      </c>
      <c r="I104" s="64">
        <v>0.99188061999999999</v>
      </c>
      <c r="J104" s="64">
        <v>1.5630318000000001E-2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38.137932999999997</v>
      </c>
      <c r="G105" s="188">
        <v>42.049900000000001</v>
      </c>
      <c r="H105" s="188">
        <v>0.99318835000000005</v>
      </c>
      <c r="I105" s="64">
        <v>0.99297170999999995</v>
      </c>
      <c r="J105" s="64">
        <v>1.2927829E-2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38.919699999999999</v>
      </c>
      <c r="G106" s="188">
        <v>42.860729999999997</v>
      </c>
      <c r="H106" s="188">
        <v>0.99414566999999998</v>
      </c>
      <c r="I106" s="64">
        <v>0.99404276000000003</v>
      </c>
      <c r="J106" s="64">
        <v>1.1760202000000001E-2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/>
      <c r="G109" s="188"/>
      <c r="H109" s="188"/>
      <c r="I109" s="64"/>
      <c r="J109" s="64"/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/>
      <c r="G110" s="188"/>
      <c r="H110" s="188"/>
      <c r="I110" s="64"/>
      <c r="J110" s="64"/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/>
      <c r="G111" s="188"/>
      <c r="H111" s="188"/>
      <c r="I111" s="64"/>
      <c r="J111" s="64"/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/>
      <c r="G114" s="188"/>
      <c r="H114" s="188"/>
      <c r="I114" s="64"/>
      <c r="J114" s="64"/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/>
      <c r="G115" s="188"/>
      <c r="H115" s="188"/>
      <c r="I115" s="64"/>
      <c r="J115" s="64"/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/>
      <c r="G116" s="188"/>
      <c r="H116" s="188"/>
      <c r="I116" s="64"/>
      <c r="J116" s="64"/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/>
      <c r="G119" s="188"/>
      <c r="H119" s="188"/>
      <c r="I119" s="64"/>
      <c r="J119" s="64"/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/>
      <c r="G120" s="188"/>
      <c r="H120" s="188"/>
      <c r="I120" s="64"/>
      <c r="J120" s="64"/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/>
      <c r="G121" s="188"/>
      <c r="H121" s="188"/>
      <c r="I121" s="64"/>
      <c r="J121" s="64"/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/>
      <c r="G124" s="188"/>
      <c r="H124" s="188"/>
      <c r="I124" s="64"/>
      <c r="J124" s="64"/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/>
      <c r="G125" s="188"/>
      <c r="H125" s="188"/>
      <c r="I125" s="64"/>
      <c r="J125" s="64"/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/>
      <c r="G126" s="188"/>
      <c r="H126" s="188"/>
      <c r="I126" s="64"/>
      <c r="J126" s="64"/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/>
      <c r="G129" s="188"/>
      <c r="H129" s="188"/>
      <c r="I129" s="64"/>
      <c r="J129" s="64"/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/>
      <c r="G130" s="188"/>
      <c r="H130" s="188"/>
      <c r="I130" s="64"/>
      <c r="J130" s="64"/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/>
      <c r="G131" s="188"/>
      <c r="H131" s="188"/>
      <c r="I131" s="64"/>
      <c r="J131" s="64"/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/>
      <c r="G134" s="188"/>
      <c r="H134" s="188"/>
      <c r="I134" s="64"/>
      <c r="J134" s="64"/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/>
      <c r="G135" s="188"/>
      <c r="H135" s="188"/>
      <c r="I135" s="64"/>
      <c r="J135" s="64"/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/>
      <c r="G136" s="188"/>
      <c r="H136" s="188"/>
      <c r="I136" s="64"/>
      <c r="J136" s="64"/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34.106518999999999</v>
      </c>
      <c r="G641" s="137">
        <f t="shared" si="59"/>
        <v>38.191673999999999</v>
      </c>
      <c r="H641" s="137">
        <f t="shared" si="59"/>
        <v>0.98438376000000005</v>
      </c>
      <c r="I641" s="137">
        <f t="shared" si="59"/>
        <v>0.98938331999999996</v>
      </c>
      <c r="J641" s="137">
        <f t="shared" si="59"/>
        <v>2.1115511999999999E-2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36.723194999999997</v>
      </c>
      <c r="G642" s="20">
        <f t="shared" si="59"/>
        <v>40.653750000000002</v>
      </c>
      <c r="H642" s="20">
        <f t="shared" si="59"/>
        <v>0.99082736999999999</v>
      </c>
      <c r="I642" s="20">
        <f t="shared" si="59"/>
        <v>0.99077435999999997</v>
      </c>
      <c r="J642" s="20">
        <f t="shared" si="59"/>
        <v>1.3257695E-2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38.137932999999997</v>
      </c>
      <c r="G643" s="20">
        <f t="shared" si="59"/>
        <v>42.049900000000001</v>
      </c>
      <c r="H643" s="20">
        <f t="shared" si="59"/>
        <v>0.99272903999999995</v>
      </c>
      <c r="I643" s="20">
        <f t="shared" si="59"/>
        <v>0.99201912999999997</v>
      </c>
      <c r="J643" s="20">
        <f t="shared" si="59"/>
        <v>1.1211609000000001E-2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38.919699999999999</v>
      </c>
      <c r="G644" s="20">
        <f t="shared" si="59"/>
        <v>42.860729999999997</v>
      </c>
      <c r="H644" s="20">
        <f t="shared" si="59"/>
        <v>0.99365999000000005</v>
      </c>
      <c r="I644" s="20">
        <f t="shared" si="59"/>
        <v>0.99376503000000005</v>
      </c>
      <c r="J644" s="20">
        <f t="shared" si="59"/>
        <v>1.0484329000000001E-2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35.068742999999998</v>
      </c>
      <c r="G646" s="137">
        <f t="shared" si="61"/>
        <v>39.205523999999997</v>
      </c>
      <c r="H646" s="137">
        <f t="shared" si="61"/>
        <v>0.98675771999999995</v>
      </c>
      <c r="I646" s="137">
        <f t="shared" si="61"/>
        <v>0.99080957999999997</v>
      </c>
      <c r="J646" s="137">
        <f t="shared" si="61"/>
        <v>2.5996829999999999E-2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37.626984</v>
      </c>
      <c r="G647" s="20">
        <f t="shared" si="61"/>
        <v>41.582005000000002</v>
      </c>
      <c r="H647" s="20">
        <f t="shared" si="61"/>
        <v>0.99220485999999997</v>
      </c>
      <c r="I647" s="20">
        <f t="shared" si="61"/>
        <v>0.99238037000000001</v>
      </c>
      <c r="J647" s="20">
        <f t="shared" si="61"/>
        <v>1.5945088E-2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38.909802999999997</v>
      </c>
      <c r="G648" s="20">
        <f t="shared" si="61"/>
        <v>42.802069000000003</v>
      </c>
      <c r="H648" s="20">
        <f t="shared" si="61"/>
        <v>0.99382552000000002</v>
      </c>
      <c r="I648" s="20">
        <f t="shared" si="61"/>
        <v>0.99351319999999999</v>
      </c>
      <c r="J648" s="20">
        <f t="shared" si="61"/>
        <v>1.3191843E-2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39.649728000000003</v>
      </c>
      <c r="G649" s="20">
        <f t="shared" si="61"/>
        <v>43.571928</v>
      </c>
      <c r="H649" s="20">
        <f t="shared" si="61"/>
        <v>0.99458504000000003</v>
      </c>
      <c r="I649" s="20">
        <f t="shared" si="61"/>
        <v>0.99695747999999995</v>
      </c>
      <c r="J649" s="20">
        <f t="shared" si="61"/>
        <v>1.225652E-2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0.96222399999999908</v>
      </c>
      <c r="G651" s="137">
        <f t="shared" si="63"/>
        <v>1.0138499999999979</v>
      </c>
      <c r="H651" s="137">
        <f t="shared" si="63"/>
        <v>2.3739599999998973E-3</v>
      </c>
      <c r="I651" s="137">
        <f t="shared" si="63"/>
        <v>1.4262600000000125E-3</v>
      </c>
      <c r="J651" s="137">
        <f t="shared" si="63"/>
        <v>4.8813179999999991E-3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0.90378900000000328</v>
      </c>
      <c r="G652" s="20">
        <f t="shared" si="63"/>
        <v>0.92825500000000005</v>
      </c>
      <c r="H652" s="20">
        <f t="shared" si="63"/>
        <v>1.3774899999999812E-3</v>
      </c>
      <c r="I652" s="20">
        <f t="shared" si="63"/>
        <v>1.6060100000000466E-3</v>
      </c>
      <c r="J652" s="20">
        <f t="shared" si="63"/>
        <v>2.6873929999999997E-3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0.77186999999999983</v>
      </c>
      <c r="G653" s="20">
        <f t="shared" si="63"/>
        <v>0.75216900000000209</v>
      </c>
      <c r="H653" s="20">
        <f t="shared" si="63"/>
        <v>1.0964800000000663E-3</v>
      </c>
      <c r="I653" s="20">
        <f t="shared" si="63"/>
        <v>1.494070000000014E-3</v>
      </c>
      <c r="J653" s="20">
        <f t="shared" si="63"/>
        <v>1.9802339999999991E-3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0.73002800000000434</v>
      </c>
      <c r="G654" s="20">
        <f t="shared" si="63"/>
        <v>0.71119800000000311</v>
      </c>
      <c r="H654" s="20">
        <f t="shared" si="63"/>
        <v>9.2504999999998283E-4</v>
      </c>
      <c r="I654" s="20">
        <f t="shared" si="63"/>
        <v>3.1924499999999023E-3</v>
      </c>
      <c r="J654" s="20">
        <f t="shared" si="63"/>
        <v>1.7721909999999994E-3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13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breakfast_track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breakfast_track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37033.472000000002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27.2605434</v>
      </c>
      <c r="G5" s="32">
        <f t="shared" si="0"/>
        <v>32.467099999999995</v>
      </c>
      <c r="H5" s="32">
        <f t="shared" si="0"/>
        <v>0.95833688400000006</v>
      </c>
      <c r="I5" s="92">
        <f t="shared" si="0"/>
        <v>0.95452699866666679</v>
      </c>
      <c r="J5" s="92">
        <f t="shared" si="0"/>
        <v>6.6136436800000004E-2</v>
      </c>
      <c r="K5" s="57"/>
      <c r="L5" s="57"/>
      <c r="M5" s="57"/>
      <c r="N5" s="28"/>
      <c r="O5" s="58"/>
      <c r="P5" s="132">
        <f t="shared" ref="P5:Q8" si="1">P16</f>
        <v>29.64</v>
      </c>
      <c r="Q5" s="153">
        <f t="shared" si="1"/>
        <v>10.077999999999999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36805.536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27.2605434</v>
      </c>
      <c r="Y5" s="32">
        <f t="shared" si="2"/>
        <v>32.467099999999995</v>
      </c>
      <c r="Z5" s="32">
        <f t="shared" si="2"/>
        <v>0.95833688400000006</v>
      </c>
      <c r="AA5" s="92">
        <f t="shared" si="2"/>
        <v>0.95452699866666679</v>
      </c>
      <c r="AB5" s="92">
        <f t="shared" si="2"/>
        <v>6.6136436800000004E-2</v>
      </c>
      <c r="AC5" s="57"/>
      <c r="AD5" s="57"/>
      <c r="AE5" s="57"/>
      <c r="AF5" s="28"/>
      <c r="AG5" s="239"/>
      <c r="AH5" s="132">
        <f t="shared" ref="AH5:AI8" si="3">AH16</f>
        <v>75.515000000000001</v>
      </c>
      <c r="AI5" s="153">
        <f t="shared" si="3"/>
        <v>26.437000000000001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-1.8008516838505795E-2</v>
      </c>
      <c r="AN5" s="241">
        <f>bdrate($E5:$E8,G5:G8,$W5:$W8,Y5:Y8)</f>
        <v>-1.8396086961683267E-2</v>
      </c>
      <c r="AO5" s="241">
        <f>bdrate($E5:$E8,H5:H8,$W5:$W8,Z5:Z8)</f>
        <v>-1.5265569629633213E-2</v>
      </c>
      <c r="AP5" s="241">
        <f>bdrate($E5:$E8,I5:I8,$W5:$W8,AA5:AA8)</f>
        <v>-1.5870141747551303E-2</v>
      </c>
      <c r="AQ5" s="242">
        <f>bdrateInverted($E5:$E8,J5:J8,$W5:$W8,AB5:AB8)</f>
        <v>-1.5322960934119112E-2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53243.408000000003</v>
      </c>
      <c r="F6" s="92">
        <f t="shared" si="0"/>
        <v>30.592747199999998</v>
      </c>
      <c r="G6" s="92">
        <f t="shared" si="0"/>
        <v>35.240454933333332</v>
      </c>
      <c r="H6" s="92">
        <f t="shared" si="0"/>
        <v>0.97572322399999978</v>
      </c>
      <c r="I6" s="92">
        <f t="shared" si="0"/>
        <v>0.97254070799999992</v>
      </c>
      <c r="J6" s="92">
        <f t="shared" si="0"/>
        <v>4.1030773533333328E-2</v>
      </c>
      <c r="K6" s="58"/>
      <c r="L6" s="58"/>
      <c r="M6" s="58"/>
      <c r="N6" s="30"/>
      <c r="O6" s="58"/>
      <c r="P6" s="132">
        <f t="shared" si="1"/>
        <v>30.170999999999999</v>
      </c>
      <c r="Q6" s="132">
        <f t="shared" si="1"/>
        <v>10.265000000000001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52439.088000000003</v>
      </c>
      <c r="X6" s="92">
        <f t="shared" si="2"/>
        <v>30.592747199999998</v>
      </c>
      <c r="Y6" s="92">
        <f t="shared" si="2"/>
        <v>35.240454933333332</v>
      </c>
      <c r="Z6" s="92">
        <f t="shared" si="2"/>
        <v>0.97572322399999978</v>
      </c>
      <c r="AA6" s="92">
        <f t="shared" si="2"/>
        <v>0.97254070799999992</v>
      </c>
      <c r="AB6" s="92">
        <f t="shared" si="2"/>
        <v>4.1030773533333328E-2</v>
      </c>
      <c r="AC6" s="58"/>
      <c r="AD6" s="58"/>
      <c r="AE6" s="58"/>
      <c r="AF6" s="30"/>
      <c r="AG6" s="239"/>
      <c r="AH6" s="132">
        <f t="shared" si="3"/>
        <v>75.811999999999998</v>
      </c>
      <c r="AI6" s="132">
        <f t="shared" si="3"/>
        <v>26.405999999999999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76773.33600000001</v>
      </c>
      <c r="F7" s="92">
        <f t="shared" si="0"/>
        <v>35.175658733333329</v>
      </c>
      <c r="G7" s="92">
        <f t="shared" si="0"/>
        <v>39.284910999999994</v>
      </c>
      <c r="H7" s="92">
        <f t="shared" si="0"/>
        <v>0.98810872066666655</v>
      </c>
      <c r="I7" s="92">
        <f t="shared" si="0"/>
        <v>0.99034704333333323</v>
      </c>
      <c r="J7" s="92">
        <f t="shared" si="0"/>
        <v>2.4437460799999998E-2</v>
      </c>
      <c r="K7" s="58"/>
      <c r="L7" s="58"/>
      <c r="M7" s="58"/>
      <c r="N7" s="30"/>
      <c r="O7" s="58"/>
      <c r="P7" s="132">
        <f t="shared" si="1"/>
        <v>29.64</v>
      </c>
      <c r="Q7" s="132">
        <f t="shared" si="1"/>
        <v>10.577999999999999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75039.464000000007</v>
      </c>
      <c r="X7" s="92">
        <f t="shared" si="2"/>
        <v>35.175658733333329</v>
      </c>
      <c r="Y7" s="92">
        <f t="shared" si="2"/>
        <v>39.284910999999994</v>
      </c>
      <c r="Z7" s="92">
        <f t="shared" si="2"/>
        <v>0.98810872066666655</v>
      </c>
      <c r="AA7" s="92">
        <f t="shared" si="2"/>
        <v>0.99034704333333323</v>
      </c>
      <c r="AB7" s="92">
        <f t="shared" si="2"/>
        <v>2.4437460799999998E-2</v>
      </c>
      <c r="AC7" s="58"/>
      <c r="AD7" s="58"/>
      <c r="AE7" s="58"/>
      <c r="AF7" s="30"/>
      <c r="AG7" s="239"/>
      <c r="AH7" s="132">
        <f t="shared" si="3"/>
        <v>75.921000000000006</v>
      </c>
      <c r="AI7" s="132">
        <f t="shared" si="3"/>
        <v>26.812000000000001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108862.088</v>
      </c>
      <c r="F8" s="92">
        <f t="shared" si="0"/>
        <v>37.845180400000004</v>
      </c>
      <c r="G8" s="92">
        <f t="shared" si="0"/>
        <v>41.927219866666668</v>
      </c>
      <c r="H8" s="92">
        <f t="shared" si="0"/>
        <v>0.99241338533333334</v>
      </c>
      <c r="I8" s="92">
        <f t="shared" si="0"/>
        <v>0.9951982220000003</v>
      </c>
      <c r="J8" s="92">
        <f t="shared" si="0"/>
        <v>1.7442298933333333E-2</v>
      </c>
      <c r="K8" s="58"/>
      <c r="L8" s="58"/>
      <c r="M8" s="58"/>
      <c r="N8" s="30"/>
      <c r="O8" s="58"/>
      <c r="P8" s="132">
        <f t="shared" si="1"/>
        <v>30.875</v>
      </c>
      <c r="Q8" s="132">
        <f t="shared" si="1"/>
        <v>11.077999999999999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105820.07999999999</v>
      </c>
      <c r="X8" s="92">
        <f t="shared" si="2"/>
        <v>37.845180400000004</v>
      </c>
      <c r="Y8" s="92">
        <f t="shared" si="2"/>
        <v>41.927219866666668</v>
      </c>
      <c r="Z8" s="92">
        <f t="shared" si="2"/>
        <v>0.99241338533333334</v>
      </c>
      <c r="AA8" s="92">
        <f t="shared" si="2"/>
        <v>0.9951982220000003</v>
      </c>
      <c r="AB8" s="92">
        <f t="shared" si="2"/>
        <v>1.7442298933333333E-2</v>
      </c>
      <c r="AC8" s="58"/>
      <c r="AD8" s="58"/>
      <c r="AE8" s="58"/>
      <c r="AF8" s="30"/>
      <c r="AG8" s="239"/>
      <c r="AH8" s="132">
        <f t="shared" si="3"/>
        <v>76.046000000000006</v>
      </c>
      <c r="AI8" s="132">
        <f t="shared" si="3"/>
        <v>27.39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30.077259818828701</v>
      </c>
      <c r="Q10" s="156">
        <f>GEOMEAN(Q5:Q8)</f>
        <v>10.49299722009226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75.823245344590504</v>
      </c>
      <c r="AI10" s="156">
        <f>GEOMEAN(AI5:AI8)</f>
        <v>26.758330173816134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5941.2240000000002</v>
      </c>
      <c r="F16" s="168">
        <v>6950.84</v>
      </c>
      <c r="G16" s="168">
        <v>2479.192</v>
      </c>
      <c r="H16" s="168">
        <v>925.62400000000002</v>
      </c>
      <c r="I16" s="168">
        <v>107.456</v>
      </c>
      <c r="J16" s="168">
        <v>11102.456</v>
      </c>
      <c r="K16" s="62">
        <v>7159.68</v>
      </c>
      <c r="L16" s="62">
        <v>2367</v>
      </c>
      <c r="M16" s="62">
        <v>7.8879999999999999</v>
      </c>
      <c r="N16" s="57"/>
      <c r="O16" s="253"/>
      <c r="P16" s="131">
        <v>29.64</v>
      </c>
      <c r="Q16" s="131">
        <v>10.077999999999999</v>
      </c>
      <c r="R16" s="144"/>
      <c r="S16" s="206"/>
      <c r="T16" s="301"/>
      <c r="U16" s="27" t="s">
        <v>34</v>
      </c>
      <c r="V16" s="28"/>
      <c r="W16" s="130">
        <v>5941.2240000000002</v>
      </c>
      <c r="X16" s="168">
        <v>6871.9679999999998</v>
      </c>
      <c r="Y16" s="168">
        <v>2479.1999999999998</v>
      </c>
      <c r="Z16" s="168">
        <v>925.67200000000003</v>
      </c>
      <c r="AA16" s="168">
        <v>107.52800000000001</v>
      </c>
      <c r="AB16" s="168">
        <v>10995.752</v>
      </c>
      <c r="AC16" s="62">
        <v>7131.2079999999996</v>
      </c>
      <c r="AD16" s="62">
        <v>2352.9839999999999</v>
      </c>
      <c r="AE16" s="62">
        <v>7.8879999999999999</v>
      </c>
      <c r="AF16" s="57"/>
      <c r="AG16" s="253"/>
      <c r="AH16" s="131">
        <v>75.515000000000001</v>
      </c>
      <c r="AI16" s="131">
        <v>26.437000000000001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5941.2240000000002</v>
      </c>
      <c r="F17" s="169">
        <v>9208.8799999999992</v>
      </c>
      <c r="G17" s="169">
        <v>6678.36</v>
      </c>
      <c r="H17" s="169">
        <v>3445.2959999999998</v>
      </c>
      <c r="I17" s="169">
        <v>1066.664</v>
      </c>
      <c r="J17" s="169">
        <v>14290.28</v>
      </c>
      <c r="K17" s="64">
        <v>9490.9040000000005</v>
      </c>
      <c r="L17" s="64">
        <v>3121.8</v>
      </c>
      <c r="M17" s="64">
        <v>7.88</v>
      </c>
      <c r="N17" s="58"/>
      <c r="O17" s="239"/>
      <c r="P17" s="146">
        <v>30.170999999999999</v>
      </c>
      <c r="Q17" s="146">
        <v>10.265000000000001</v>
      </c>
      <c r="R17" s="147"/>
      <c r="S17" s="206"/>
      <c r="T17" s="286"/>
      <c r="U17" s="29" t="s">
        <v>35</v>
      </c>
      <c r="V17" s="30"/>
      <c r="W17" s="145">
        <v>5941.2240000000002</v>
      </c>
      <c r="X17" s="169">
        <v>9005.5280000000002</v>
      </c>
      <c r="Y17" s="169">
        <v>6678.1440000000002</v>
      </c>
      <c r="Z17" s="169">
        <v>3445.3359999999998</v>
      </c>
      <c r="AA17" s="169">
        <v>1066.6880000000001</v>
      </c>
      <c r="AB17" s="169">
        <v>13936.224</v>
      </c>
      <c r="AC17" s="64">
        <v>9328.7119999999995</v>
      </c>
      <c r="AD17" s="64">
        <v>3037.232</v>
      </c>
      <c r="AE17" s="64">
        <v>7.88</v>
      </c>
      <c r="AF17" s="58"/>
      <c r="AG17" s="239"/>
      <c r="AH17" s="146">
        <v>75.811999999999998</v>
      </c>
      <c r="AI17" s="146">
        <v>26.405999999999999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5941.2240000000002</v>
      </c>
      <c r="F18" s="169">
        <v>11523.68</v>
      </c>
      <c r="G18" s="169">
        <v>12327.76</v>
      </c>
      <c r="H18" s="169">
        <v>8552.0319999999992</v>
      </c>
      <c r="I18" s="169">
        <v>5014.3599999999997</v>
      </c>
      <c r="J18" s="169">
        <v>17597.624</v>
      </c>
      <c r="K18" s="64">
        <v>11921.12</v>
      </c>
      <c r="L18" s="64">
        <v>3895.5360000000001</v>
      </c>
      <c r="M18" s="64">
        <v>7.8639999999999999</v>
      </c>
      <c r="N18" s="58"/>
      <c r="O18" s="239"/>
      <c r="P18" s="146">
        <v>29.64</v>
      </c>
      <c r="Q18" s="146">
        <v>10.577999999999999</v>
      </c>
      <c r="R18" s="147"/>
      <c r="S18" s="206"/>
      <c r="T18" s="286"/>
      <c r="U18" s="29" t="s">
        <v>36</v>
      </c>
      <c r="V18" s="30"/>
      <c r="W18" s="145">
        <v>5941.2240000000002</v>
      </c>
      <c r="X18" s="169">
        <v>11119.816000000001</v>
      </c>
      <c r="Y18" s="169">
        <v>12323.448</v>
      </c>
      <c r="Z18" s="169">
        <v>8551.4879999999994</v>
      </c>
      <c r="AA18" s="169">
        <v>5014.3999999999996</v>
      </c>
      <c r="AB18" s="169">
        <v>16845.448</v>
      </c>
      <c r="AC18" s="64">
        <v>11511.056</v>
      </c>
      <c r="AD18" s="64">
        <v>3732.5839999999998</v>
      </c>
      <c r="AE18" s="64">
        <v>7.8639999999999999</v>
      </c>
      <c r="AF18" s="58"/>
      <c r="AG18" s="239"/>
      <c r="AH18" s="146">
        <v>75.921000000000006</v>
      </c>
      <c r="AI18" s="146">
        <v>26.812000000000001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5941.2240000000002</v>
      </c>
      <c r="F19" s="169">
        <v>13726.208000000001</v>
      </c>
      <c r="G19" s="169">
        <v>18542.392</v>
      </c>
      <c r="H19" s="169">
        <v>16488.648000000001</v>
      </c>
      <c r="I19" s="169">
        <v>13983.656000000001</v>
      </c>
      <c r="J19" s="169">
        <v>21009.472000000002</v>
      </c>
      <c r="K19" s="64">
        <v>14466.144</v>
      </c>
      <c r="L19" s="64">
        <v>4704.3440000000001</v>
      </c>
      <c r="M19" s="64">
        <v>7.7359999999999998</v>
      </c>
      <c r="N19" s="58"/>
      <c r="O19" s="239"/>
      <c r="P19" s="146">
        <v>30.875</v>
      </c>
      <c r="Q19" s="146">
        <v>11.077999999999999</v>
      </c>
      <c r="R19" s="147"/>
      <c r="S19" s="206"/>
      <c r="T19" s="286"/>
      <c r="U19" s="29" t="s">
        <v>38</v>
      </c>
      <c r="V19" s="30"/>
      <c r="W19" s="145">
        <v>5941.2240000000002</v>
      </c>
      <c r="X19" s="169">
        <v>13063.672</v>
      </c>
      <c r="Y19" s="169">
        <v>18490.063999999998</v>
      </c>
      <c r="Z19" s="169">
        <v>16476.144</v>
      </c>
      <c r="AA19" s="169">
        <v>13983.56</v>
      </c>
      <c r="AB19" s="169">
        <v>19744.608</v>
      </c>
      <c r="AC19" s="64">
        <v>13682.96</v>
      </c>
      <c r="AD19" s="64">
        <v>4437.848</v>
      </c>
      <c r="AE19" s="64">
        <v>7.7359999999999998</v>
      </c>
      <c r="AF19" s="58"/>
      <c r="AG19" s="239"/>
      <c r="AH19" s="146">
        <v>76.046000000000006</v>
      </c>
      <c r="AI19" s="146">
        <v>27.39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8.6132063179030979E-2</v>
      </c>
      <c r="F20" s="214">
        <f>SUM(F16:F19)/SUM(E23:E26)</f>
        <v>0.15008249867682597</v>
      </c>
      <c r="G20" s="214">
        <f>SUM(G16:G19)/SUM(E23:E26)</f>
        <v>0.14507400873286172</v>
      </c>
      <c r="H20" s="214">
        <f>SUM(H16:H19)/SUM(E23:E26)</f>
        <v>0.10659763835685994</v>
      </c>
      <c r="I20" s="214">
        <f>SUM(I16:I19)/SUM(E23:E26)</f>
        <v>7.3110679399060061E-2</v>
      </c>
      <c r="J20" s="214">
        <f>SUM(J16:J19)/SUM(E23:E26)</f>
        <v>0.23195715113886331</v>
      </c>
      <c r="K20" s="214">
        <f>SUM(K16:K19)/SUM(E23:E26)</f>
        <v>0.1559837940391379</v>
      </c>
      <c r="L20" s="214">
        <f>SUM(L16:L19)/SUM(E23:E26)</f>
        <v>5.1062166477360144E-2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>
        <f>SUM(W16:W19)/SUM(W23:W26)</f>
        <v>8.7984188381720937E-2</v>
      </c>
      <c r="X20" s="214">
        <f>SUM(X16:X19)/SUM(W23:W26)</f>
        <v>0.1483167930973949</v>
      </c>
      <c r="Y20" s="214">
        <f>SUM(Y16:Y19)/SUM(W23:W26)</f>
        <v>0.14798311442569076</v>
      </c>
      <c r="Z20" s="214">
        <f>SUM(Z16:Z19)/SUM(W23:W26)</f>
        <v>0.10884185985608337</v>
      </c>
      <c r="AA20" s="214">
        <f>SUM(AA16:AA19)/SUM(W23:W26)</f>
        <v>7.4682949727750955E-2</v>
      </c>
      <c r="AB20" s="214">
        <f>SUM(AB16:AB19)/SUM(W23:W26)</f>
        <v>0.22777150184516959</v>
      </c>
      <c r="AC20" s="214">
        <f>SUM(AC16:AC19)/SUM(W23:W26)</f>
        <v>0.15421434000233569</v>
      </c>
      <c r="AD20" s="214">
        <f>SUM(AD16:AD19)/SUM(W23:W26)</f>
        <v>5.0205252663853742E-2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37033.472000000002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36805.536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53243.408000000003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52439.088000000003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76773.33600000001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75039.464000000007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108862.088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105820.07999999999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26.797521</v>
      </c>
      <c r="G33" s="98">
        <v>32.054088</v>
      </c>
      <c r="H33" s="98">
        <v>0.95811453999999996</v>
      </c>
      <c r="I33" s="62">
        <v>0.95010695000000001</v>
      </c>
      <c r="J33" s="62">
        <v>7.0650660000000004E-2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>
        <v>26.797521</v>
      </c>
      <c r="Y33" s="98">
        <v>32.054088</v>
      </c>
      <c r="Z33" s="98">
        <v>0.95811453999999996</v>
      </c>
      <c r="AA33" s="62">
        <v>0.95010695000000001</v>
      </c>
      <c r="AB33" s="62">
        <v>7.0650660000000004E-2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>
        <f t="shared" ref="AM33:AM96" si="4">IF(OR(X33="",F33=""),"",X33-F33)</f>
        <v>0</v>
      </c>
      <c r="AN33" s="97">
        <f t="shared" ref="AN33:AN96" si="5">IF(OR(Y33="",G33=""),"",Y33-G33)</f>
        <v>0</v>
      </c>
      <c r="AO33" s="97">
        <f t="shared" ref="AO33:AO96" si="6">IF(OR(Z33="",H33=""),"",Z33-H33)</f>
        <v>0</v>
      </c>
      <c r="AP33" s="97">
        <f t="shared" ref="AP33:AP96" si="7">IF(OR(AA33="",I33=""),"",AA33-I33)</f>
        <v>0</v>
      </c>
      <c r="AQ33" s="122">
        <f t="shared" ref="AQ33:AQ96" si="8">IF(OR(AB33="",J33=""),"",AB33-J33)</f>
        <v>0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30.680893999999999</v>
      </c>
      <c r="G34" s="188">
        <v>35.187024999999998</v>
      </c>
      <c r="H34" s="188">
        <v>0.97566017999999999</v>
      </c>
      <c r="I34" s="64">
        <v>0.97237448000000004</v>
      </c>
      <c r="J34" s="64">
        <v>4.3783396000000002E-2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>
        <v>30.680893999999999</v>
      </c>
      <c r="Y34" s="188">
        <v>35.187024999999998</v>
      </c>
      <c r="Z34" s="188">
        <v>0.97566017999999999</v>
      </c>
      <c r="AA34" s="64">
        <v>0.97237448000000004</v>
      </c>
      <c r="AB34" s="64">
        <v>4.3783396000000002E-2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>
        <f t="shared" si="4"/>
        <v>0</v>
      </c>
      <c r="AN34" s="123">
        <f t="shared" si="5"/>
        <v>0</v>
      </c>
      <c r="AO34" s="123">
        <f t="shared" si="6"/>
        <v>0</v>
      </c>
      <c r="AP34" s="123">
        <f t="shared" si="7"/>
        <v>0</v>
      </c>
      <c r="AQ34" s="89">
        <f t="shared" si="8"/>
        <v>0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35.242820999999999</v>
      </c>
      <c r="G35" s="188">
        <v>39.322845999999998</v>
      </c>
      <c r="H35" s="188">
        <v>0.98802624999999999</v>
      </c>
      <c r="I35" s="64">
        <v>0.99022423000000004</v>
      </c>
      <c r="J35" s="64">
        <v>2.5885554000000002E-2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>
        <v>35.242820999999999</v>
      </c>
      <c r="Y35" s="188">
        <v>39.322845999999998</v>
      </c>
      <c r="Z35" s="188">
        <v>0.98802624999999999</v>
      </c>
      <c r="AA35" s="64">
        <v>0.99022423000000004</v>
      </c>
      <c r="AB35" s="64">
        <v>2.5885554000000002E-2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>
        <f t="shared" si="4"/>
        <v>0</v>
      </c>
      <c r="AN35" s="123">
        <f t="shared" si="5"/>
        <v>0</v>
      </c>
      <c r="AO35" s="123">
        <f t="shared" si="6"/>
        <v>0</v>
      </c>
      <c r="AP35" s="123">
        <f t="shared" si="7"/>
        <v>0</v>
      </c>
      <c r="AQ35" s="89">
        <f t="shared" si="8"/>
        <v>0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37.977125999999998</v>
      </c>
      <c r="G36" s="188">
        <v>42.069369999999999</v>
      </c>
      <c r="H36" s="188">
        <v>0.99232734</v>
      </c>
      <c r="I36" s="64">
        <v>0.99516128999999998</v>
      </c>
      <c r="J36" s="64">
        <v>1.8136095000000001E-2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>
        <v>37.977125999999998</v>
      </c>
      <c r="Y36" s="188">
        <v>42.069369999999999</v>
      </c>
      <c r="Z36" s="188">
        <v>0.99232734</v>
      </c>
      <c r="AA36" s="64">
        <v>0.99516128999999998</v>
      </c>
      <c r="AB36" s="64">
        <v>1.8136095000000001E-2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>
        <f t="shared" si="4"/>
        <v>0</v>
      </c>
      <c r="AN36" s="123">
        <f t="shared" si="5"/>
        <v>0</v>
      </c>
      <c r="AO36" s="123">
        <f t="shared" si="6"/>
        <v>0</v>
      </c>
      <c r="AP36" s="123">
        <f t="shared" si="7"/>
        <v>0</v>
      </c>
      <c r="AQ36" s="89">
        <f t="shared" si="8"/>
        <v>0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27.156949000000001</v>
      </c>
      <c r="G38" s="98">
        <v>32.311267000000001</v>
      </c>
      <c r="H38" s="98">
        <v>0.95912706000000003</v>
      </c>
      <c r="I38" s="62">
        <v>0.95344448000000004</v>
      </c>
      <c r="J38" s="62">
        <v>6.7655060000000003E-2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>
        <v>27.156949000000001</v>
      </c>
      <c r="Y38" s="98">
        <v>32.311267000000001</v>
      </c>
      <c r="Z38" s="98">
        <v>0.95912706000000003</v>
      </c>
      <c r="AA38" s="62">
        <v>0.95344448000000004</v>
      </c>
      <c r="AB38" s="62">
        <v>6.7655060000000003E-2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>
        <f t="shared" si="4"/>
        <v>0</v>
      </c>
      <c r="AN38" s="97">
        <f t="shared" si="5"/>
        <v>0</v>
      </c>
      <c r="AO38" s="97">
        <f t="shared" si="6"/>
        <v>0</v>
      </c>
      <c r="AP38" s="97">
        <f t="shared" si="7"/>
        <v>0</v>
      </c>
      <c r="AQ38" s="122">
        <f t="shared" si="8"/>
        <v>0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30.606428000000001</v>
      </c>
      <c r="G39" s="188">
        <v>35.121287000000002</v>
      </c>
      <c r="H39" s="188">
        <v>0.97554269000000005</v>
      </c>
      <c r="I39" s="64">
        <v>0.97312863000000005</v>
      </c>
      <c r="J39" s="64">
        <v>4.2910456999999999E-2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>
        <v>30.606428000000001</v>
      </c>
      <c r="Y39" s="188">
        <v>35.121287000000002</v>
      </c>
      <c r="Z39" s="188">
        <v>0.97554269000000005</v>
      </c>
      <c r="AA39" s="64">
        <v>0.97312863000000005</v>
      </c>
      <c r="AB39" s="64">
        <v>4.2910456999999999E-2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>
        <f t="shared" si="4"/>
        <v>0</v>
      </c>
      <c r="AN39" s="123">
        <f t="shared" si="5"/>
        <v>0</v>
      </c>
      <c r="AO39" s="123">
        <f t="shared" si="6"/>
        <v>0</v>
      </c>
      <c r="AP39" s="123">
        <f t="shared" si="7"/>
        <v>0</v>
      </c>
      <c r="AQ39" s="89">
        <f t="shared" si="8"/>
        <v>0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35.100873999999997</v>
      </c>
      <c r="G40" s="188">
        <v>39.202195000000003</v>
      </c>
      <c r="H40" s="188">
        <v>0.98771573999999995</v>
      </c>
      <c r="I40" s="64">
        <v>0.99032509999999996</v>
      </c>
      <c r="J40" s="64">
        <v>2.6291269999999999E-2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>
        <v>35.100873999999997</v>
      </c>
      <c r="Y40" s="188">
        <v>39.202195000000003</v>
      </c>
      <c r="Z40" s="188">
        <v>0.98771573999999995</v>
      </c>
      <c r="AA40" s="64">
        <v>0.99032509999999996</v>
      </c>
      <c r="AB40" s="64">
        <v>2.6291269999999999E-2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>
        <f t="shared" si="4"/>
        <v>0</v>
      </c>
      <c r="AN40" s="123">
        <f t="shared" si="5"/>
        <v>0</v>
      </c>
      <c r="AO40" s="123">
        <f t="shared" si="6"/>
        <v>0</v>
      </c>
      <c r="AP40" s="123">
        <f t="shared" si="7"/>
        <v>0</v>
      </c>
      <c r="AQ40" s="89">
        <f t="shared" si="8"/>
        <v>0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37.768926999999998</v>
      </c>
      <c r="G41" s="188">
        <v>41.884039999999999</v>
      </c>
      <c r="H41" s="188">
        <v>0.99196965000000004</v>
      </c>
      <c r="I41" s="64">
        <v>0.99510873</v>
      </c>
      <c r="J41" s="64">
        <v>1.8885393E-2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>
        <v>37.768926999999998</v>
      </c>
      <c r="Y41" s="188">
        <v>41.884039999999999</v>
      </c>
      <c r="Z41" s="188">
        <v>0.99196965000000004</v>
      </c>
      <c r="AA41" s="64">
        <v>0.99510873</v>
      </c>
      <c r="AB41" s="64">
        <v>1.8885393E-2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>
        <f t="shared" si="4"/>
        <v>0</v>
      </c>
      <c r="AN41" s="123">
        <f t="shared" si="5"/>
        <v>0</v>
      </c>
      <c r="AO41" s="123">
        <f t="shared" si="6"/>
        <v>0</v>
      </c>
      <c r="AP41" s="123">
        <f t="shared" si="7"/>
        <v>0</v>
      </c>
      <c r="AQ41" s="89">
        <f t="shared" si="8"/>
        <v>0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27.474585000000001</v>
      </c>
      <c r="G43" s="98">
        <v>32.540309000000001</v>
      </c>
      <c r="H43" s="98">
        <v>0.95887814999999998</v>
      </c>
      <c r="I43" s="62">
        <v>0.95579327000000003</v>
      </c>
      <c r="J43" s="62">
        <v>6.4161540000000003E-2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>
        <v>27.474585000000001</v>
      </c>
      <c r="Y43" s="98">
        <v>32.540309000000001</v>
      </c>
      <c r="Z43" s="98">
        <v>0.95887814999999998</v>
      </c>
      <c r="AA43" s="62">
        <v>0.95579327000000003</v>
      </c>
      <c r="AB43" s="62">
        <v>6.4161540000000003E-2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>
        <f t="shared" si="4"/>
        <v>0</v>
      </c>
      <c r="AN43" s="97">
        <f t="shared" si="5"/>
        <v>0</v>
      </c>
      <c r="AO43" s="97">
        <f t="shared" si="6"/>
        <v>0</v>
      </c>
      <c r="AP43" s="97">
        <f t="shared" si="7"/>
        <v>0</v>
      </c>
      <c r="AQ43" s="122">
        <f t="shared" si="8"/>
        <v>0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30.586199000000001</v>
      </c>
      <c r="G44" s="188">
        <v>35.105986999999999</v>
      </c>
      <c r="H44" s="188">
        <v>0.97530064000000005</v>
      </c>
      <c r="I44" s="64">
        <v>0.97324646999999997</v>
      </c>
      <c r="J44" s="64">
        <v>4.0673790000000001E-2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>
        <v>30.586199000000001</v>
      </c>
      <c r="Y44" s="188">
        <v>35.105986999999999</v>
      </c>
      <c r="Z44" s="188">
        <v>0.97530064000000005</v>
      </c>
      <c r="AA44" s="64">
        <v>0.97324646999999997</v>
      </c>
      <c r="AB44" s="64">
        <v>4.0673790000000001E-2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>
        <f t="shared" si="4"/>
        <v>0</v>
      </c>
      <c r="AN44" s="123">
        <f t="shared" si="5"/>
        <v>0</v>
      </c>
      <c r="AO44" s="123">
        <f t="shared" si="6"/>
        <v>0</v>
      </c>
      <c r="AP44" s="123">
        <f t="shared" si="7"/>
        <v>0</v>
      </c>
      <c r="AQ44" s="89">
        <f t="shared" si="8"/>
        <v>0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35.182003999999999</v>
      </c>
      <c r="G45" s="188">
        <v>39.264614999999999</v>
      </c>
      <c r="H45" s="188">
        <v>0.98778460000000001</v>
      </c>
      <c r="I45" s="64">
        <v>0.99042916999999997</v>
      </c>
      <c r="J45" s="64">
        <v>2.4690048999999999E-2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>
        <v>35.182003999999999</v>
      </c>
      <c r="Y45" s="188">
        <v>39.264614999999999</v>
      </c>
      <c r="Z45" s="188">
        <v>0.98778460000000001</v>
      </c>
      <c r="AA45" s="64">
        <v>0.99042916999999997</v>
      </c>
      <c r="AB45" s="64">
        <v>2.4690048999999999E-2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>
        <f t="shared" si="4"/>
        <v>0</v>
      </c>
      <c r="AN45" s="123">
        <f t="shared" si="5"/>
        <v>0</v>
      </c>
      <c r="AO45" s="123">
        <f t="shared" si="6"/>
        <v>0</v>
      </c>
      <c r="AP45" s="123">
        <f t="shared" si="7"/>
        <v>0</v>
      </c>
      <c r="AQ45" s="89">
        <f t="shared" si="8"/>
        <v>0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37.839109999999998</v>
      </c>
      <c r="G46" s="188">
        <v>41.945061000000003</v>
      </c>
      <c r="H46" s="188">
        <v>0.99210867999999997</v>
      </c>
      <c r="I46" s="64">
        <v>0.99511183000000003</v>
      </c>
      <c r="J46" s="64">
        <v>1.7723323999999999E-2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>
        <v>37.839109999999998</v>
      </c>
      <c r="Y46" s="188">
        <v>41.945061000000003</v>
      </c>
      <c r="Z46" s="188">
        <v>0.99210867999999997</v>
      </c>
      <c r="AA46" s="64">
        <v>0.99511183000000003</v>
      </c>
      <c r="AB46" s="64">
        <v>1.7723323999999999E-2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>
        <f t="shared" si="4"/>
        <v>0</v>
      </c>
      <c r="AN46" s="123">
        <f t="shared" si="5"/>
        <v>0</v>
      </c>
      <c r="AO46" s="123">
        <f t="shared" si="6"/>
        <v>0</v>
      </c>
      <c r="AP46" s="123">
        <f t="shared" si="7"/>
        <v>0</v>
      </c>
      <c r="AQ46" s="89">
        <f t="shared" si="8"/>
        <v>0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27.525334999999998</v>
      </c>
      <c r="G48" s="98">
        <v>32.570369999999997</v>
      </c>
      <c r="H48" s="98">
        <v>0.95887637000000003</v>
      </c>
      <c r="I48" s="62">
        <v>0.95546131000000001</v>
      </c>
      <c r="J48" s="62">
        <v>6.5158729999999998E-2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>
        <v>27.525334999999998</v>
      </c>
      <c r="Y48" s="98">
        <v>32.570369999999997</v>
      </c>
      <c r="Z48" s="98">
        <v>0.95887637000000003</v>
      </c>
      <c r="AA48" s="62">
        <v>0.95546131000000001</v>
      </c>
      <c r="AB48" s="62">
        <v>6.5158729999999998E-2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>
        <f t="shared" si="4"/>
        <v>0</v>
      </c>
      <c r="AN48" s="97">
        <f t="shared" si="5"/>
        <v>0</v>
      </c>
      <c r="AO48" s="97">
        <f t="shared" si="6"/>
        <v>0</v>
      </c>
      <c r="AP48" s="97">
        <f t="shared" si="7"/>
        <v>0</v>
      </c>
      <c r="AQ48" s="122">
        <f t="shared" si="8"/>
        <v>0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30.360536</v>
      </c>
      <c r="G49" s="188">
        <v>34.908045999999999</v>
      </c>
      <c r="H49" s="188">
        <v>0.97481788999999996</v>
      </c>
      <c r="I49" s="64">
        <v>0.97210516999999996</v>
      </c>
      <c r="J49" s="64">
        <v>4.2938083000000002E-2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>
        <v>30.360536</v>
      </c>
      <c r="Y49" s="188">
        <v>34.908045999999999</v>
      </c>
      <c r="Z49" s="188">
        <v>0.97481788999999996</v>
      </c>
      <c r="AA49" s="64">
        <v>0.97210516999999996</v>
      </c>
      <c r="AB49" s="64">
        <v>4.2938083000000002E-2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>
        <f t="shared" si="4"/>
        <v>0</v>
      </c>
      <c r="AN49" s="123">
        <f t="shared" si="5"/>
        <v>0</v>
      </c>
      <c r="AO49" s="123">
        <f t="shared" si="6"/>
        <v>0</v>
      </c>
      <c r="AP49" s="123">
        <f t="shared" si="7"/>
        <v>0</v>
      </c>
      <c r="AQ49" s="89">
        <f t="shared" si="8"/>
        <v>0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35.175730000000001</v>
      </c>
      <c r="G50" s="188">
        <v>39.251069000000001</v>
      </c>
      <c r="H50" s="188">
        <v>0.98766489000000002</v>
      </c>
      <c r="I50" s="64">
        <v>0.99042014</v>
      </c>
      <c r="J50" s="64">
        <v>2.5784379999999999E-2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>
        <v>35.175730000000001</v>
      </c>
      <c r="Y50" s="188">
        <v>39.251069000000001</v>
      </c>
      <c r="Z50" s="188">
        <v>0.98766489000000002</v>
      </c>
      <c r="AA50" s="64">
        <v>0.99042014</v>
      </c>
      <c r="AB50" s="64">
        <v>2.5784379999999999E-2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>
        <f t="shared" si="4"/>
        <v>0</v>
      </c>
      <c r="AN50" s="123">
        <f t="shared" si="5"/>
        <v>0</v>
      </c>
      <c r="AO50" s="123">
        <f t="shared" si="6"/>
        <v>0</v>
      </c>
      <c r="AP50" s="123">
        <f t="shared" si="7"/>
        <v>0</v>
      </c>
      <c r="AQ50" s="89">
        <f t="shared" si="8"/>
        <v>0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37.784377999999997</v>
      </c>
      <c r="G51" s="188">
        <v>41.883507000000002</v>
      </c>
      <c r="H51" s="188">
        <v>0.99195482000000001</v>
      </c>
      <c r="I51" s="64">
        <v>0.99504232000000004</v>
      </c>
      <c r="J51" s="64">
        <v>1.8607552999999999E-2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>
        <v>37.784377999999997</v>
      </c>
      <c r="Y51" s="188">
        <v>41.883507000000002</v>
      </c>
      <c r="Z51" s="188">
        <v>0.99195482000000001</v>
      </c>
      <c r="AA51" s="64">
        <v>0.99504232000000004</v>
      </c>
      <c r="AB51" s="64">
        <v>1.8607552999999999E-2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>
        <f t="shared" si="4"/>
        <v>0</v>
      </c>
      <c r="AN51" s="123">
        <f t="shared" si="5"/>
        <v>0</v>
      </c>
      <c r="AO51" s="123">
        <f t="shared" si="6"/>
        <v>0</v>
      </c>
      <c r="AP51" s="123">
        <f t="shared" si="7"/>
        <v>0</v>
      </c>
      <c r="AQ51" s="89">
        <f t="shared" si="8"/>
        <v>0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27.633844</v>
      </c>
      <c r="G53" s="98">
        <v>32.600684999999999</v>
      </c>
      <c r="H53" s="98">
        <v>0.95683786999999998</v>
      </c>
      <c r="I53" s="62">
        <v>0.95633937999999996</v>
      </c>
      <c r="J53" s="62">
        <v>6.8601176E-2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>
        <v>27.633844</v>
      </c>
      <c r="Y53" s="98">
        <v>32.600684999999999</v>
      </c>
      <c r="Z53" s="98">
        <v>0.95683786999999998</v>
      </c>
      <c r="AA53" s="62">
        <v>0.95633937999999996</v>
      </c>
      <c r="AB53" s="62">
        <v>6.8601176E-2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>
        <f t="shared" si="4"/>
        <v>0</v>
      </c>
      <c r="AN53" s="97">
        <f t="shared" si="5"/>
        <v>0</v>
      </c>
      <c r="AO53" s="97">
        <f t="shared" si="6"/>
        <v>0</v>
      </c>
      <c r="AP53" s="97">
        <f t="shared" si="7"/>
        <v>0</v>
      </c>
      <c r="AQ53" s="122">
        <f t="shared" si="8"/>
        <v>0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30.339206000000001</v>
      </c>
      <c r="G54" s="188">
        <v>34.870607</v>
      </c>
      <c r="H54" s="188">
        <v>0.97403722000000004</v>
      </c>
      <c r="I54" s="64">
        <v>0.97247086999999999</v>
      </c>
      <c r="J54" s="64">
        <v>4.5017703999999999E-2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>
        <v>30.339206000000001</v>
      </c>
      <c r="Y54" s="188">
        <v>34.870607</v>
      </c>
      <c r="Z54" s="188">
        <v>0.97403722000000004</v>
      </c>
      <c r="AA54" s="64">
        <v>0.97247086999999999</v>
      </c>
      <c r="AB54" s="64">
        <v>4.5017703999999999E-2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>
        <f t="shared" si="4"/>
        <v>0</v>
      </c>
      <c r="AN54" s="123">
        <f t="shared" si="5"/>
        <v>0</v>
      </c>
      <c r="AO54" s="123">
        <f t="shared" si="6"/>
        <v>0</v>
      </c>
      <c r="AP54" s="123">
        <f t="shared" si="7"/>
        <v>0</v>
      </c>
      <c r="AQ54" s="89">
        <f t="shared" si="8"/>
        <v>0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34.991273</v>
      </c>
      <c r="G55" s="188">
        <v>39.058414999999997</v>
      </c>
      <c r="H55" s="188">
        <v>0.98708976000000004</v>
      </c>
      <c r="I55" s="64">
        <v>0.99032408000000005</v>
      </c>
      <c r="J55" s="64">
        <v>2.7582855999999999E-2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>
        <v>34.991273</v>
      </c>
      <c r="Y55" s="188">
        <v>39.058414999999997</v>
      </c>
      <c r="Z55" s="188">
        <v>0.98708976000000004</v>
      </c>
      <c r="AA55" s="64">
        <v>0.99032408000000005</v>
      </c>
      <c r="AB55" s="64">
        <v>2.7582855999999999E-2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>
        <f t="shared" si="4"/>
        <v>0</v>
      </c>
      <c r="AN55" s="123">
        <f t="shared" si="5"/>
        <v>0</v>
      </c>
      <c r="AO55" s="123">
        <f t="shared" si="6"/>
        <v>0</v>
      </c>
      <c r="AP55" s="123">
        <f t="shared" si="7"/>
        <v>0</v>
      </c>
      <c r="AQ55" s="89">
        <f t="shared" si="8"/>
        <v>0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37.429423999999997</v>
      </c>
      <c r="G56" s="188">
        <v>41.501184000000002</v>
      </c>
      <c r="H56" s="188">
        <v>0.99143095999999997</v>
      </c>
      <c r="I56" s="64">
        <v>0.99480742</v>
      </c>
      <c r="J56" s="64">
        <v>1.9993264E-2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>
        <v>37.429423999999997</v>
      </c>
      <c r="Y56" s="188">
        <v>41.501184000000002</v>
      </c>
      <c r="Z56" s="188">
        <v>0.99143095999999997</v>
      </c>
      <c r="AA56" s="64">
        <v>0.99480742</v>
      </c>
      <c r="AB56" s="64">
        <v>1.9993264E-2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>
        <f t="shared" si="4"/>
        <v>0</v>
      </c>
      <c r="AN56" s="123">
        <f t="shared" si="5"/>
        <v>0</v>
      </c>
      <c r="AO56" s="123">
        <f t="shared" si="6"/>
        <v>0</v>
      </c>
      <c r="AP56" s="123">
        <f t="shared" si="7"/>
        <v>0</v>
      </c>
      <c r="AQ56" s="89">
        <f t="shared" si="8"/>
        <v>0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26.893401000000001</v>
      </c>
      <c r="G58" s="98">
        <v>32.262948000000002</v>
      </c>
      <c r="H58" s="98">
        <v>0.95866863000000002</v>
      </c>
      <c r="I58" s="62">
        <v>0.95390626000000001</v>
      </c>
      <c r="J58" s="62">
        <v>6.9254756000000001E-2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>
        <v>26.893401000000001</v>
      </c>
      <c r="Y58" s="98">
        <v>32.262948000000002</v>
      </c>
      <c r="Z58" s="98">
        <v>0.95866863000000002</v>
      </c>
      <c r="AA58" s="62">
        <v>0.95390626000000001</v>
      </c>
      <c r="AB58" s="62">
        <v>6.9254756000000001E-2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>
        <f t="shared" si="4"/>
        <v>0</v>
      </c>
      <c r="AN58" s="97">
        <f t="shared" si="5"/>
        <v>0</v>
      </c>
      <c r="AO58" s="97">
        <f t="shared" si="6"/>
        <v>0</v>
      </c>
      <c r="AP58" s="97">
        <f t="shared" si="7"/>
        <v>0</v>
      </c>
      <c r="AQ58" s="122">
        <f t="shared" si="8"/>
        <v>0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30.813517000000001</v>
      </c>
      <c r="G59" s="188">
        <v>35.490174000000003</v>
      </c>
      <c r="H59" s="188">
        <v>0.97643696000000002</v>
      </c>
      <c r="I59" s="64">
        <v>0.97492953000000004</v>
      </c>
      <c r="J59" s="64">
        <v>4.1019417000000002E-2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>
        <v>30.813517000000001</v>
      </c>
      <c r="Y59" s="188">
        <v>35.490174000000003</v>
      </c>
      <c r="Z59" s="188">
        <v>0.97643696000000002</v>
      </c>
      <c r="AA59" s="64">
        <v>0.97492953000000004</v>
      </c>
      <c r="AB59" s="64">
        <v>4.1019417000000002E-2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>
        <f t="shared" si="4"/>
        <v>0</v>
      </c>
      <c r="AN59" s="123">
        <f t="shared" si="5"/>
        <v>0</v>
      </c>
      <c r="AO59" s="123">
        <f t="shared" si="6"/>
        <v>0</v>
      </c>
      <c r="AP59" s="123">
        <f t="shared" si="7"/>
        <v>0</v>
      </c>
      <c r="AQ59" s="89">
        <f t="shared" si="8"/>
        <v>0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35.290948999999998</v>
      </c>
      <c r="G60" s="188">
        <v>39.38823</v>
      </c>
      <c r="H60" s="188">
        <v>0.98864704000000003</v>
      </c>
      <c r="I60" s="64">
        <v>0.99093586</v>
      </c>
      <c r="J60" s="64">
        <v>2.3808012E-2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>
        <v>35.290948999999998</v>
      </c>
      <c r="Y60" s="188">
        <v>39.38823</v>
      </c>
      <c r="Z60" s="188">
        <v>0.98864704000000003</v>
      </c>
      <c r="AA60" s="64">
        <v>0.99093586</v>
      </c>
      <c r="AB60" s="64">
        <v>2.3808012E-2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>
        <f t="shared" si="4"/>
        <v>0</v>
      </c>
      <c r="AN60" s="123">
        <f t="shared" si="5"/>
        <v>0</v>
      </c>
      <c r="AO60" s="123">
        <f t="shared" si="6"/>
        <v>0</v>
      </c>
      <c r="AP60" s="123">
        <f t="shared" si="7"/>
        <v>0</v>
      </c>
      <c r="AQ60" s="89">
        <f t="shared" si="8"/>
        <v>0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37.953952999999998</v>
      </c>
      <c r="G61" s="188">
        <v>42.037557999999997</v>
      </c>
      <c r="H61" s="188">
        <v>0.99285393</v>
      </c>
      <c r="I61" s="64">
        <v>0.99569474999999996</v>
      </c>
      <c r="J61" s="64">
        <v>1.6819239999999999E-2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>
        <v>37.953952999999998</v>
      </c>
      <c r="Y61" s="188">
        <v>42.037557999999997</v>
      </c>
      <c r="Z61" s="188">
        <v>0.99285393</v>
      </c>
      <c r="AA61" s="64">
        <v>0.99569474999999996</v>
      </c>
      <c r="AB61" s="64">
        <v>1.6819239999999999E-2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>
        <f t="shared" si="4"/>
        <v>0</v>
      </c>
      <c r="AN61" s="123">
        <f t="shared" si="5"/>
        <v>0</v>
      </c>
      <c r="AO61" s="123">
        <f t="shared" si="6"/>
        <v>0</v>
      </c>
      <c r="AP61" s="123">
        <f t="shared" si="7"/>
        <v>0</v>
      </c>
      <c r="AQ61" s="89">
        <f t="shared" si="8"/>
        <v>0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27.077631</v>
      </c>
      <c r="G63" s="98">
        <v>32.411178</v>
      </c>
      <c r="H63" s="98">
        <v>0.95950407000000004</v>
      </c>
      <c r="I63" s="62">
        <v>0.95402575000000001</v>
      </c>
      <c r="J63" s="62">
        <v>6.5356225000000004E-2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>
        <v>27.077631</v>
      </c>
      <c r="Y63" s="98">
        <v>32.411178</v>
      </c>
      <c r="Z63" s="98">
        <v>0.95950407000000004</v>
      </c>
      <c r="AA63" s="62">
        <v>0.95402575000000001</v>
      </c>
      <c r="AB63" s="62">
        <v>6.5356225000000004E-2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>
        <f t="shared" si="4"/>
        <v>0</v>
      </c>
      <c r="AN63" s="97">
        <f t="shared" si="5"/>
        <v>0</v>
      </c>
      <c r="AO63" s="97">
        <f t="shared" si="6"/>
        <v>0</v>
      </c>
      <c r="AP63" s="97">
        <f t="shared" si="7"/>
        <v>0</v>
      </c>
      <c r="AQ63" s="122">
        <f t="shared" si="8"/>
        <v>0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30.643187999999999</v>
      </c>
      <c r="G64" s="188">
        <v>35.374028000000003</v>
      </c>
      <c r="H64" s="188">
        <v>0.97646601</v>
      </c>
      <c r="I64" s="64">
        <v>0.97201499000000002</v>
      </c>
      <c r="J64" s="64">
        <v>3.9872310000000001E-2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>
        <v>30.643187999999999</v>
      </c>
      <c r="Y64" s="188">
        <v>35.374028000000003</v>
      </c>
      <c r="Z64" s="188">
        <v>0.97646601</v>
      </c>
      <c r="AA64" s="64">
        <v>0.97201499000000002</v>
      </c>
      <c r="AB64" s="64">
        <v>3.9872310000000001E-2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>
        <f t="shared" si="4"/>
        <v>0</v>
      </c>
      <c r="AN64" s="123">
        <f t="shared" si="5"/>
        <v>0</v>
      </c>
      <c r="AO64" s="123">
        <f t="shared" si="6"/>
        <v>0</v>
      </c>
      <c r="AP64" s="123">
        <f t="shared" si="7"/>
        <v>0</v>
      </c>
      <c r="AQ64" s="89">
        <f t="shared" si="8"/>
        <v>0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35.301333</v>
      </c>
      <c r="G65" s="188">
        <v>39.424571999999998</v>
      </c>
      <c r="H65" s="188">
        <v>0.98858360999999995</v>
      </c>
      <c r="I65" s="64">
        <v>0.99048875000000003</v>
      </c>
      <c r="J65" s="64">
        <v>2.3585424000000001E-2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>
        <v>35.301333</v>
      </c>
      <c r="Y65" s="188">
        <v>39.424571999999998</v>
      </c>
      <c r="Z65" s="188">
        <v>0.98858360999999995</v>
      </c>
      <c r="AA65" s="64">
        <v>0.99048875000000003</v>
      </c>
      <c r="AB65" s="64">
        <v>2.3585424000000001E-2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>
        <f t="shared" si="4"/>
        <v>0</v>
      </c>
      <c r="AN65" s="123">
        <f t="shared" si="5"/>
        <v>0</v>
      </c>
      <c r="AO65" s="123">
        <f t="shared" si="6"/>
        <v>0</v>
      </c>
      <c r="AP65" s="123">
        <f t="shared" si="7"/>
        <v>0</v>
      </c>
      <c r="AQ65" s="89">
        <f t="shared" si="8"/>
        <v>0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37.938293000000002</v>
      </c>
      <c r="G66" s="188">
        <v>42.039872000000003</v>
      </c>
      <c r="H66" s="188">
        <v>0.99273918000000005</v>
      </c>
      <c r="I66" s="64">
        <v>0.99533229999999995</v>
      </c>
      <c r="J66" s="64">
        <v>1.6707008999999998E-2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>
        <v>37.938293000000002</v>
      </c>
      <c r="Y66" s="188">
        <v>42.039872000000003</v>
      </c>
      <c r="Z66" s="188">
        <v>0.99273918000000005</v>
      </c>
      <c r="AA66" s="64">
        <v>0.99533229999999995</v>
      </c>
      <c r="AB66" s="64">
        <v>1.6707008999999998E-2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>
        <f t="shared" si="4"/>
        <v>0</v>
      </c>
      <c r="AN66" s="123">
        <f t="shared" si="5"/>
        <v>0</v>
      </c>
      <c r="AO66" s="123">
        <f t="shared" si="6"/>
        <v>0</v>
      </c>
      <c r="AP66" s="123">
        <f t="shared" si="7"/>
        <v>0</v>
      </c>
      <c r="AQ66" s="89">
        <f t="shared" si="8"/>
        <v>0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27.337387</v>
      </c>
      <c r="G68" s="98">
        <v>32.596179999999997</v>
      </c>
      <c r="H68" s="98">
        <v>0.95951196999999999</v>
      </c>
      <c r="I68" s="62">
        <v>0.95481388</v>
      </c>
      <c r="J68" s="62">
        <v>6.2936870000000006E-2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>
        <v>27.337387</v>
      </c>
      <c r="Y68" s="98">
        <v>32.596179999999997</v>
      </c>
      <c r="Z68" s="98">
        <v>0.95951196999999999</v>
      </c>
      <c r="AA68" s="62">
        <v>0.95481388</v>
      </c>
      <c r="AB68" s="62">
        <v>6.2936870000000006E-2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>
        <f t="shared" si="4"/>
        <v>0</v>
      </c>
      <c r="AN68" s="97">
        <f t="shared" si="5"/>
        <v>0</v>
      </c>
      <c r="AO68" s="97">
        <f t="shared" si="6"/>
        <v>0</v>
      </c>
      <c r="AP68" s="97">
        <f t="shared" si="7"/>
        <v>0</v>
      </c>
      <c r="AQ68" s="122">
        <f t="shared" si="8"/>
        <v>0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30.696511000000001</v>
      </c>
      <c r="G69" s="188">
        <v>35.415157999999998</v>
      </c>
      <c r="H69" s="188">
        <v>0.97609323000000003</v>
      </c>
      <c r="I69" s="64">
        <v>0.97134719000000003</v>
      </c>
      <c r="J69" s="64">
        <v>3.9085623E-2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>
        <v>30.696511000000001</v>
      </c>
      <c r="Y69" s="188">
        <v>35.415157999999998</v>
      </c>
      <c r="Z69" s="188">
        <v>0.97609323000000003</v>
      </c>
      <c r="AA69" s="64">
        <v>0.97134719000000003</v>
      </c>
      <c r="AB69" s="64">
        <v>3.9085623E-2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>
        <f t="shared" si="4"/>
        <v>0</v>
      </c>
      <c r="AN69" s="123">
        <f t="shared" si="5"/>
        <v>0</v>
      </c>
      <c r="AO69" s="123">
        <f t="shared" si="6"/>
        <v>0</v>
      </c>
      <c r="AP69" s="123">
        <f t="shared" si="7"/>
        <v>0</v>
      </c>
      <c r="AQ69" s="89">
        <f t="shared" si="8"/>
        <v>0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35.322667000000003</v>
      </c>
      <c r="G70" s="188">
        <v>39.441600999999999</v>
      </c>
      <c r="H70" s="188">
        <v>0.98833174000000001</v>
      </c>
      <c r="I70" s="64">
        <v>0.98995133999999996</v>
      </c>
      <c r="J70" s="64">
        <v>2.3052949999999999E-2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>
        <v>35.322667000000003</v>
      </c>
      <c r="Y70" s="188">
        <v>39.441600999999999</v>
      </c>
      <c r="Z70" s="188">
        <v>0.98833174000000001</v>
      </c>
      <c r="AA70" s="64">
        <v>0.98995133999999996</v>
      </c>
      <c r="AB70" s="64">
        <v>2.3052949999999999E-2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>
        <f t="shared" si="4"/>
        <v>0</v>
      </c>
      <c r="AN70" s="123">
        <f t="shared" si="5"/>
        <v>0</v>
      </c>
      <c r="AO70" s="123">
        <f t="shared" si="6"/>
        <v>0</v>
      </c>
      <c r="AP70" s="123">
        <f t="shared" si="7"/>
        <v>0</v>
      </c>
      <c r="AQ70" s="89">
        <f t="shared" si="8"/>
        <v>0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37.916369000000003</v>
      </c>
      <c r="G71" s="188">
        <v>42.007849</v>
      </c>
      <c r="H71" s="188">
        <v>0.99259956000000005</v>
      </c>
      <c r="I71" s="64">
        <v>0.99499530000000003</v>
      </c>
      <c r="J71" s="64">
        <v>1.6604009999999999E-2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>
        <v>37.916369000000003</v>
      </c>
      <c r="Y71" s="188">
        <v>42.007849</v>
      </c>
      <c r="Z71" s="188">
        <v>0.99259956000000005</v>
      </c>
      <c r="AA71" s="64">
        <v>0.99499530000000003</v>
      </c>
      <c r="AB71" s="64">
        <v>1.6604009999999999E-2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>
        <f t="shared" si="4"/>
        <v>0</v>
      </c>
      <c r="AN71" s="123">
        <f t="shared" si="5"/>
        <v>0</v>
      </c>
      <c r="AO71" s="123">
        <f t="shared" si="6"/>
        <v>0</v>
      </c>
      <c r="AP71" s="123">
        <f t="shared" si="7"/>
        <v>0</v>
      </c>
      <c r="AQ71" s="89">
        <f t="shared" si="8"/>
        <v>0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27.452078</v>
      </c>
      <c r="G73" s="98">
        <v>32.659230000000001</v>
      </c>
      <c r="H73" s="98">
        <v>0.95951805999999995</v>
      </c>
      <c r="I73" s="62">
        <v>0.95501590999999997</v>
      </c>
      <c r="J73" s="62">
        <v>6.2707275000000007E-2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>
        <v>27.452078</v>
      </c>
      <c r="Y73" s="98">
        <v>32.659230000000001</v>
      </c>
      <c r="Z73" s="98">
        <v>0.95951805999999995</v>
      </c>
      <c r="AA73" s="62">
        <v>0.95501590999999997</v>
      </c>
      <c r="AB73" s="62">
        <v>6.2707275000000007E-2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>
        <f t="shared" si="4"/>
        <v>0</v>
      </c>
      <c r="AN73" s="97">
        <f t="shared" si="5"/>
        <v>0</v>
      </c>
      <c r="AO73" s="97">
        <f t="shared" si="6"/>
        <v>0</v>
      </c>
      <c r="AP73" s="97">
        <f t="shared" si="7"/>
        <v>0</v>
      </c>
      <c r="AQ73" s="122">
        <f t="shared" si="8"/>
        <v>0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30.657878</v>
      </c>
      <c r="G74" s="188">
        <v>35.358908999999997</v>
      </c>
      <c r="H74" s="188">
        <v>0.97577236999999994</v>
      </c>
      <c r="I74" s="64">
        <v>0.97102358</v>
      </c>
      <c r="J74" s="64">
        <v>3.9417847999999998E-2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>
        <v>30.657878</v>
      </c>
      <c r="Y74" s="188">
        <v>35.358908999999997</v>
      </c>
      <c r="Z74" s="188">
        <v>0.97577236999999994</v>
      </c>
      <c r="AA74" s="64">
        <v>0.97102358</v>
      </c>
      <c r="AB74" s="64">
        <v>3.9417847999999998E-2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>
        <f t="shared" si="4"/>
        <v>0</v>
      </c>
      <c r="AN74" s="123">
        <f t="shared" si="5"/>
        <v>0</v>
      </c>
      <c r="AO74" s="123">
        <f t="shared" si="6"/>
        <v>0</v>
      </c>
      <c r="AP74" s="123">
        <f t="shared" si="7"/>
        <v>0</v>
      </c>
      <c r="AQ74" s="89">
        <f t="shared" si="8"/>
        <v>0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35.311391999999998</v>
      </c>
      <c r="G75" s="188">
        <v>39.428939999999997</v>
      </c>
      <c r="H75" s="188">
        <v>0.98818386000000003</v>
      </c>
      <c r="I75" s="64">
        <v>0.99001704000000001</v>
      </c>
      <c r="J75" s="64">
        <v>2.3258055999999999E-2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>
        <v>35.311391999999998</v>
      </c>
      <c r="Y75" s="188">
        <v>39.428939999999997</v>
      </c>
      <c r="Z75" s="188">
        <v>0.98818386000000003</v>
      </c>
      <c r="AA75" s="64">
        <v>0.99001704000000001</v>
      </c>
      <c r="AB75" s="64">
        <v>2.3258055999999999E-2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>
        <f t="shared" si="4"/>
        <v>0</v>
      </c>
      <c r="AN75" s="123">
        <f t="shared" si="5"/>
        <v>0</v>
      </c>
      <c r="AO75" s="123">
        <f t="shared" si="6"/>
        <v>0</v>
      </c>
      <c r="AP75" s="123">
        <f t="shared" si="7"/>
        <v>0</v>
      </c>
      <c r="AQ75" s="89">
        <f t="shared" si="8"/>
        <v>0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37.879626999999999</v>
      </c>
      <c r="G76" s="188">
        <v>41.966889999999999</v>
      </c>
      <c r="H76" s="188">
        <v>0.99242445000000001</v>
      </c>
      <c r="I76" s="64">
        <v>0.99505034000000003</v>
      </c>
      <c r="J76" s="64">
        <v>1.6817116999999999E-2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>
        <v>37.879626999999999</v>
      </c>
      <c r="Y76" s="188">
        <v>41.966889999999999</v>
      </c>
      <c r="Z76" s="188">
        <v>0.99242445000000001</v>
      </c>
      <c r="AA76" s="64">
        <v>0.99505034000000003</v>
      </c>
      <c r="AB76" s="64">
        <v>1.6817116999999999E-2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>
        <f t="shared" si="4"/>
        <v>0</v>
      </c>
      <c r="AN76" s="123">
        <f t="shared" si="5"/>
        <v>0</v>
      </c>
      <c r="AO76" s="123">
        <f t="shared" si="6"/>
        <v>0</v>
      </c>
      <c r="AP76" s="123">
        <f t="shared" si="7"/>
        <v>0</v>
      </c>
      <c r="AQ76" s="89">
        <f t="shared" si="8"/>
        <v>0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27.505763000000002</v>
      </c>
      <c r="G78" s="98">
        <v>32.615389999999998</v>
      </c>
      <c r="H78" s="98">
        <v>0.95759435999999998</v>
      </c>
      <c r="I78" s="62">
        <v>0.95563556000000005</v>
      </c>
      <c r="J78" s="62">
        <v>6.6181779999999996E-2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>
        <v>27.505763000000002</v>
      </c>
      <c r="Y78" s="98">
        <v>32.615389999999998</v>
      </c>
      <c r="Z78" s="98">
        <v>0.95759435999999998</v>
      </c>
      <c r="AA78" s="62">
        <v>0.95563556000000005</v>
      </c>
      <c r="AB78" s="62">
        <v>6.6181779999999996E-2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>
        <f t="shared" si="4"/>
        <v>0</v>
      </c>
      <c r="AN78" s="97">
        <f t="shared" si="5"/>
        <v>0</v>
      </c>
      <c r="AO78" s="97">
        <f t="shared" si="6"/>
        <v>0</v>
      </c>
      <c r="AP78" s="97">
        <f t="shared" si="7"/>
        <v>0</v>
      </c>
      <c r="AQ78" s="122">
        <f t="shared" si="8"/>
        <v>0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30.586107999999999</v>
      </c>
      <c r="G79" s="188">
        <v>35.226246000000003</v>
      </c>
      <c r="H79" s="188">
        <v>0.97466492999999998</v>
      </c>
      <c r="I79" s="64">
        <v>0.97190575000000001</v>
      </c>
      <c r="J79" s="64">
        <v>4.2795487E-2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>
        <v>30.586107999999999</v>
      </c>
      <c r="Y79" s="188">
        <v>35.226246000000003</v>
      </c>
      <c r="Z79" s="188">
        <v>0.97466492999999998</v>
      </c>
      <c r="AA79" s="64">
        <v>0.97190575000000001</v>
      </c>
      <c r="AB79" s="64">
        <v>4.2795487E-2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>
        <f t="shared" si="4"/>
        <v>0</v>
      </c>
      <c r="AN79" s="123">
        <f t="shared" si="5"/>
        <v>0</v>
      </c>
      <c r="AO79" s="123">
        <f t="shared" si="6"/>
        <v>0</v>
      </c>
      <c r="AP79" s="123">
        <f t="shared" si="7"/>
        <v>0</v>
      </c>
      <c r="AQ79" s="89">
        <f t="shared" si="8"/>
        <v>0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35.127856000000001</v>
      </c>
      <c r="G80" s="188">
        <v>39.223486999999999</v>
      </c>
      <c r="H80" s="188">
        <v>0.98737587000000004</v>
      </c>
      <c r="I80" s="64">
        <v>0.99014064000000002</v>
      </c>
      <c r="J80" s="64">
        <v>2.5142359E-2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>
        <v>35.127856000000001</v>
      </c>
      <c r="Y80" s="188">
        <v>39.223486999999999</v>
      </c>
      <c r="Z80" s="188">
        <v>0.98737587000000004</v>
      </c>
      <c r="AA80" s="64">
        <v>0.99014064000000002</v>
      </c>
      <c r="AB80" s="64">
        <v>2.5142359E-2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>
        <f t="shared" si="4"/>
        <v>0</v>
      </c>
      <c r="AN80" s="123">
        <f t="shared" si="5"/>
        <v>0</v>
      </c>
      <c r="AO80" s="123">
        <f t="shared" si="6"/>
        <v>0</v>
      </c>
      <c r="AP80" s="123">
        <f t="shared" si="7"/>
        <v>0</v>
      </c>
      <c r="AQ80" s="89">
        <f t="shared" si="8"/>
        <v>0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37.594720000000002</v>
      </c>
      <c r="G81" s="188">
        <v>41.649307</v>
      </c>
      <c r="H81" s="188">
        <v>0.99169083999999996</v>
      </c>
      <c r="I81" s="64">
        <v>0.99490931000000005</v>
      </c>
      <c r="J81" s="64">
        <v>1.848199E-2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>
        <v>37.594720000000002</v>
      </c>
      <c r="Y81" s="188">
        <v>41.649307</v>
      </c>
      <c r="Z81" s="188">
        <v>0.99169083999999996</v>
      </c>
      <c r="AA81" s="64">
        <v>0.99490931000000005</v>
      </c>
      <c r="AB81" s="64">
        <v>1.848199E-2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>
        <f t="shared" si="4"/>
        <v>0</v>
      </c>
      <c r="AN81" s="123">
        <f t="shared" si="5"/>
        <v>0</v>
      </c>
      <c r="AO81" s="123">
        <f t="shared" si="6"/>
        <v>0</v>
      </c>
      <c r="AP81" s="123">
        <f t="shared" si="7"/>
        <v>0</v>
      </c>
      <c r="AQ81" s="89">
        <f t="shared" si="8"/>
        <v>0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26.978802999999999</v>
      </c>
      <c r="G83" s="98">
        <v>32.324002999999998</v>
      </c>
      <c r="H83" s="98">
        <v>0.95655668000000005</v>
      </c>
      <c r="I83" s="62">
        <v>0.95543442999999995</v>
      </c>
      <c r="J83" s="62">
        <v>7.0432400000000006E-2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>
        <v>26.978802999999999</v>
      </c>
      <c r="Y83" s="98">
        <v>32.324002999999998</v>
      </c>
      <c r="Z83" s="98">
        <v>0.95655668000000005</v>
      </c>
      <c r="AA83" s="62">
        <v>0.95543442999999995</v>
      </c>
      <c r="AB83" s="62">
        <v>7.0432400000000006E-2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>
        <f t="shared" si="4"/>
        <v>0</v>
      </c>
      <c r="AN83" s="97">
        <f t="shared" si="5"/>
        <v>0</v>
      </c>
      <c r="AO83" s="97">
        <f t="shared" si="6"/>
        <v>0</v>
      </c>
      <c r="AP83" s="97">
        <f t="shared" si="7"/>
        <v>0</v>
      </c>
      <c r="AQ83" s="122">
        <f t="shared" si="8"/>
        <v>0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30.506720000000001</v>
      </c>
      <c r="G84" s="188">
        <v>35.273890000000002</v>
      </c>
      <c r="H84" s="188">
        <v>0.97609305000000002</v>
      </c>
      <c r="I84" s="64">
        <v>0.97457453000000005</v>
      </c>
      <c r="J84" s="64">
        <v>4.1029118000000003E-2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>
        <v>30.506720000000001</v>
      </c>
      <c r="Y84" s="188">
        <v>35.273890000000002</v>
      </c>
      <c r="Z84" s="188">
        <v>0.97609305000000002</v>
      </c>
      <c r="AA84" s="64">
        <v>0.97457453000000005</v>
      </c>
      <c r="AB84" s="64">
        <v>4.1029118000000003E-2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>
        <f t="shared" si="4"/>
        <v>0</v>
      </c>
      <c r="AN84" s="123">
        <f t="shared" si="5"/>
        <v>0</v>
      </c>
      <c r="AO84" s="123">
        <f t="shared" si="6"/>
        <v>0</v>
      </c>
      <c r="AP84" s="123">
        <f t="shared" si="7"/>
        <v>0</v>
      </c>
      <c r="AQ84" s="89">
        <f t="shared" si="8"/>
        <v>0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34.992646999999998</v>
      </c>
      <c r="G85" s="188">
        <v>39.129258999999998</v>
      </c>
      <c r="H85" s="188">
        <v>0.98857421000000001</v>
      </c>
      <c r="I85" s="64">
        <v>0.99111525</v>
      </c>
      <c r="J85" s="64">
        <v>2.3764607E-2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>
        <v>34.992646999999998</v>
      </c>
      <c r="Y85" s="188">
        <v>39.129258999999998</v>
      </c>
      <c r="Z85" s="188">
        <v>0.98857421000000001</v>
      </c>
      <c r="AA85" s="64">
        <v>0.99111525</v>
      </c>
      <c r="AB85" s="64">
        <v>2.3764607E-2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>
        <f t="shared" si="4"/>
        <v>0</v>
      </c>
      <c r="AN85" s="123">
        <f t="shared" si="5"/>
        <v>0</v>
      </c>
      <c r="AO85" s="123">
        <f t="shared" si="6"/>
        <v>0</v>
      </c>
      <c r="AP85" s="123">
        <f t="shared" si="7"/>
        <v>0</v>
      </c>
      <c r="AQ85" s="89">
        <f t="shared" si="8"/>
        <v>0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37.816364</v>
      </c>
      <c r="G86" s="188">
        <v>41.871254</v>
      </c>
      <c r="H86" s="188">
        <v>0.99298056000000001</v>
      </c>
      <c r="I86" s="64">
        <v>0.99568086</v>
      </c>
      <c r="J86" s="64">
        <v>1.6778069E-2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>
        <v>37.816364</v>
      </c>
      <c r="Y86" s="188">
        <v>41.871254</v>
      </c>
      <c r="Z86" s="188">
        <v>0.99298056000000001</v>
      </c>
      <c r="AA86" s="64">
        <v>0.99568086</v>
      </c>
      <c r="AB86" s="64">
        <v>1.6778069E-2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>
        <f t="shared" si="4"/>
        <v>0</v>
      </c>
      <c r="AN86" s="123">
        <f t="shared" si="5"/>
        <v>0</v>
      </c>
      <c r="AO86" s="123">
        <f t="shared" si="6"/>
        <v>0</v>
      </c>
      <c r="AP86" s="123">
        <f t="shared" si="7"/>
        <v>0</v>
      </c>
      <c r="AQ86" s="89">
        <f t="shared" si="8"/>
        <v>0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27.068182</v>
      </c>
      <c r="G88" s="98">
        <v>32.405433000000002</v>
      </c>
      <c r="H88" s="98">
        <v>0.95771030000000001</v>
      </c>
      <c r="I88" s="62">
        <v>0.95464943999999996</v>
      </c>
      <c r="J88" s="62">
        <v>6.6691840000000002E-2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>
        <v>27.068182</v>
      </c>
      <c r="Y88" s="98">
        <v>32.405433000000002</v>
      </c>
      <c r="Z88" s="98">
        <v>0.95771030000000001</v>
      </c>
      <c r="AA88" s="62">
        <v>0.95464943999999996</v>
      </c>
      <c r="AB88" s="62">
        <v>6.6691840000000002E-2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>
        <f t="shared" si="4"/>
        <v>0</v>
      </c>
      <c r="AN88" s="97">
        <f t="shared" si="5"/>
        <v>0</v>
      </c>
      <c r="AO88" s="97">
        <f t="shared" si="6"/>
        <v>0</v>
      </c>
      <c r="AP88" s="97">
        <f t="shared" si="7"/>
        <v>0</v>
      </c>
      <c r="AQ88" s="122">
        <f t="shared" si="8"/>
        <v>0</v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30.585719999999998</v>
      </c>
      <c r="G89" s="188">
        <v>35.343029999999999</v>
      </c>
      <c r="H89" s="188">
        <v>0.97623923000000001</v>
      </c>
      <c r="I89" s="64">
        <v>0.97308273999999995</v>
      </c>
      <c r="J89" s="64">
        <v>3.9932139999999998E-2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>
        <v>30.585719999999998</v>
      </c>
      <c r="Y89" s="188">
        <v>35.343029999999999</v>
      </c>
      <c r="Z89" s="188">
        <v>0.97623923000000001</v>
      </c>
      <c r="AA89" s="64">
        <v>0.97308273999999995</v>
      </c>
      <c r="AB89" s="64">
        <v>3.9932139999999998E-2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>
        <f t="shared" si="4"/>
        <v>0</v>
      </c>
      <c r="AN89" s="123">
        <f t="shared" si="5"/>
        <v>0</v>
      </c>
      <c r="AO89" s="123">
        <f t="shared" si="6"/>
        <v>0</v>
      </c>
      <c r="AP89" s="123">
        <f t="shared" si="7"/>
        <v>0</v>
      </c>
      <c r="AQ89" s="89">
        <f t="shared" si="8"/>
        <v>0</v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35.124735000000001</v>
      </c>
      <c r="G90" s="188">
        <v>39.272433999999997</v>
      </c>
      <c r="H90" s="188">
        <v>0.98853108000000001</v>
      </c>
      <c r="I90" s="64">
        <v>0.99069419000000003</v>
      </c>
      <c r="J90" s="64">
        <v>2.3590967000000001E-2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>
        <v>35.124735000000001</v>
      </c>
      <c r="Y90" s="188">
        <v>39.272433999999997</v>
      </c>
      <c r="Z90" s="188">
        <v>0.98853108000000001</v>
      </c>
      <c r="AA90" s="64">
        <v>0.99069419000000003</v>
      </c>
      <c r="AB90" s="64">
        <v>2.3590967000000001E-2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>
        <f t="shared" si="4"/>
        <v>0</v>
      </c>
      <c r="AN90" s="123">
        <f t="shared" si="5"/>
        <v>0</v>
      </c>
      <c r="AO90" s="123">
        <f t="shared" si="6"/>
        <v>0</v>
      </c>
      <c r="AP90" s="123">
        <f t="shared" si="7"/>
        <v>0</v>
      </c>
      <c r="AQ90" s="89">
        <f t="shared" si="8"/>
        <v>0</v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37.911360000000002</v>
      </c>
      <c r="G91" s="188">
        <v>41.990327000000001</v>
      </c>
      <c r="H91" s="188">
        <v>0.99289861000000001</v>
      </c>
      <c r="I91" s="64">
        <v>0.99544359000000004</v>
      </c>
      <c r="J91" s="64">
        <v>1.6694520000000001E-2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>
        <v>37.911360000000002</v>
      </c>
      <c r="Y91" s="188">
        <v>41.990327000000001</v>
      </c>
      <c r="Z91" s="188">
        <v>0.99289861000000001</v>
      </c>
      <c r="AA91" s="64">
        <v>0.99544359000000004</v>
      </c>
      <c r="AB91" s="64">
        <v>1.6694520000000001E-2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>
        <f t="shared" si="4"/>
        <v>0</v>
      </c>
      <c r="AN91" s="123">
        <f t="shared" si="5"/>
        <v>0</v>
      </c>
      <c r="AO91" s="123">
        <f t="shared" si="6"/>
        <v>0</v>
      </c>
      <c r="AP91" s="123">
        <f t="shared" si="7"/>
        <v>0</v>
      </c>
      <c r="AQ91" s="89">
        <f t="shared" si="8"/>
        <v>0</v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27.228137</v>
      </c>
      <c r="G93" s="98">
        <v>32.529434999999999</v>
      </c>
      <c r="H93" s="98">
        <v>0.95856710999999994</v>
      </c>
      <c r="I93" s="62">
        <v>0.95335800999999998</v>
      </c>
      <c r="J93" s="62">
        <v>6.3525860000000003E-2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>
        <v>27.228137</v>
      </c>
      <c r="Y93" s="98">
        <v>32.529434999999999</v>
      </c>
      <c r="Z93" s="98">
        <v>0.95856710999999994</v>
      </c>
      <c r="AA93" s="62">
        <v>0.95335800999999998</v>
      </c>
      <c r="AB93" s="62">
        <v>6.3525860000000003E-2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>
        <f t="shared" si="4"/>
        <v>0</v>
      </c>
      <c r="AN93" s="97">
        <f t="shared" si="5"/>
        <v>0</v>
      </c>
      <c r="AO93" s="97">
        <f t="shared" si="6"/>
        <v>0</v>
      </c>
      <c r="AP93" s="97">
        <f t="shared" si="7"/>
        <v>0</v>
      </c>
      <c r="AQ93" s="122">
        <f t="shared" si="8"/>
        <v>0</v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30.686876000000002</v>
      </c>
      <c r="G94" s="188">
        <v>35.409793999999998</v>
      </c>
      <c r="H94" s="188">
        <v>0.97656480000000001</v>
      </c>
      <c r="I94" s="64">
        <v>0.97127898000000001</v>
      </c>
      <c r="J94" s="64">
        <v>3.8090265999999998E-2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>
        <v>30.686876000000002</v>
      </c>
      <c r="Y94" s="188">
        <v>35.409793999999998</v>
      </c>
      <c r="Z94" s="188">
        <v>0.97656480000000001</v>
      </c>
      <c r="AA94" s="64">
        <v>0.97127898000000001</v>
      </c>
      <c r="AB94" s="64">
        <v>3.8090265999999998E-2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>
        <f t="shared" si="4"/>
        <v>0</v>
      </c>
      <c r="AN94" s="123">
        <f t="shared" si="5"/>
        <v>0</v>
      </c>
      <c r="AO94" s="123">
        <f t="shared" si="6"/>
        <v>0</v>
      </c>
      <c r="AP94" s="123">
        <f t="shared" si="7"/>
        <v>0</v>
      </c>
      <c r="AQ94" s="89">
        <f t="shared" si="8"/>
        <v>0</v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35.326448999999997</v>
      </c>
      <c r="G95" s="188">
        <v>39.451487</v>
      </c>
      <c r="H95" s="188">
        <v>0.98864978999999997</v>
      </c>
      <c r="I95" s="64">
        <v>0.99010567999999999</v>
      </c>
      <c r="J95" s="64">
        <v>2.255828E-2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>
        <v>35.326448999999997</v>
      </c>
      <c r="Y95" s="188">
        <v>39.451487</v>
      </c>
      <c r="Z95" s="188">
        <v>0.98864978999999997</v>
      </c>
      <c r="AA95" s="64">
        <v>0.99010567999999999</v>
      </c>
      <c r="AB95" s="64">
        <v>2.255828E-2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>
        <f t="shared" si="4"/>
        <v>0</v>
      </c>
      <c r="AN95" s="123">
        <f t="shared" si="5"/>
        <v>0</v>
      </c>
      <c r="AO95" s="123">
        <f t="shared" si="6"/>
        <v>0</v>
      </c>
      <c r="AP95" s="123">
        <f t="shared" si="7"/>
        <v>0</v>
      </c>
      <c r="AQ95" s="89">
        <f t="shared" si="8"/>
        <v>0</v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38.078797000000002</v>
      </c>
      <c r="G96" s="188">
        <v>42.147846999999999</v>
      </c>
      <c r="H96" s="188">
        <v>0.99292963999999995</v>
      </c>
      <c r="I96" s="64">
        <v>0.99514643000000003</v>
      </c>
      <c r="J96" s="64">
        <v>1.6006409999999999E-2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>
        <v>38.078797000000002</v>
      </c>
      <c r="Y96" s="188">
        <v>42.147846999999999</v>
      </c>
      <c r="Z96" s="188">
        <v>0.99292963999999995</v>
      </c>
      <c r="AA96" s="64">
        <v>0.99514643000000003</v>
      </c>
      <c r="AB96" s="64">
        <v>1.6006409999999999E-2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>
        <f t="shared" si="4"/>
        <v>0</v>
      </c>
      <c r="AN96" s="123">
        <f t="shared" si="5"/>
        <v>0</v>
      </c>
      <c r="AO96" s="123">
        <f t="shared" si="6"/>
        <v>0</v>
      </c>
      <c r="AP96" s="123">
        <f t="shared" si="7"/>
        <v>0</v>
      </c>
      <c r="AQ96" s="89">
        <f t="shared" si="8"/>
        <v>0</v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27.397653999999999</v>
      </c>
      <c r="G98" s="98">
        <v>32.659784000000002</v>
      </c>
      <c r="H98" s="98">
        <v>0.95871395999999998</v>
      </c>
      <c r="I98" s="62">
        <v>0.95466658000000004</v>
      </c>
      <c r="J98" s="62">
        <v>6.3368590000000002E-2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>
        <v>27.397653999999999</v>
      </c>
      <c r="Y98" s="98">
        <v>32.659784000000002</v>
      </c>
      <c r="Z98" s="98">
        <v>0.95871395999999998</v>
      </c>
      <c r="AA98" s="62">
        <v>0.95466658000000004</v>
      </c>
      <c r="AB98" s="62">
        <v>6.3368590000000002E-2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>
        <f t="shared" si="14"/>
        <v>0</v>
      </c>
      <c r="AN98" s="97">
        <f t="shared" si="15"/>
        <v>0</v>
      </c>
      <c r="AO98" s="97">
        <f t="shared" si="16"/>
        <v>0</v>
      </c>
      <c r="AP98" s="97">
        <f t="shared" si="17"/>
        <v>0</v>
      </c>
      <c r="AQ98" s="122">
        <f t="shared" si="18"/>
        <v>0</v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30.649272</v>
      </c>
      <c r="G99" s="188">
        <v>35.391385999999997</v>
      </c>
      <c r="H99" s="188">
        <v>0.97648318999999995</v>
      </c>
      <c r="I99" s="64">
        <v>0.97183374</v>
      </c>
      <c r="J99" s="64">
        <v>3.8672685999999998E-2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>
        <v>30.649272</v>
      </c>
      <c r="Y99" s="188">
        <v>35.391385999999997</v>
      </c>
      <c r="Z99" s="188">
        <v>0.97648318999999995</v>
      </c>
      <c r="AA99" s="64">
        <v>0.97183374</v>
      </c>
      <c r="AB99" s="64">
        <v>3.8672685999999998E-2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>
        <f t="shared" si="14"/>
        <v>0</v>
      </c>
      <c r="AN99" s="123">
        <f t="shared" si="15"/>
        <v>0</v>
      </c>
      <c r="AO99" s="123">
        <f t="shared" si="16"/>
        <v>0</v>
      </c>
      <c r="AP99" s="123">
        <f t="shared" si="17"/>
        <v>0</v>
      </c>
      <c r="AQ99" s="89">
        <f t="shared" si="18"/>
        <v>0</v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35.224428000000003</v>
      </c>
      <c r="G100" s="188">
        <v>39.375798000000003</v>
      </c>
      <c r="H100" s="188">
        <v>0.98856807999999996</v>
      </c>
      <c r="I100" s="64">
        <v>0.99007361000000005</v>
      </c>
      <c r="J100" s="64">
        <v>2.3298655000000001E-2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>
        <v>35.224428000000003</v>
      </c>
      <c r="Y100" s="188">
        <v>39.375798000000003</v>
      </c>
      <c r="Z100" s="188">
        <v>0.98856807999999996</v>
      </c>
      <c r="AA100" s="64">
        <v>0.99007361000000005</v>
      </c>
      <c r="AB100" s="64">
        <v>2.3298655000000001E-2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>
        <f t="shared" si="14"/>
        <v>0</v>
      </c>
      <c r="AN100" s="123">
        <f t="shared" si="15"/>
        <v>0</v>
      </c>
      <c r="AO100" s="123">
        <f t="shared" si="16"/>
        <v>0</v>
      </c>
      <c r="AP100" s="123">
        <f t="shared" si="17"/>
        <v>0</v>
      </c>
      <c r="AQ100" s="89">
        <f t="shared" si="18"/>
        <v>0</v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38.027545000000003</v>
      </c>
      <c r="G101" s="188">
        <v>42.106161</v>
      </c>
      <c r="H101" s="188">
        <v>0.99285818999999997</v>
      </c>
      <c r="I101" s="64">
        <v>0.99528859999999997</v>
      </c>
      <c r="J101" s="64">
        <v>1.6387868999999999E-2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>
        <v>38.027545000000003</v>
      </c>
      <c r="Y101" s="188">
        <v>42.106161</v>
      </c>
      <c r="Z101" s="188">
        <v>0.99285818999999997</v>
      </c>
      <c r="AA101" s="64">
        <v>0.99528859999999997</v>
      </c>
      <c r="AB101" s="64">
        <v>1.6387868999999999E-2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>
        <f t="shared" si="14"/>
        <v>0</v>
      </c>
      <c r="AN101" s="123">
        <f t="shared" si="15"/>
        <v>0</v>
      </c>
      <c r="AO101" s="123">
        <f t="shared" si="16"/>
        <v>0</v>
      </c>
      <c r="AP101" s="123">
        <f t="shared" si="17"/>
        <v>0</v>
      </c>
      <c r="AQ101" s="89">
        <f t="shared" si="18"/>
        <v>0</v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27.380880999999999</v>
      </c>
      <c r="G103" s="98">
        <v>32.466200000000001</v>
      </c>
      <c r="H103" s="98">
        <v>0.95687412999999999</v>
      </c>
      <c r="I103" s="62">
        <v>0.95525377</v>
      </c>
      <c r="J103" s="62">
        <v>6.5363790000000005E-2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>
        <v>27.380880999999999</v>
      </c>
      <c r="Y103" s="98">
        <v>32.466200000000001</v>
      </c>
      <c r="Z103" s="98">
        <v>0.95687412999999999</v>
      </c>
      <c r="AA103" s="62">
        <v>0.95525377</v>
      </c>
      <c r="AB103" s="62">
        <v>6.5363790000000005E-2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>
        <f t="shared" si="14"/>
        <v>0</v>
      </c>
      <c r="AN103" s="97">
        <f t="shared" si="15"/>
        <v>0</v>
      </c>
      <c r="AO103" s="97">
        <f t="shared" si="16"/>
        <v>0</v>
      </c>
      <c r="AP103" s="97">
        <f t="shared" si="17"/>
        <v>0</v>
      </c>
      <c r="AQ103" s="122">
        <f t="shared" si="18"/>
        <v>0</v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30.492155</v>
      </c>
      <c r="G104" s="188">
        <v>35.131256999999998</v>
      </c>
      <c r="H104" s="188">
        <v>0.97567596999999995</v>
      </c>
      <c r="I104" s="64">
        <v>0.97279397000000001</v>
      </c>
      <c r="J104" s="64">
        <v>4.0223278000000001E-2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>
        <v>30.492155</v>
      </c>
      <c r="Y104" s="188">
        <v>35.131256999999998</v>
      </c>
      <c r="Z104" s="188">
        <v>0.97567596999999995</v>
      </c>
      <c r="AA104" s="64">
        <v>0.97279397000000001</v>
      </c>
      <c r="AB104" s="64">
        <v>4.0223278000000001E-2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>
        <f t="shared" si="14"/>
        <v>0</v>
      </c>
      <c r="AN104" s="123">
        <f t="shared" si="15"/>
        <v>0</v>
      </c>
      <c r="AO104" s="123">
        <f t="shared" si="16"/>
        <v>0</v>
      </c>
      <c r="AP104" s="123">
        <f t="shared" si="17"/>
        <v>0</v>
      </c>
      <c r="AQ104" s="89">
        <f t="shared" si="18"/>
        <v>0</v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34.919722999999998</v>
      </c>
      <c r="G105" s="188">
        <v>39.038716999999998</v>
      </c>
      <c r="H105" s="188">
        <v>0.98790429000000002</v>
      </c>
      <c r="I105" s="64">
        <v>0.98996057000000004</v>
      </c>
      <c r="J105" s="64">
        <v>2.4268492999999999E-2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>
        <v>34.919722999999998</v>
      </c>
      <c r="Y105" s="188">
        <v>39.038716999999998</v>
      </c>
      <c r="Z105" s="188">
        <v>0.98790429000000002</v>
      </c>
      <c r="AA105" s="64">
        <v>0.98996057000000004</v>
      </c>
      <c r="AB105" s="64">
        <v>2.4268492999999999E-2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>
        <f t="shared" si="14"/>
        <v>0</v>
      </c>
      <c r="AN105" s="123">
        <f t="shared" si="15"/>
        <v>0</v>
      </c>
      <c r="AO105" s="123">
        <f t="shared" si="16"/>
        <v>0</v>
      </c>
      <c r="AP105" s="123">
        <f t="shared" si="17"/>
        <v>0</v>
      </c>
      <c r="AQ105" s="89">
        <f t="shared" si="18"/>
        <v>0</v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37.761713</v>
      </c>
      <c r="G106" s="188">
        <v>41.808070999999998</v>
      </c>
      <c r="H106" s="188">
        <v>0.99243437000000001</v>
      </c>
      <c r="I106" s="64">
        <v>0.99520025999999995</v>
      </c>
      <c r="J106" s="64">
        <v>1.6992620999999999E-2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>
        <v>37.761713</v>
      </c>
      <c r="Y106" s="188">
        <v>41.808070999999998</v>
      </c>
      <c r="Z106" s="188">
        <v>0.99243437000000001</v>
      </c>
      <c r="AA106" s="64">
        <v>0.99520025999999995</v>
      </c>
      <c r="AB106" s="64">
        <v>1.6992620999999999E-2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>
        <f t="shared" si="14"/>
        <v>0</v>
      </c>
      <c r="AN106" s="123">
        <f t="shared" si="15"/>
        <v>0</v>
      </c>
      <c r="AO106" s="123">
        <f t="shared" si="16"/>
        <v>0</v>
      </c>
      <c r="AP106" s="123">
        <f t="shared" si="17"/>
        <v>0</v>
      </c>
      <c r="AQ106" s="89">
        <f t="shared" si="18"/>
        <v>0</v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/>
      <c r="G109" s="188"/>
      <c r="H109" s="188"/>
      <c r="I109" s="64"/>
      <c r="J109" s="64"/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/>
      <c r="G110" s="188"/>
      <c r="H110" s="188"/>
      <c r="I110" s="64"/>
      <c r="J110" s="64"/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/>
      <c r="G111" s="188"/>
      <c r="H111" s="188"/>
      <c r="I111" s="64"/>
      <c r="J111" s="64"/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/>
      <c r="G114" s="188"/>
      <c r="H114" s="188"/>
      <c r="I114" s="64"/>
      <c r="J114" s="64"/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/>
      <c r="G115" s="188"/>
      <c r="H115" s="188"/>
      <c r="I115" s="64"/>
      <c r="J115" s="64"/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/>
      <c r="G116" s="188"/>
      <c r="H116" s="188"/>
      <c r="I116" s="64"/>
      <c r="J116" s="64"/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/>
      <c r="G119" s="188"/>
      <c r="H119" s="188"/>
      <c r="I119" s="64"/>
      <c r="J119" s="64"/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/>
      <c r="G120" s="188"/>
      <c r="H120" s="188"/>
      <c r="I120" s="64"/>
      <c r="J120" s="64"/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/>
      <c r="G121" s="188"/>
      <c r="H121" s="188"/>
      <c r="I121" s="64"/>
      <c r="J121" s="64"/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/>
      <c r="G124" s="188"/>
      <c r="H124" s="188"/>
      <c r="I124" s="64"/>
      <c r="J124" s="64"/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/>
      <c r="G125" s="188"/>
      <c r="H125" s="188"/>
      <c r="I125" s="64"/>
      <c r="J125" s="64"/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/>
      <c r="G126" s="188"/>
      <c r="H126" s="188"/>
      <c r="I126" s="64"/>
      <c r="J126" s="64"/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/>
      <c r="G129" s="188"/>
      <c r="H129" s="188"/>
      <c r="I129" s="64"/>
      <c r="J129" s="64"/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/>
      <c r="G130" s="188"/>
      <c r="H130" s="188"/>
      <c r="I130" s="64"/>
      <c r="J130" s="64"/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/>
      <c r="G131" s="188"/>
      <c r="H131" s="188"/>
      <c r="I131" s="64"/>
      <c r="J131" s="64"/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/>
      <c r="G134" s="188"/>
      <c r="H134" s="188"/>
      <c r="I134" s="64"/>
      <c r="J134" s="64"/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/>
      <c r="G135" s="188"/>
      <c r="H135" s="188"/>
      <c r="I135" s="64"/>
      <c r="J135" s="64"/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/>
      <c r="G136" s="188"/>
      <c r="H136" s="188"/>
      <c r="I136" s="64"/>
      <c r="J136" s="64"/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26.797521</v>
      </c>
      <c r="G641" s="137">
        <f t="shared" si="59"/>
        <v>32.054088</v>
      </c>
      <c r="H641" s="137">
        <f t="shared" si="59"/>
        <v>0.95655668000000005</v>
      </c>
      <c r="I641" s="137">
        <f t="shared" si="59"/>
        <v>0.95010695000000001</v>
      </c>
      <c r="J641" s="137">
        <f t="shared" si="59"/>
        <v>6.2707275000000007E-2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26.797521</v>
      </c>
      <c r="Y641" s="137">
        <f t="shared" si="60"/>
        <v>32.054088</v>
      </c>
      <c r="Z641" s="137">
        <f t="shared" si="60"/>
        <v>0.95655668000000005</v>
      </c>
      <c r="AA641" s="137">
        <f t="shared" si="60"/>
        <v>0.95010695000000001</v>
      </c>
      <c r="AB641" s="137">
        <f t="shared" si="60"/>
        <v>6.2707275000000007E-2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30.339206000000001</v>
      </c>
      <c r="G642" s="20">
        <f t="shared" si="59"/>
        <v>34.870607</v>
      </c>
      <c r="H642" s="20">
        <f t="shared" si="59"/>
        <v>0.97403722000000004</v>
      </c>
      <c r="I642" s="20">
        <f t="shared" si="59"/>
        <v>0.97102358</v>
      </c>
      <c r="J642" s="20">
        <f t="shared" si="59"/>
        <v>3.8090265999999998E-2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30.339206000000001</v>
      </c>
      <c r="Y642" s="20">
        <f t="shared" si="60"/>
        <v>34.870607</v>
      </c>
      <c r="Z642" s="20">
        <f t="shared" si="60"/>
        <v>0.97403722000000004</v>
      </c>
      <c r="AA642" s="20">
        <f t="shared" si="60"/>
        <v>0.97102358</v>
      </c>
      <c r="AB642" s="20">
        <f t="shared" si="60"/>
        <v>3.8090265999999998E-2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34.919722999999998</v>
      </c>
      <c r="G643" s="20">
        <f t="shared" si="59"/>
        <v>39.038716999999998</v>
      </c>
      <c r="H643" s="20">
        <f t="shared" si="59"/>
        <v>0.98708976000000004</v>
      </c>
      <c r="I643" s="20">
        <f t="shared" si="59"/>
        <v>0.98995133999999996</v>
      </c>
      <c r="J643" s="20">
        <f t="shared" si="59"/>
        <v>2.255828E-2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34.919722999999998</v>
      </c>
      <c r="Y643" s="20">
        <f t="shared" si="60"/>
        <v>39.038716999999998</v>
      </c>
      <c r="Z643" s="20">
        <f t="shared" si="60"/>
        <v>0.98708976000000004</v>
      </c>
      <c r="AA643" s="20">
        <f t="shared" si="60"/>
        <v>0.98995133999999996</v>
      </c>
      <c r="AB643" s="20">
        <f t="shared" si="60"/>
        <v>2.255828E-2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37.429423999999997</v>
      </c>
      <c r="G644" s="20">
        <f t="shared" si="59"/>
        <v>41.501184000000002</v>
      </c>
      <c r="H644" s="20">
        <f t="shared" si="59"/>
        <v>0.99143095999999997</v>
      </c>
      <c r="I644" s="20">
        <f t="shared" si="59"/>
        <v>0.99480742</v>
      </c>
      <c r="J644" s="20">
        <f t="shared" si="59"/>
        <v>1.6006409999999999E-2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37.429423999999997</v>
      </c>
      <c r="Y644" s="20">
        <f t="shared" si="60"/>
        <v>41.501184000000002</v>
      </c>
      <c r="Z644" s="20">
        <f t="shared" si="60"/>
        <v>0.99143095999999997</v>
      </c>
      <c r="AA644" s="20">
        <f t="shared" si="60"/>
        <v>0.99480742</v>
      </c>
      <c r="AB644" s="20">
        <f t="shared" si="60"/>
        <v>1.6006409999999999E-2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27.633844</v>
      </c>
      <c r="G646" s="137">
        <f t="shared" si="61"/>
        <v>32.659784000000002</v>
      </c>
      <c r="H646" s="137">
        <f t="shared" si="61"/>
        <v>0.95951805999999995</v>
      </c>
      <c r="I646" s="137">
        <f t="shared" si="61"/>
        <v>0.95633937999999996</v>
      </c>
      <c r="J646" s="137">
        <f t="shared" si="61"/>
        <v>7.0650660000000004E-2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27.633844</v>
      </c>
      <c r="Y646" s="137">
        <f t="shared" si="62"/>
        <v>32.659784000000002</v>
      </c>
      <c r="Z646" s="137">
        <f t="shared" si="62"/>
        <v>0.95951805999999995</v>
      </c>
      <c r="AA646" s="137">
        <f t="shared" si="62"/>
        <v>0.95633937999999996</v>
      </c>
      <c r="AB646" s="137">
        <f t="shared" si="62"/>
        <v>7.0650660000000004E-2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30.813517000000001</v>
      </c>
      <c r="G647" s="20">
        <f t="shared" si="61"/>
        <v>35.490174000000003</v>
      </c>
      <c r="H647" s="20">
        <f t="shared" si="61"/>
        <v>0.97656480000000001</v>
      </c>
      <c r="I647" s="20">
        <f t="shared" si="61"/>
        <v>0.97492953000000004</v>
      </c>
      <c r="J647" s="20">
        <f t="shared" si="61"/>
        <v>4.5017703999999999E-2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30.813517000000001</v>
      </c>
      <c r="Y647" s="20">
        <f t="shared" si="62"/>
        <v>35.490174000000003</v>
      </c>
      <c r="Z647" s="20">
        <f t="shared" si="62"/>
        <v>0.97656480000000001</v>
      </c>
      <c r="AA647" s="20">
        <f t="shared" si="62"/>
        <v>0.97492953000000004</v>
      </c>
      <c r="AB647" s="20">
        <f t="shared" si="62"/>
        <v>4.5017703999999999E-2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35.326448999999997</v>
      </c>
      <c r="G648" s="20">
        <f t="shared" si="61"/>
        <v>39.451487</v>
      </c>
      <c r="H648" s="20">
        <f t="shared" si="61"/>
        <v>0.98864978999999997</v>
      </c>
      <c r="I648" s="20">
        <f t="shared" si="61"/>
        <v>0.99111525</v>
      </c>
      <c r="J648" s="20">
        <f t="shared" si="61"/>
        <v>2.7582855999999999E-2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35.326448999999997</v>
      </c>
      <c r="Y648" s="20">
        <f t="shared" si="62"/>
        <v>39.451487</v>
      </c>
      <c r="Z648" s="20">
        <f t="shared" si="62"/>
        <v>0.98864978999999997</v>
      </c>
      <c r="AA648" s="20">
        <f t="shared" si="62"/>
        <v>0.99111525</v>
      </c>
      <c r="AB648" s="20">
        <f t="shared" si="62"/>
        <v>2.7582855999999999E-2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38.078797000000002</v>
      </c>
      <c r="G649" s="20">
        <f t="shared" si="61"/>
        <v>42.147846999999999</v>
      </c>
      <c r="H649" s="20">
        <f t="shared" si="61"/>
        <v>0.99298056000000001</v>
      </c>
      <c r="I649" s="20">
        <f t="shared" si="61"/>
        <v>0.99569474999999996</v>
      </c>
      <c r="J649" s="20">
        <f t="shared" si="61"/>
        <v>1.9993264E-2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38.078797000000002</v>
      </c>
      <c r="Y649" s="20">
        <f t="shared" si="62"/>
        <v>42.147846999999999</v>
      </c>
      <c r="Z649" s="20">
        <f t="shared" si="62"/>
        <v>0.99298056000000001</v>
      </c>
      <c r="AA649" s="20">
        <f t="shared" si="62"/>
        <v>0.99569474999999996</v>
      </c>
      <c r="AB649" s="20">
        <f t="shared" si="62"/>
        <v>1.9993264E-2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0.83632300000000015</v>
      </c>
      <c r="G651" s="137">
        <f t="shared" si="63"/>
        <v>0.60569600000000179</v>
      </c>
      <c r="H651" s="137">
        <f t="shared" si="63"/>
        <v>2.9613799999999024E-3</v>
      </c>
      <c r="I651" s="137">
        <f t="shared" si="63"/>
        <v>6.2324299999999555E-3</v>
      </c>
      <c r="J651" s="137">
        <f t="shared" si="63"/>
        <v>7.9433849999999973E-3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0.83632300000000015</v>
      </c>
      <c r="Y651" s="137">
        <f t="shared" si="64"/>
        <v>0.60569600000000179</v>
      </c>
      <c r="Z651" s="137">
        <f t="shared" si="64"/>
        <v>2.9613799999999024E-3</v>
      </c>
      <c r="AA651" s="137">
        <f t="shared" si="64"/>
        <v>6.2324299999999555E-3</v>
      </c>
      <c r="AB651" s="137">
        <f t="shared" si="64"/>
        <v>7.9433849999999973E-3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0.47431100000000015</v>
      </c>
      <c r="G652" s="20">
        <f t="shared" si="63"/>
        <v>0.61956700000000353</v>
      </c>
      <c r="H652" s="20">
        <f t="shared" si="63"/>
        <v>2.5275799999999737E-3</v>
      </c>
      <c r="I652" s="20">
        <f t="shared" si="63"/>
        <v>3.9059500000000469E-3</v>
      </c>
      <c r="J652" s="20">
        <f t="shared" si="63"/>
        <v>6.927438000000001E-3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0.47431100000000015</v>
      </c>
      <c r="Y652" s="20">
        <f t="shared" si="64"/>
        <v>0.61956700000000353</v>
      </c>
      <c r="Z652" s="20">
        <f t="shared" si="64"/>
        <v>2.5275799999999737E-3</v>
      </c>
      <c r="AA652" s="20">
        <f t="shared" si="64"/>
        <v>3.9059500000000469E-3</v>
      </c>
      <c r="AB652" s="20">
        <f t="shared" si="64"/>
        <v>6.927438000000001E-3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0.40672599999999903</v>
      </c>
      <c r="G653" s="20">
        <f t="shared" si="63"/>
        <v>0.41277000000000186</v>
      </c>
      <c r="H653" s="20">
        <f t="shared" si="63"/>
        <v>1.5600299999999345E-3</v>
      </c>
      <c r="I653" s="20">
        <f t="shared" si="63"/>
        <v>1.1639100000000457E-3</v>
      </c>
      <c r="J653" s="20">
        <f t="shared" si="63"/>
        <v>5.0245759999999993E-3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0.40672599999999903</v>
      </c>
      <c r="Y653" s="20">
        <f t="shared" si="64"/>
        <v>0.41277000000000186</v>
      </c>
      <c r="Z653" s="20">
        <f t="shared" si="64"/>
        <v>1.5600299999999345E-3</v>
      </c>
      <c r="AA653" s="20">
        <f t="shared" si="64"/>
        <v>1.1639100000000457E-3</v>
      </c>
      <c r="AB653" s="20">
        <f t="shared" si="64"/>
        <v>5.0245759999999993E-3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0.6493730000000042</v>
      </c>
      <c r="G654" s="20">
        <f t="shared" si="63"/>
        <v>0.64666299999999666</v>
      </c>
      <c r="H654" s="20">
        <f t="shared" si="63"/>
        <v>1.5496000000000398E-3</v>
      </c>
      <c r="I654" s="20">
        <f t="shared" si="63"/>
        <v>8.8732999999996398E-4</v>
      </c>
      <c r="J654" s="20">
        <f t="shared" si="63"/>
        <v>3.9868540000000015E-3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0.6493730000000042</v>
      </c>
      <c r="Y654" s="20">
        <f t="shared" si="64"/>
        <v>0.64666299999999666</v>
      </c>
      <c r="Z654" s="20">
        <f t="shared" si="64"/>
        <v>1.5496000000000398E-3</v>
      </c>
      <c r="AA654" s="20">
        <f t="shared" si="64"/>
        <v>8.8732999999996398E-4</v>
      </c>
      <c r="AB654" s="20">
        <f t="shared" si="64"/>
        <v>3.9868540000000015E-3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14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breakfast_semitrack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breakfast_semitrack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37945.207999999999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27.22274933333334</v>
      </c>
      <c r="G5" s="32">
        <f t="shared" si="0"/>
        <v>32.317823466666667</v>
      </c>
      <c r="H5" s="32">
        <f t="shared" si="0"/>
        <v>0.95698564733333324</v>
      </c>
      <c r="I5" s="92">
        <f t="shared" si="0"/>
        <v>0.95391290933333339</v>
      </c>
      <c r="J5" s="92">
        <f t="shared" si="0"/>
        <v>6.8783966799999999E-2</v>
      </c>
      <c r="K5" s="57"/>
      <c r="L5" s="57"/>
      <c r="M5" s="57"/>
      <c r="N5" s="28"/>
      <c r="O5" s="58"/>
      <c r="P5" s="132">
        <f t="shared" ref="P5:Q8" si="1">P16</f>
        <v>30.405999999999999</v>
      </c>
      <c r="Q5" s="153">
        <f t="shared" si="1"/>
        <v>11.781000000000001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37699.552000000003</v>
      </c>
      <c r="X5" s="32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27.22274933333334</v>
      </c>
      <c r="Y5" s="32">
        <f t="shared" si="2"/>
        <v>32.317823466666667</v>
      </c>
      <c r="Z5" s="32">
        <f t="shared" si="2"/>
        <v>0.95698564733333324</v>
      </c>
      <c r="AA5" s="92">
        <f t="shared" si="2"/>
        <v>0.95391290933333339</v>
      </c>
      <c r="AB5" s="92">
        <f t="shared" si="2"/>
        <v>6.8783966799999999E-2</v>
      </c>
      <c r="AC5" s="57"/>
      <c r="AD5" s="57"/>
      <c r="AE5" s="57"/>
      <c r="AF5" s="28"/>
      <c r="AG5" s="239"/>
      <c r="AH5" s="132">
        <f t="shared" ref="AH5:AI8" si="3">AH16</f>
        <v>75.671000000000006</v>
      </c>
      <c r="AI5" s="153">
        <f t="shared" si="3"/>
        <v>26.295999999999999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>
        <f>bdrate($E5:$E8,F5:F8,$W5:$W8,X5:X8)</f>
        <v>-1.8266994187905228E-2</v>
      </c>
      <c r="AN5" s="241">
        <f>bdrate($E5:$E8,G5:G8,$W5:$W8,Y5:Y8)</f>
        <v>-1.8668837723951892E-2</v>
      </c>
      <c r="AO5" s="241">
        <f>bdrate($E5:$E8,H5:H8,$W5:$W8,Z5:Z8)</f>
        <v>-1.574315387428038E-2</v>
      </c>
      <c r="AP5" s="241">
        <f>bdrate($E5:$E8,I5:I8,$W5:$W8,AA5:AA8)</f>
        <v>-1.6434834469689297E-2</v>
      </c>
      <c r="AQ5" s="242">
        <f>bdrateInverted($E5:$E8,J5:J8,$W5:$W8,AB5:AB8)</f>
        <v>-1.5717991376782869E-2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54681.568000000007</v>
      </c>
      <c r="F6" s="92">
        <f t="shared" si="0"/>
        <v>30.713218200000004</v>
      </c>
      <c r="G6" s="92">
        <f t="shared" si="0"/>
        <v>35.228296533333335</v>
      </c>
      <c r="H6" s="92">
        <f t="shared" si="0"/>
        <v>0.9749194326666667</v>
      </c>
      <c r="I6" s="92">
        <f t="shared" si="0"/>
        <v>0.97218706533333332</v>
      </c>
      <c r="J6" s="92">
        <f t="shared" si="0"/>
        <v>4.2531585266666672E-2</v>
      </c>
      <c r="K6" s="58"/>
      <c r="L6" s="58"/>
      <c r="M6" s="58"/>
      <c r="N6" s="30"/>
      <c r="O6" s="58"/>
      <c r="P6" s="132">
        <f t="shared" si="1"/>
        <v>31.077999999999999</v>
      </c>
      <c r="Q6" s="132">
        <f t="shared" si="1"/>
        <v>12.202999999999999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53824.272000000004</v>
      </c>
      <c r="X6" s="92">
        <f t="shared" si="2"/>
        <v>30.713218200000004</v>
      </c>
      <c r="Y6" s="92">
        <f t="shared" si="2"/>
        <v>35.228296533333335</v>
      </c>
      <c r="Z6" s="92">
        <f t="shared" si="2"/>
        <v>0.9749194326666667</v>
      </c>
      <c r="AA6" s="92">
        <f t="shared" si="2"/>
        <v>0.97218706533333332</v>
      </c>
      <c r="AB6" s="92">
        <f t="shared" si="2"/>
        <v>4.2531585266666672E-2</v>
      </c>
      <c r="AC6" s="58"/>
      <c r="AD6" s="58"/>
      <c r="AE6" s="58"/>
      <c r="AF6" s="30"/>
      <c r="AG6" s="239"/>
      <c r="AH6" s="132">
        <f t="shared" si="3"/>
        <v>75.671000000000006</v>
      </c>
      <c r="AI6" s="132">
        <f t="shared" si="3"/>
        <v>26.812000000000001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79040.792000000001</v>
      </c>
      <c r="F7" s="92">
        <f t="shared" si="0"/>
        <v>35.10646113333334</v>
      </c>
      <c r="G7" s="92">
        <f t="shared" si="0"/>
        <v>39.209074666666666</v>
      </c>
      <c r="H7" s="92">
        <f t="shared" si="0"/>
        <v>0.98757303066666668</v>
      </c>
      <c r="I7" s="92">
        <f t="shared" si="0"/>
        <v>0.99002121133333343</v>
      </c>
      <c r="J7" s="92">
        <f t="shared" si="0"/>
        <v>2.4929068266666667E-2</v>
      </c>
      <c r="K7" s="58"/>
      <c r="L7" s="58"/>
      <c r="M7" s="58"/>
      <c r="N7" s="30"/>
      <c r="O7" s="58"/>
      <c r="P7" s="132">
        <f t="shared" si="1"/>
        <v>31.39</v>
      </c>
      <c r="Q7" s="132">
        <f t="shared" si="1"/>
        <v>12.25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77209.791999999987</v>
      </c>
      <c r="X7" s="92">
        <f t="shared" si="2"/>
        <v>35.10646113333334</v>
      </c>
      <c r="Y7" s="92">
        <f t="shared" si="2"/>
        <v>39.209074666666666</v>
      </c>
      <c r="Z7" s="92">
        <f t="shared" si="2"/>
        <v>0.98757303066666668</v>
      </c>
      <c r="AA7" s="92">
        <f t="shared" si="2"/>
        <v>0.99002121133333343</v>
      </c>
      <c r="AB7" s="92">
        <f t="shared" si="2"/>
        <v>2.4929068266666667E-2</v>
      </c>
      <c r="AC7" s="58"/>
      <c r="AD7" s="58"/>
      <c r="AE7" s="58"/>
      <c r="AF7" s="30"/>
      <c r="AG7" s="239"/>
      <c r="AH7" s="132">
        <f t="shared" si="3"/>
        <v>76.296000000000006</v>
      </c>
      <c r="AI7" s="132">
        <f t="shared" si="3"/>
        <v>26.968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112144.24799999999</v>
      </c>
      <c r="F8" s="92">
        <f t="shared" si="0"/>
        <v>37.603516266666666</v>
      </c>
      <c r="G8" s="92">
        <f t="shared" si="0"/>
        <v>41.685257266666667</v>
      </c>
      <c r="H8" s="92">
        <f t="shared" si="0"/>
        <v>0.99193356466666682</v>
      </c>
      <c r="I8" s="92">
        <f t="shared" si="0"/>
        <v>0.99514774999999989</v>
      </c>
      <c r="J8" s="92">
        <f t="shared" si="0"/>
        <v>1.8277800266666668E-2</v>
      </c>
      <c r="K8" s="58"/>
      <c r="L8" s="58"/>
      <c r="M8" s="58"/>
      <c r="N8" s="30"/>
      <c r="O8" s="58"/>
      <c r="P8" s="132">
        <f t="shared" si="1"/>
        <v>31.468</v>
      </c>
      <c r="Q8" s="132">
        <f t="shared" si="1"/>
        <v>12.484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108959.79199999999</v>
      </c>
      <c r="X8" s="92">
        <f t="shared" si="2"/>
        <v>37.603516266666666</v>
      </c>
      <c r="Y8" s="92">
        <f t="shared" si="2"/>
        <v>41.685257266666667</v>
      </c>
      <c r="Z8" s="92">
        <f t="shared" si="2"/>
        <v>0.99193356466666682</v>
      </c>
      <c r="AA8" s="92">
        <f t="shared" si="2"/>
        <v>0.99514774999999989</v>
      </c>
      <c r="AB8" s="92">
        <f t="shared" si="2"/>
        <v>1.8277800266666668E-2</v>
      </c>
      <c r="AC8" s="58"/>
      <c r="AD8" s="58"/>
      <c r="AE8" s="58"/>
      <c r="AF8" s="30"/>
      <c r="AG8" s="239"/>
      <c r="AH8" s="132">
        <f t="shared" si="3"/>
        <v>77.358999999999995</v>
      </c>
      <c r="AI8" s="132">
        <f t="shared" si="3"/>
        <v>27.89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31.082661774453666</v>
      </c>
      <c r="Q10" s="156">
        <f>GEOMEAN(Q5:Q8)</f>
        <v>12.176841525636709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>
        <f>GEOMEAN(AH5:AH8)</f>
        <v>76.246145023319485</v>
      </c>
      <c r="AI10" s="156">
        <f>GEOMEAN(AI5:AI8)</f>
        <v>26.985411120594108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6005.9040000000005</v>
      </c>
      <c r="F16" s="168">
        <v>7153.4160000000002</v>
      </c>
      <c r="G16" s="168">
        <v>2634.0320000000002</v>
      </c>
      <c r="H16" s="168">
        <v>989.23199999999997</v>
      </c>
      <c r="I16" s="168">
        <v>123.896</v>
      </c>
      <c r="J16" s="168">
        <v>11311.216</v>
      </c>
      <c r="K16" s="62">
        <v>7332.1279999999997</v>
      </c>
      <c r="L16" s="62">
        <v>2395.384</v>
      </c>
      <c r="M16" s="62">
        <v>7.8879999999999999</v>
      </c>
      <c r="N16" s="57"/>
      <c r="O16" s="253"/>
      <c r="P16" s="131">
        <v>30.405999999999999</v>
      </c>
      <c r="Q16" s="131">
        <v>11.781000000000001</v>
      </c>
      <c r="R16" s="144"/>
      <c r="S16" s="206"/>
      <c r="T16" s="301"/>
      <c r="U16" s="27" t="s">
        <v>34</v>
      </c>
      <c r="V16" s="28"/>
      <c r="W16" s="130">
        <v>6005.9040000000005</v>
      </c>
      <c r="X16" s="168">
        <v>7067.9359999999997</v>
      </c>
      <c r="Y16" s="168">
        <v>2634.0639999999999</v>
      </c>
      <c r="Z16" s="168">
        <v>989.29600000000005</v>
      </c>
      <c r="AA16" s="168">
        <v>123.952</v>
      </c>
      <c r="AB16" s="168">
        <v>11198.968000000001</v>
      </c>
      <c r="AC16" s="62">
        <v>7299.6</v>
      </c>
      <c r="AD16" s="62">
        <v>2379.8319999999999</v>
      </c>
      <c r="AE16" s="62">
        <v>7.8879999999999999</v>
      </c>
      <c r="AF16" s="57"/>
      <c r="AG16" s="253"/>
      <c r="AH16" s="131">
        <v>75.671000000000006</v>
      </c>
      <c r="AI16" s="131">
        <v>26.295999999999999</v>
      </c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6005.9040000000005</v>
      </c>
      <c r="F17" s="169">
        <v>9431.2160000000003</v>
      </c>
      <c r="G17" s="169">
        <v>7009.32</v>
      </c>
      <c r="H17" s="169">
        <v>3661.576</v>
      </c>
      <c r="I17" s="169">
        <v>1207.752</v>
      </c>
      <c r="J17" s="169">
        <v>14528.6</v>
      </c>
      <c r="K17" s="64">
        <v>9682.3680000000004</v>
      </c>
      <c r="L17" s="64">
        <v>3154.8319999999999</v>
      </c>
      <c r="M17" s="64">
        <v>7.88</v>
      </c>
      <c r="N17" s="58"/>
      <c r="O17" s="239"/>
      <c r="P17" s="146">
        <v>31.077999999999999</v>
      </c>
      <c r="Q17" s="146">
        <v>12.202999999999999</v>
      </c>
      <c r="R17" s="147"/>
      <c r="S17" s="206"/>
      <c r="T17" s="286"/>
      <c r="U17" s="29" t="s">
        <v>35</v>
      </c>
      <c r="V17" s="30"/>
      <c r="W17" s="145">
        <v>6005.9040000000005</v>
      </c>
      <c r="X17" s="169">
        <v>9213.3119999999999</v>
      </c>
      <c r="Y17" s="169">
        <v>7009.0720000000001</v>
      </c>
      <c r="Z17" s="169">
        <v>3661.6239999999998</v>
      </c>
      <c r="AA17" s="169">
        <v>1207.7919999999999</v>
      </c>
      <c r="AB17" s="169">
        <v>14154.136</v>
      </c>
      <c r="AC17" s="64">
        <v>9506.64</v>
      </c>
      <c r="AD17" s="64">
        <v>3065.7919999999999</v>
      </c>
      <c r="AE17" s="64">
        <v>7.88</v>
      </c>
      <c r="AF17" s="58"/>
      <c r="AG17" s="239"/>
      <c r="AH17" s="146">
        <v>75.671000000000006</v>
      </c>
      <c r="AI17" s="146">
        <v>26.812000000000001</v>
      </c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6005.9040000000005</v>
      </c>
      <c r="F18" s="169">
        <v>11769.8</v>
      </c>
      <c r="G18" s="169">
        <v>12782.183999999999</v>
      </c>
      <c r="H18" s="169">
        <v>9017.9439999999995</v>
      </c>
      <c r="I18" s="169">
        <v>5526.9520000000002</v>
      </c>
      <c r="J18" s="169">
        <v>17869.975999999999</v>
      </c>
      <c r="K18" s="64">
        <v>12136.968000000001</v>
      </c>
      <c r="L18" s="64">
        <v>3931.0639999999999</v>
      </c>
      <c r="M18" s="64">
        <v>7.8639999999999999</v>
      </c>
      <c r="N18" s="58"/>
      <c r="O18" s="239"/>
      <c r="P18" s="146">
        <v>31.39</v>
      </c>
      <c r="Q18" s="146">
        <v>12.25</v>
      </c>
      <c r="R18" s="147"/>
      <c r="S18" s="206"/>
      <c r="T18" s="286"/>
      <c r="U18" s="29" t="s">
        <v>36</v>
      </c>
      <c r="V18" s="30"/>
      <c r="W18" s="145">
        <v>6005.9040000000005</v>
      </c>
      <c r="X18" s="169">
        <v>11340.72</v>
      </c>
      <c r="Y18" s="169">
        <v>12777.224</v>
      </c>
      <c r="Z18" s="169">
        <v>9017.32</v>
      </c>
      <c r="AA18" s="169">
        <v>5526.9840000000004</v>
      </c>
      <c r="AB18" s="169">
        <v>17077.712</v>
      </c>
      <c r="AC18" s="64">
        <v>11701.392</v>
      </c>
      <c r="AD18" s="64">
        <v>3762.5360000000001</v>
      </c>
      <c r="AE18" s="64">
        <v>7.8639999999999999</v>
      </c>
      <c r="AF18" s="58"/>
      <c r="AG18" s="239"/>
      <c r="AH18" s="146">
        <v>76.296000000000006</v>
      </c>
      <c r="AI18" s="146">
        <v>26.968</v>
      </c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6005.9040000000005</v>
      </c>
      <c r="F19" s="169">
        <v>13995.472</v>
      </c>
      <c r="G19" s="169">
        <v>19073.768</v>
      </c>
      <c r="H19" s="169">
        <v>17235.536</v>
      </c>
      <c r="I19" s="169">
        <v>15068.224</v>
      </c>
      <c r="J19" s="169">
        <v>21317.200000000001</v>
      </c>
      <c r="K19" s="64">
        <v>14705.208000000001</v>
      </c>
      <c r="L19" s="64">
        <v>4742.9359999999997</v>
      </c>
      <c r="M19" s="64">
        <v>7.7359999999999998</v>
      </c>
      <c r="N19" s="58"/>
      <c r="O19" s="239"/>
      <c r="P19" s="146">
        <v>31.468</v>
      </c>
      <c r="Q19" s="146">
        <v>12.484</v>
      </c>
      <c r="R19" s="147"/>
      <c r="S19" s="206"/>
      <c r="T19" s="286"/>
      <c r="U19" s="29" t="s">
        <v>38</v>
      </c>
      <c r="V19" s="30"/>
      <c r="W19" s="145">
        <v>6005.9040000000005</v>
      </c>
      <c r="X19" s="169">
        <v>13297.64</v>
      </c>
      <c r="Y19" s="169">
        <v>19016.031999999999</v>
      </c>
      <c r="Z19" s="169">
        <v>17221.472000000002</v>
      </c>
      <c r="AA19" s="169">
        <v>15068.016</v>
      </c>
      <c r="AB19" s="169">
        <v>19994.2</v>
      </c>
      <c r="AC19" s="64">
        <v>13886.183999999999</v>
      </c>
      <c r="AD19" s="64">
        <v>4470.3440000000001</v>
      </c>
      <c r="AE19" s="64">
        <v>7.7359999999999998</v>
      </c>
      <c r="AF19" s="58"/>
      <c r="AG19" s="239"/>
      <c r="AH19" s="146">
        <v>77.358999999999995</v>
      </c>
      <c r="AI19" s="146">
        <v>27.89</v>
      </c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8.4646285480939956E-2</v>
      </c>
      <c r="F20" s="214">
        <f>SUM(F16:F19)/SUM(E23:E26)</f>
        <v>0.14921825523994392</v>
      </c>
      <c r="G20" s="214">
        <f>SUM(G16:G19)/SUM(E23:E26)</f>
        <v>0.14622119890878682</v>
      </c>
      <c r="H20" s="214">
        <f>SUM(H16:H19)/SUM(E23:E26)</f>
        <v>0.1088900681992747</v>
      </c>
      <c r="I20" s="214">
        <f>SUM(I16:I19)/SUM(E23:E26)</f>
        <v>7.7258319646564683E-2</v>
      </c>
      <c r="J20" s="214">
        <f>SUM(J16:J19)/SUM(E23:E26)</f>
        <v>0.22912010118704854</v>
      </c>
      <c r="K20" s="214">
        <f>SUM(K16:K19)/SUM(E23:E26)</f>
        <v>0.15452729424063161</v>
      </c>
      <c r="L20" s="214">
        <f>SUM(L16:L19)/SUM(E23:E26)</f>
        <v>5.0118477096809812E-2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>
        <f>SUM(W16:W19)/SUM(W23:W26)</f>
        <v>8.6511293779073101E-2</v>
      </c>
      <c r="X20" s="214">
        <f>SUM(X16:X19)/SUM(W23:W26)</f>
        <v>0.14735534521582885</v>
      </c>
      <c r="Y20" s="214">
        <f>SUM(Y16:Y19)/SUM(W23:W26)</f>
        <v>0.14921633285583794</v>
      </c>
      <c r="Z20" s="214">
        <f>SUM(Z16:Z19)/SUM(W23:W26)</f>
        <v>0.11123674927134031</v>
      </c>
      <c r="AA20" s="214">
        <f>SUM(AA16:AA19)/SUM(W23:W26)</f>
        <v>7.896026109485467E-2</v>
      </c>
      <c r="AB20" s="214">
        <f>SUM(AB16:AB19)/SUM(W23:W26)</f>
        <v>0.22479833586831136</v>
      </c>
      <c r="AC20" s="214">
        <f>SUM(AC16:AC19)/SUM(W23:W26)</f>
        <v>0.1526641064522497</v>
      </c>
      <c r="AD20" s="214">
        <f>SUM(AD16:AD19)/SUM(W23:W26)</f>
        <v>4.9257575462504331E-2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37945.207999999999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37699.552000000003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54681.568000000007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53824.272000000004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79040.792000000001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77209.791999999987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112144.24799999999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108959.79199999999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26.820792999999998</v>
      </c>
      <c r="G33" s="98">
        <v>31.890806999999999</v>
      </c>
      <c r="H33" s="98">
        <v>0.95633387999999997</v>
      </c>
      <c r="I33" s="62">
        <v>0.94971640000000002</v>
      </c>
      <c r="J33" s="62">
        <v>7.3202885999999995E-2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>
        <v>26.820792999999998</v>
      </c>
      <c r="Y33" s="98">
        <v>31.890806999999999</v>
      </c>
      <c r="Z33" s="98">
        <v>0.95633387999999997</v>
      </c>
      <c r="AA33" s="62">
        <v>0.94971640000000002</v>
      </c>
      <c r="AB33" s="62">
        <v>7.3202885999999995E-2</v>
      </c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>
        <f t="shared" ref="AM33:AM96" si="4">IF(OR(X33="",F33=""),"",X33-F33)</f>
        <v>0</v>
      </c>
      <c r="AN33" s="97">
        <f t="shared" ref="AN33:AN96" si="5">IF(OR(Y33="",G33=""),"",Y33-G33)</f>
        <v>0</v>
      </c>
      <c r="AO33" s="97">
        <f t="shared" ref="AO33:AO96" si="6">IF(OR(Z33="",H33=""),"",Z33-H33)</f>
        <v>0</v>
      </c>
      <c r="AP33" s="97">
        <f t="shared" ref="AP33:AP96" si="7">IF(OR(AA33="",I33=""),"",AA33-I33)</f>
        <v>0</v>
      </c>
      <c r="AQ33" s="122">
        <f t="shared" ref="AQ33:AQ96" si="8">IF(OR(AB33="",J33=""),"",AB33-J33)</f>
        <v>0</v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30.716360999999999</v>
      </c>
      <c r="G34" s="188">
        <v>35.102482000000002</v>
      </c>
      <c r="H34" s="188">
        <v>0.97493061999999997</v>
      </c>
      <c r="I34" s="64">
        <v>0.97258191999999999</v>
      </c>
      <c r="J34" s="64">
        <v>4.5027959999999999E-2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>
        <v>30.716360999999999</v>
      </c>
      <c r="Y34" s="188">
        <v>35.102482000000002</v>
      </c>
      <c r="Z34" s="188">
        <v>0.97493061999999997</v>
      </c>
      <c r="AA34" s="64">
        <v>0.97258191999999999</v>
      </c>
      <c r="AB34" s="64">
        <v>4.5027959999999999E-2</v>
      </c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>
        <f t="shared" si="4"/>
        <v>0</v>
      </c>
      <c r="AN34" s="123">
        <f t="shared" si="5"/>
        <v>0</v>
      </c>
      <c r="AO34" s="123">
        <f t="shared" si="6"/>
        <v>0</v>
      </c>
      <c r="AP34" s="123">
        <f t="shared" si="7"/>
        <v>0</v>
      </c>
      <c r="AQ34" s="89">
        <f t="shared" si="8"/>
        <v>0</v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35.207748000000002</v>
      </c>
      <c r="G35" s="188">
        <v>39.271503000000003</v>
      </c>
      <c r="H35" s="188">
        <v>0.98740013999999998</v>
      </c>
      <c r="I35" s="64">
        <v>0.98999873999999999</v>
      </c>
      <c r="J35" s="64">
        <v>2.6546683000000001E-2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>
        <v>35.207748000000002</v>
      </c>
      <c r="Y35" s="188">
        <v>39.271503000000003</v>
      </c>
      <c r="Z35" s="188">
        <v>0.98740013999999998</v>
      </c>
      <c r="AA35" s="64">
        <v>0.98999873999999999</v>
      </c>
      <c r="AB35" s="64">
        <v>2.6546683000000001E-2</v>
      </c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>
        <f t="shared" si="4"/>
        <v>0</v>
      </c>
      <c r="AN35" s="123">
        <f t="shared" si="5"/>
        <v>0</v>
      </c>
      <c r="AO35" s="123">
        <f t="shared" si="6"/>
        <v>0</v>
      </c>
      <c r="AP35" s="123">
        <f t="shared" si="7"/>
        <v>0</v>
      </c>
      <c r="AQ35" s="89">
        <f t="shared" si="8"/>
        <v>0</v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37.819735000000001</v>
      </c>
      <c r="G36" s="188">
        <v>41.909506999999998</v>
      </c>
      <c r="H36" s="188">
        <v>0.99184024999999998</v>
      </c>
      <c r="I36" s="64">
        <v>0.99521208000000005</v>
      </c>
      <c r="J36" s="64">
        <v>1.8475225000000001E-2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>
        <v>37.819735000000001</v>
      </c>
      <c r="Y36" s="188">
        <v>41.909506999999998</v>
      </c>
      <c r="Z36" s="188">
        <v>0.99184024999999998</v>
      </c>
      <c r="AA36" s="64">
        <v>0.99521208000000005</v>
      </c>
      <c r="AB36" s="64">
        <v>1.8475225000000001E-2</v>
      </c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>
        <f t="shared" si="4"/>
        <v>0</v>
      </c>
      <c r="AN36" s="123">
        <f t="shared" si="5"/>
        <v>0</v>
      </c>
      <c r="AO36" s="123">
        <f t="shared" si="6"/>
        <v>0</v>
      </c>
      <c r="AP36" s="123">
        <f t="shared" si="7"/>
        <v>0</v>
      </c>
      <c r="AQ36" s="89">
        <f t="shared" si="8"/>
        <v>0</v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27.15071</v>
      </c>
      <c r="G38" s="98">
        <v>32.201911000000003</v>
      </c>
      <c r="H38" s="98">
        <v>0.95728415</v>
      </c>
      <c r="I38" s="62">
        <v>0.95262263999999996</v>
      </c>
      <c r="J38" s="62">
        <v>7.0433759999999998E-2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>
        <v>27.15071</v>
      </c>
      <c r="Y38" s="98">
        <v>32.201911000000003</v>
      </c>
      <c r="Z38" s="98">
        <v>0.95728415</v>
      </c>
      <c r="AA38" s="62">
        <v>0.95262263999999996</v>
      </c>
      <c r="AB38" s="62">
        <v>7.0433759999999998E-2</v>
      </c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>
        <f t="shared" si="4"/>
        <v>0</v>
      </c>
      <c r="AN38" s="97">
        <f t="shared" si="5"/>
        <v>0</v>
      </c>
      <c r="AO38" s="97">
        <f t="shared" si="6"/>
        <v>0</v>
      </c>
      <c r="AP38" s="97">
        <f t="shared" si="7"/>
        <v>0</v>
      </c>
      <c r="AQ38" s="122">
        <f t="shared" si="8"/>
        <v>0</v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30.665551000000001</v>
      </c>
      <c r="G39" s="188">
        <v>35.079123000000003</v>
      </c>
      <c r="H39" s="188">
        <v>0.97491812</v>
      </c>
      <c r="I39" s="64">
        <v>0.97296391000000004</v>
      </c>
      <c r="J39" s="64">
        <v>4.4395289999999997E-2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>
        <v>30.665551000000001</v>
      </c>
      <c r="Y39" s="188">
        <v>35.079123000000003</v>
      </c>
      <c r="Z39" s="188">
        <v>0.97491812</v>
      </c>
      <c r="AA39" s="64">
        <v>0.97296391000000004</v>
      </c>
      <c r="AB39" s="64">
        <v>4.4395289999999997E-2</v>
      </c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>
        <f t="shared" si="4"/>
        <v>0</v>
      </c>
      <c r="AN39" s="123">
        <f t="shared" si="5"/>
        <v>0</v>
      </c>
      <c r="AO39" s="123">
        <f t="shared" si="6"/>
        <v>0</v>
      </c>
      <c r="AP39" s="123">
        <f t="shared" si="7"/>
        <v>0</v>
      </c>
      <c r="AQ39" s="89">
        <f t="shared" si="8"/>
        <v>0</v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35.080230999999998</v>
      </c>
      <c r="G40" s="188">
        <v>39.172651000000002</v>
      </c>
      <c r="H40" s="188">
        <v>0.98720976000000005</v>
      </c>
      <c r="I40" s="64">
        <v>0.99039706999999999</v>
      </c>
      <c r="J40" s="64">
        <v>2.6984894999999998E-2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>
        <v>35.080230999999998</v>
      </c>
      <c r="Y40" s="188">
        <v>39.172651000000002</v>
      </c>
      <c r="Z40" s="188">
        <v>0.98720976000000005</v>
      </c>
      <c r="AA40" s="64">
        <v>0.99039706999999999</v>
      </c>
      <c r="AB40" s="64">
        <v>2.6984894999999998E-2</v>
      </c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>
        <f t="shared" si="4"/>
        <v>0</v>
      </c>
      <c r="AN40" s="123">
        <f t="shared" si="5"/>
        <v>0</v>
      </c>
      <c r="AO40" s="123">
        <f t="shared" si="6"/>
        <v>0</v>
      </c>
      <c r="AP40" s="123">
        <f t="shared" si="7"/>
        <v>0</v>
      </c>
      <c r="AQ40" s="89">
        <f t="shared" si="8"/>
        <v>0</v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37.560803999999997</v>
      </c>
      <c r="G41" s="188">
        <v>41.670572</v>
      </c>
      <c r="H41" s="188">
        <v>0.99154726000000004</v>
      </c>
      <c r="I41" s="64">
        <v>0.99516979999999999</v>
      </c>
      <c r="J41" s="64">
        <v>1.9394049999999999E-2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>
        <v>37.560803999999997</v>
      </c>
      <c r="Y41" s="188">
        <v>41.670572</v>
      </c>
      <c r="Z41" s="188">
        <v>0.99154726000000004</v>
      </c>
      <c r="AA41" s="64">
        <v>0.99516979999999999</v>
      </c>
      <c r="AB41" s="64">
        <v>1.9394049999999999E-2</v>
      </c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>
        <f t="shared" si="4"/>
        <v>0</v>
      </c>
      <c r="AN41" s="123">
        <f t="shared" si="5"/>
        <v>0</v>
      </c>
      <c r="AO41" s="123">
        <f t="shared" si="6"/>
        <v>0</v>
      </c>
      <c r="AP41" s="123">
        <f t="shared" si="7"/>
        <v>0</v>
      </c>
      <c r="AQ41" s="89">
        <f t="shared" si="8"/>
        <v>0</v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27.391970000000001</v>
      </c>
      <c r="G43" s="98">
        <v>32.422789999999999</v>
      </c>
      <c r="H43" s="98">
        <v>0.95753489999999997</v>
      </c>
      <c r="I43" s="62">
        <v>0.95492264999999998</v>
      </c>
      <c r="J43" s="62">
        <v>6.5479964000000002E-2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>
        <v>27.391970000000001</v>
      </c>
      <c r="Y43" s="98">
        <v>32.422789999999999</v>
      </c>
      <c r="Z43" s="98">
        <v>0.95753489999999997</v>
      </c>
      <c r="AA43" s="62">
        <v>0.95492264999999998</v>
      </c>
      <c r="AB43" s="62">
        <v>6.5479964000000002E-2</v>
      </c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>
        <f t="shared" si="4"/>
        <v>0</v>
      </c>
      <c r="AN43" s="97">
        <f t="shared" si="5"/>
        <v>0</v>
      </c>
      <c r="AO43" s="97">
        <f t="shared" si="6"/>
        <v>0</v>
      </c>
      <c r="AP43" s="97">
        <f t="shared" si="7"/>
        <v>0</v>
      </c>
      <c r="AQ43" s="122">
        <f t="shared" si="8"/>
        <v>0</v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30.692461999999999</v>
      </c>
      <c r="G44" s="188">
        <v>35.109789999999997</v>
      </c>
      <c r="H44" s="188">
        <v>0.97454635999999994</v>
      </c>
      <c r="I44" s="64">
        <v>0.97294371999999996</v>
      </c>
      <c r="J44" s="64">
        <v>4.1266142999999998E-2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>
        <v>30.692461999999999</v>
      </c>
      <c r="Y44" s="188">
        <v>35.109789999999997</v>
      </c>
      <c r="Z44" s="188">
        <v>0.97454635999999994</v>
      </c>
      <c r="AA44" s="64">
        <v>0.97294371999999996</v>
      </c>
      <c r="AB44" s="64">
        <v>4.1266142999999998E-2</v>
      </c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>
        <f t="shared" si="4"/>
        <v>0</v>
      </c>
      <c r="AN44" s="123">
        <f t="shared" si="5"/>
        <v>0</v>
      </c>
      <c r="AO44" s="123">
        <f t="shared" si="6"/>
        <v>0</v>
      </c>
      <c r="AP44" s="123">
        <f t="shared" si="7"/>
        <v>0</v>
      </c>
      <c r="AQ44" s="89">
        <f t="shared" si="8"/>
        <v>0</v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35.192498000000001</v>
      </c>
      <c r="G45" s="188">
        <v>39.253959000000002</v>
      </c>
      <c r="H45" s="188">
        <v>0.98721864999999998</v>
      </c>
      <c r="I45" s="64">
        <v>0.99034893000000002</v>
      </c>
      <c r="J45" s="64">
        <v>2.4941352999999999E-2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>
        <v>35.192498000000001</v>
      </c>
      <c r="Y45" s="188">
        <v>39.253959000000002</v>
      </c>
      <c r="Z45" s="188">
        <v>0.98721864999999998</v>
      </c>
      <c r="AA45" s="64">
        <v>0.99034893000000002</v>
      </c>
      <c r="AB45" s="64">
        <v>2.4941352999999999E-2</v>
      </c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>
        <f t="shared" si="4"/>
        <v>0</v>
      </c>
      <c r="AN45" s="123">
        <f t="shared" si="5"/>
        <v>0</v>
      </c>
      <c r="AO45" s="123">
        <f t="shared" si="6"/>
        <v>0</v>
      </c>
      <c r="AP45" s="123">
        <f t="shared" si="7"/>
        <v>0</v>
      </c>
      <c r="AQ45" s="89">
        <f t="shared" si="8"/>
        <v>0</v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37.599499000000002</v>
      </c>
      <c r="G46" s="188">
        <v>41.688504999999999</v>
      </c>
      <c r="H46" s="188">
        <v>0.99159925000000004</v>
      </c>
      <c r="I46" s="64">
        <v>0.99512621999999995</v>
      </c>
      <c r="J46" s="64">
        <v>1.8027850000000002E-2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>
        <v>37.599499000000002</v>
      </c>
      <c r="Y46" s="188">
        <v>41.688504999999999</v>
      </c>
      <c r="Z46" s="188">
        <v>0.99159925000000004</v>
      </c>
      <c r="AA46" s="64">
        <v>0.99512621999999995</v>
      </c>
      <c r="AB46" s="64">
        <v>1.8027850000000002E-2</v>
      </c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>
        <f t="shared" si="4"/>
        <v>0</v>
      </c>
      <c r="AN46" s="123">
        <f t="shared" si="5"/>
        <v>0</v>
      </c>
      <c r="AO46" s="123">
        <f t="shared" si="6"/>
        <v>0</v>
      </c>
      <c r="AP46" s="123">
        <f t="shared" si="7"/>
        <v>0</v>
      </c>
      <c r="AQ46" s="89">
        <f t="shared" si="8"/>
        <v>0</v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27.402266999999998</v>
      </c>
      <c r="G48" s="98">
        <v>32.423220000000001</v>
      </c>
      <c r="H48" s="98">
        <v>0.95776019000000001</v>
      </c>
      <c r="I48" s="62">
        <v>0.95489336999999996</v>
      </c>
      <c r="J48" s="62">
        <v>6.7164555000000001E-2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>
        <v>27.402266999999998</v>
      </c>
      <c r="Y48" s="98">
        <v>32.423220000000001</v>
      </c>
      <c r="Z48" s="98">
        <v>0.95776019000000001</v>
      </c>
      <c r="AA48" s="62">
        <v>0.95489336999999996</v>
      </c>
      <c r="AB48" s="62">
        <v>6.7164555000000001E-2</v>
      </c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>
        <f t="shared" si="4"/>
        <v>0</v>
      </c>
      <c r="AN48" s="97">
        <f t="shared" si="5"/>
        <v>0</v>
      </c>
      <c r="AO48" s="97">
        <f t="shared" si="6"/>
        <v>0</v>
      </c>
      <c r="AP48" s="97">
        <f t="shared" si="7"/>
        <v>0</v>
      </c>
      <c r="AQ48" s="122">
        <f t="shared" si="8"/>
        <v>0</v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30.546313000000001</v>
      </c>
      <c r="G49" s="188">
        <v>34.974159</v>
      </c>
      <c r="H49" s="188">
        <v>0.97407520000000003</v>
      </c>
      <c r="I49" s="64">
        <v>0.97209570000000001</v>
      </c>
      <c r="J49" s="64">
        <v>4.3632165000000001E-2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>
        <v>30.546313000000001</v>
      </c>
      <c r="Y49" s="188">
        <v>34.974159</v>
      </c>
      <c r="Z49" s="188">
        <v>0.97407520000000003</v>
      </c>
      <c r="AA49" s="64">
        <v>0.97209570000000001</v>
      </c>
      <c r="AB49" s="64">
        <v>4.3632165000000001E-2</v>
      </c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>
        <f t="shared" si="4"/>
        <v>0</v>
      </c>
      <c r="AN49" s="123">
        <f t="shared" si="5"/>
        <v>0</v>
      </c>
      <c r="AO49" s="123">
        <f t="shared" si="6"/>
        <v>0</v>
      </c>
      <c r="AP49" s="123">
        <f t="shared" si="7"/>
        <v>0</v>
      </c>
      <c r="AQ49" s="89">
        <f t="shared" si="8"/>
        <v>0</v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35.213884999999998</v>
      </c>
      <c r="G50" s="188">
        <v>39.262473</v>
      </c>
      <c r="H50" s="188">
        <v>0.98699400999999998</v>
      </c>
      <c r="I50" s="64">
        <v>0.99016243999999998</v>
      </c>
      <c r="J50" s="64">
        <v>2.6089228999999999E-2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>
        <v>35.213884999999998</v>
      </c>
      <c r="Y50" s="188">
        <v>39.262473</v>
      </c>
      <c r="Z50" s="188">
        <v>0.98699400999999998</v>
      </c>
      <c r="AA50" s="64">
        <v>0.99016243999999998</v>
      </c>
      <c r="AB50" s="64">
        <v>2.6089228999999999E-2</v>
      </c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>
        <f t="shared" si="4"/>
        <v>0</v>
      </c>
      <c r="AN50" s="123">
        <f t="shared" si="5"/>
        <v>0</v>
      </c>
      <c r="AO50" s="123">
        <f t="shared" si="6"/>
        <v>0</v>
      </c>
      <c r="AP50" s="123">
        <f t="shared" si="7"/>
        <v>0</v>
      </c>
      <c r="AQ50" s="89">
        <f t="shared" si="8"/>
        <v>0</v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37.542824000000003</v>
      </c>
      <c r="G51" s="188">
        <v>41.617897999999997</v>
      </c>
      <c r="H51" s="188">
        <v>0.99138954999999995</v>
      </c>
      <c r="I51" s="64">
        <v>0.99505838000000002</v>
      </c>
      <c r="J51" s="64">
        <v>1.9189121E-2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>
        <v>37.542824000000003</v>
      </c>
      <c r="Y51" s="188">
        <v>41.617897999999997</v>
      </c>
      <c r="Z51" s="188">
        <v>0.99138954999999995</v>
      </c>
      <c r="AA51" s="64">
        <v>0.99505838000000002</v>
      </c>
      <c r="AB51" s="64">
        <v>1.9189121E-2</v>
      </c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>
        <f t="shared" si="4"/>
        <v>0</v>
      </c>
      <c r="AN51" s="123">
        <f t="shared" si="5"/>
        <v>0</v>
      </c>
      <c r="AO51" s="123">
        <f t="shared" si="6"/>
        <v>0</v>
      </c>
      <c r="AP51" s="123">
        <f t="shared" si="7"/>
        <v>0</v>
      </c>
      <c r="AQ51" s="89">
        <f t="shared" si="8"/>
        <v>0</v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27.458214000000002</v>
      </c>
      <c r="G53" s="98">
        <v>32.414689000000003</v>
      </c>
      <c r="H53" s="98">
        <v>0.95583839999999998</v>
      </c>
      <c r="I53" s="62">
        <v>0.95532868999999998</v>
      </c>
      <c r="J53" s="62">
        <v>7.0999265000000006E-2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>
        <v>27.458214000000002</v>
      </c>
      <c r="Y53" s="98">
        <v>32.414689000000003</v>
      </c>
      <c r="Z53" s="98">
        <v>0.95583839999999998</v>
      </c>
      <c r="AA53" s="62">
        <v>0.95532868999999998</v>
      </c>
      <c r="AB53" s="62">
        <v>7.0999265000000006E-2</v>
      </c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>
        <f t="shared" si="4"/>
        <v>0</v>
      </c>
      <c r="AN53" s="97">
        <f t="shared" si="5"/>
        <v>0</v>
      </c>
      <c r="AO53" s="97">
        <f t="shared" si="6"/>
        <v>0</v>
      </c>
      <c r="AP53" s="97">
        <f t="shared" si="7"/>
        <v>0</v>
      </c>
      <c r="AQ53" s="122">
        <f t="shared" si="8"/>
        <v>0</v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30.530988000000001</v>
      </c>
      <c r="G54" s="188">
        <v>34.937432999999999</v>
      </c>
      <c r="H54" s="188">
        <v>0.97325293000000002</v>
      </c>
      <c r="I54" s="64">
        <v>0.97250000999999997</v>
      </c>
      <c r="J54" s="64">
        <v>4.5914903E-2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>
        <v>30.530988000000001</v>
      </c>
      <c r="Y54" s="188">
        <v>34.937432999999999</v>
      </c>
      <c r="Z54" s="188">
        <v>0.97325293000000002</v>
      </c>
      <c r="AA54" s="64">
        <v>0.97250000999999997</v>
      </c>
      <c r="AB54" s="64">
        <v>4.5914903E-2</v>
      </c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>
        <f t="shared" si="4"/>
        <v>0</v>
      </c>
      <c r="AN54" s="123">
        <f t="shared" si="5"/>
        <v>0</v>
      </c>
      <c r="AO54" s="123">
        <f t="shared" si="6"/>
        <v>0</v>
      </c>
      <c r="AP54" s="123">
        <f t="shared" si="7"/>
        <v>0</v>
      </c>
      <c r="AQ54" s="89">
        <f t="shared" si="8"/>
        <v>0</v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34.998080000000002</v>
      </c>
      <c r="G55" s="188">
        <v>39.028804000000001</v>
      </c>
      <c r="H55" s="188">
        <v>0.98639279999999996</v>
      </c>
      <c r="I55" s="64">
        <v>0.98982819</v>
      </c>
      <c r="J55" s="64">
        <v>2.7893589999999999E-2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>
        <v>34.998080000000002</v>
      </c>
      <c r="Y55" s="188">
        <v>39.028804000000001</v>
      </c>
      <c r="Z55" s="188">
        <v>0.98639279999999996</v>
      </c>
      <c r="AA55" s="64">
        <v>0.98982819</v>
      </c>
      <c r="AB55" s="64">
        <v>2.7893589999999999E-2</v>
      </c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>
        <f t="shared" si="4"/>
        <v>0</v>
      </c>
      <c r="AN55" s="123">
        <f t="shared" si="5"/>
        <v>0</v>
      </c>
      <c r="AO55" s="123">
        <f t="shared" si="6"/>
        <v>0</v>
      </c>
      <c r="AP55" s="123">
        <f t="shared" si="7"/>
        <v>0</v>
      </c>
      <c r="AQ55" s="89">
        <f t="shared" si="8"/>
        <v>0</v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37.246054999999998</v>
      </c>
      <c r="G56" s="188">
        <v>41.292461000000003</v>
      </c>
      <c r="H56" s="188">
        <v>0.99092712000000005</v>
      </c>
      <c r="I56" s="64">
        <v>0.99482802000000004</v>
      </c>
      <c r="J56" s="64">
        <v>2.0621028E-2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>
        <v>37.246054999999998</v>
      </c>
      <c r="Y56" s="188">
        <v>41.292461000000003</v>
      </c>
      <c r="Z56" s="188">
        <v>0.99092712000000005</v>
      </c>
      <c r="AA56" s="64">
        <v>0.99482802000000004</v>
      </c>
      <c r="AB56" s="64">
        <v>2.0621028E-2</v>
      </c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>
        <f t="shared" si="4"/>
        <v>0</v>
      </c>
      <c r="AN56" s="123">
        <f t="shared" si="5"/>
        <v>0</v>
      </c>
      <c r="AO56" s="123">
        <f t="shared" si="6"/>
        <v>0</v>
      </c>
      <c r="AP56" s="123">
        <f t="shared" si="7"/>
        <v>0</v>
      </c>
      <c r="AQ56" s="89">
        <f t="shared" si="8"/>
        <v>0</v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27.012287000000001</v>
      </c>
      <c r="G58" s="98">
        <v>32.124192000000001</v>
      </c>
      <c r="H58" s="98">
        <v>0.95700397999999998</v>
      </c>
      <c r="I58" s="62">
        <v>0.95444472000000002</v>
      </c>
      <c r="J58" s="62">
        <v>7.3474129999999999E-2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>
        <v>27.012287000000001</v>
      </c>
      <c r="Y58" s="98">
        <v>32.124192000000001</v>
      </c>
      <c r="Z58" s="98">
        <v>0.95700397999999998</v>
      </c>
      <c r="AA58" s="62">
        <v>0.95444472000000002</v>
      </c>
      <c r="AB58" s="62">
        <v>7.3474129999999999E-2</v>
      </c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>
        <f t="shared" si="4"/>
        <v>0</v>
      </c>
      <c r="AN58" s="97">
        <f t="shared" si="5"/>
        <v>0</v>
      </c>
      <c r="AO58" s="97">
        <f t="shared" si="6"/>
        <v>0</v>
      </c>
      <c r="AP58" s="97">
        <f t="shared" si="7"/>
        <v>0</v>
      </c>
      <c r="AQ58" s="122">
        <f t="shared" si="8"/>
        <v>0</v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30.868117000000002</v>
      </c>
      <c r="G59" s="188">
        <v>35.400036999999998</v>
      </c>
      <c r="H59" s="188">
        <v>0.97574090000000002</v>
      </c>
      <c r="I59" s="64">
        <v>0.97443672000000003</v>
      </c>
      <c r="J59" s="64">
        <v>4.3566510000000003E-2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>
        <v>30.868117000000002</v>
      </c>
      <c r="Y59" s="188">
        <v>35.400036999999998</v>
      </c>
      <c r="Z59" s="188">
        <v>0.97574090000000002</v>
      </c>
      <c r="AA59" s="64">
        <v>0.97443672000000003</v>
      </c>
      <c r="AB59" s="64">
        <v>4.3566510000000003E-2</v>
      </c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>
        <f t="shared" si="4"/>
        <v>0</v>
      </c>
      <c r="AN59" s="123">
        <f t="shared" si="5"/>
        <v>0</v>
      </c>
      <c r="AO59" s="123">
        <f t="shared" si="6"/>
        <v>0</v>
      </c>
      <c r="AP59" s="123">
        <f t="shared" si="7"/>
        <v>0</v>
      </c>
      <c r="AQ59" s="89">
        <f t="shared" si="8"/>
        <v>0</v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35.182782000000003</v>
      </c>
      <c r="G60" s="188">
        <v>39.296349999999997</v>
      </c>
      <c r="H60" s="188">
        <v>0.98817484</v>
      </c>
      <c r="I60" s="64">
        <v>0.99053599999999997</v>
      </c>
      <c r="J60" s="64">
        <v>2.4540356999999999E-2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>
        <v>35.182782000000003</v>
      </c>
      <c r="Y60" s="188">
        <v>39.296349999999997</v>
      </c>
      <c r="Z60" s="188">
        <v>0.98817484</v>
      </c>
      <c r="AA60" s="64">
        <v>0.99053599999999997</v>
      </c>
      <c r="AB60" s="64">
        <v>2.4540356999999999E-2</v>
      </c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>
        <f t="shared" si="4"/>
        <v>0</v>
      </c>
      <c r="AN60" s="123">
        <f t="shared" si="5"/>
        <v>0</v>
      </c>
      <c r="AO60" s="123">
        <f t="shared" si="6"/>
        <v>0</v>
      </c>
      <c r="AP60" s="123">
        <f t="shared" si="7"/>
        <v>0</v>
      </c>
      <c r="AQ60" s="89">
        <f t="shared" si="8"/>
        <v>0</v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37.745325000000001</v>
      </c>
      <c r="G61" s="188">
        <v>41.852857999999998</v>
      </c>
      <c r="H61" s="188">
        <v>0.99245306</v>
      </c>
      <c r="I61" s="64">
        <v>0.99554511999999995</v>
      </c>
      <c r="J61" s="64">
        <v>1.7704204000000001E-2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>
        <v>37.745325000000001</v>
      </c>
      <c r="Y61" s="188">
        <v>41.852857999999998</v>
      </c>
      <c r="Z61" s="188">
        <v>0.99245306</v>
      </c>
      <c r="AA61" s="64">
        <v>0.99554511999999995</v>
      </c>
      <c r="AB61" s="64">
        <v>1.7704204000000001E-2</v>
      </c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>
        <f t="shared" si="4"/>
        <v>0</v>
      </c>
      <c r="AN61" s="123">
        <f t="shared" si="5"/>
        <v>0</v>
      </c>
      <c r="AO61" s="123">
        <f t="shared" si="6"/>
        <v>0</v>
      </c>
      <c r="AP61" s="123">
        <f t="shared" si="7"/>
        <v>0</v>
      </c>
      <c r="AQ61" s="89">
        <f t="shared" si="8"/>
        <v>0</v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27.137376</v>
      </c>
      <c r="G63" s="98">
        <v>32.321969000000003</v>
      </c>
      <c r="H63" s="98">
        <v>0.95797502999999995</v>
      </c>
      <c r="I63" s="62">
        <v>0.95354718000000005</v>
      </c>
      <c r="J63" s="62">
        <v>6.7230395999999998E-2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>
        <v>27.137376</v>
      </c>
      <c r="Y63" s="98">
        <v>32.321969000000003</v>
      </c>
      <c r="Z63" s="98">
        <v>0.95797502999999995</v>
      </c>
      <c r="AA63" s="62">
        <v>0.95354718000000005</v>
      </c>
      <c r="AB63" s="62">
        <v>6.7230395999999998E-2</v>
      </c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>
        <f t="shared" si="4"/>
        <v>0</v>
      </c>
      <c r="AN63" s="97">
        <f t="shared" si="5"/>
        <v>0</v>
      </c>
      <c r="AO63" s="97">
        <f t="shared" si="6"/>
        <v>0</v>
      </c>
      <c r="AP63" s="97">
        <f t="shared" si="7"/>
        <v>0</v>
      </c>
      <c r="AQ63" s="122">
        <f t="shared" si="8"/>
        <v>0</v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30.758869000000001</v>
      </c>
      <c r="G64" s="188">
        <v>35.35004</v>
      </c>
      <c r="H64" s="188">
        <v>0.97553888</v>
      </c>
      <c r="I64" s="64">
        <v>0.97137185999999998</v>
      </c>
      <c r="J64" s="64">
        <v>4.1667514000000003E-2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>
        <v>30.758869000000001</v>
      </c>
      <c r="Y64" s="188">
        <v>35.35004</v>
      </c>
      <c r="Z64" s="188">
        <v>0.97553888</v>
      </c>
      <c r="AA64" s="64">
        <v>0.97137185999999998</v>
      </c>
      <c r="AB64" s="64">
        <v>4.1667514000000003E-2</v>
      </c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>
        <f t="shared" si="4"/>
        <v>0</v>
      </c>
      <c r="AN64" s="123">
        <f t="shared" si="5"/>
        <v>0</v>
      </c>
      <c r="AO64" s="123">
        <f t="shared" si="6"/>
        <v>0</v>
      </c>
      <c r="AP64" s="123">
        <f t="shared" si="7"/>
        <v>0</v>
      </c>
      <c r="AQ64" s="89">
        <f t="shared" si="8"/>
        <v>0</v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35.205810999999997</v>
      </c>
      <c r="G65" s="188">
        <v>39.333272999999998</v>
      </c>
      <c r="H65" s="188">
        <v>0.98807294000000001</v>
      </c>
      <c r="I65" s="64">
        <v>0.99010114000000005</v>
      </c>
      <c r="J65" s="64">
        <v>2.3819488E-2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>
        <v>35.205810999999997</v>
      </c>
      <c r="Y65" s="188">
        <v>39.333272999999998</v>
      </c>
      <c r="Z65" s="188">
        <v>0.98807294000000001</v>
      </c>
      <c r="AA65" s="64">
        <v>0.99010114000000005</v>
      </c>
      <c r="AB65" s="64">
        <v>2.3819488E-2</v>
      </c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>
        <f t="shared" si="4"/>
        <v>0</v>
      </c>
      <c r="AN65" s="123">
        <f t="shared" si="5"/>
        <v>0</v>
      </c>
      <c r="AO65" s="123">
        <f t="shared" si="6"/>
        <v>0</v>
      </c>
      <c r="AP65" s="123">
        <f t="shared" si="7"/>
        <v>0</v>
      </c>
      <c r="AQ65" s="89">
        <f t="shared" si="8"/>
        <v>0</v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37.704877000000003</v>
      </c>
      <c r="G66" s="188">
        <v>41.817756000000003</v>
      </c>
      <c r="H66" s="188">
        <v>0.99227365999999995</v>
      </c>
      <c r="I66" s="64">
        <v>0.99524679000000005</v>
      </c>
      <c r="J66" s="64">
        <v>1.7416693E-2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>
        <v>37.704877000000003</v>
      </c>
      <c r="Y66" s="188">
        <v>41.817756000000003</v>
      </c>
      <c r="Z66" s="188">
        <v>0.99227365999999995</v>
      </c>
      <c r="AA66" s="64">
        <v>0.99524679000000005</v>
      </c>
      <c r="AB66" s="64">
        <v>1.7416693E-2</v>
      </c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>
        <f t="shared" si="4"/>
        <v>0</v>
      </c>
      <c r="AN66" s="123">
        <f t="shared" si="5"/>
        <v>0</v>
      </c>
      <c r="AO66" s="123">
        <f t="shared" si="6"/>
        <v>0</v>
      </c>
      <c r="AP66" s="123">
        <f t="shared" si="7"/>
        <v>0</v>
      </c>
      <c r="AQ66" s="89">
        <f t="shared" si="8"/>
        <v>0</v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27.327878999999999</v>
      </c>
      <c r="G68" s="98">
        <v>32.503456</v>
      </c>
      <c r="H68" s="98">
        <v>0.95826898000000005</v>
      </c>
      <c r="I68" s="62">
        <v>0.95427331000000004</v>
      </c>
      <c r="J68" s="62">
        <v>6.431444E-2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>
        <v>27.327878999999999</v>
      </c>
      <c r="Y68" s="98">
        <v>32.503456</v>
      </c>
      <c r="Z68" s="98">
        <v>0.95826898000000005</v>
      </c>
      <c r="AA68" s="62">
        <v>0.95427331000000004</v>
      </c>
      <c r="AB68" s="62">
        <v>6.431444E-2</v>
      </c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>
        <f t="shared" si="4"/>
        <v>0</v>
      </c>
      <c r="AN68" s="97">
        <f t="shared" si="5"/>
        <v>0</v>
      </c>
      <c r="AO68" s="97">
        <f t="shared" si="6"/>
        <v>0</v>
      </c>
      <c r="AP68" s="97">
        <f t="shared" si="7"/>
        <v>0</v>
      </c>
      <c r="AQ68" s="122">
        <f t="shared" si="8"/>
        <v>0</v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30.843437999999999</v>
      </c>
      <c r="G69" s="188">
        <v>35.440725999999998</v>
      </c>
      <c r="H69" s="188">
        <v>0.97520287999999999</v>
      </c>
      <c r="I69" s="64">
        <v>0.97084974999999996</v>
      </c>
      <c r="J69" s="64">
        <v>4.0503890000000001E-2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>
        <v>30.843437999999999</v>
      </c>
      <c r="Y69" s="188">
        <v>35.440725999999998</v>
      </c>
      <c r="Z69" s="188">
        <v>0.97520287999999999</v>
      </c>
      <c r="AA69" s="64">
        <v>0.97084974999999996</v>
      </c>
      <c r="AB69" s="64">
        <v>4.0503890000000001E-2</v>
      </c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>
        <f t="shared" si="4"/>
        <v>0</v>
      </c>
      <c r="AN69" s="123">
        <f t="shared" si="5"/>
        <v>0</v>
      </c>
      <c r="AO69" s="123">
        <f t="shared" si="6"/>
        <v>0</v>
      </c>
      <c r="AP69" s="123">
        <f t="shared" si="7"/>
        <v>0</v>
      </c>
      <c r="AQ69" s="89">
        <f t="shared" si="8"/>
        <v>0</v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35.230528999999997</v>
      </c>
      <c r="G70" s="188">
        <v>39.347735</v>
      </c>
      <c r="H70" s="188">
        <v>0.98786664999999996</v>
      </c>
      <c r="I70" s="64">
        <v>0.98963652999999996</v>
      </c>
      <c r="J70" s="64">
        <v>2.3406100999999999E-2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>
        <v>35.230528999999997</v>
      </c>
      <c r="Y70" s="188">
        <v>39.347735</v>
      </c>
      <c r="Z70" s="188">
        <v>0.98786664999999996</v>
      </c>
      <c r="AA70" s="64">
        <v>0.98963652999999996</v>
      </c>
      <c r="AB70" s="64">
        <v>2.3406100999999999E-2</v>
      </c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>
        <f t="shared" si="4"/>
        <v>0</v>
      </c>
      <c r="AN70" s="123">
        <f t="shared" si="5"/>
        <v>0</v>
      </c>
      <c r="AO70" s="123">
        <f t="shared" si="6"/>
        <v>0</v>
      </c>
      <c r="AP70" s="123">
        <f t="shared" si="7"/>
        <v>0</v>
      </c>
      <c r="AQ70" s="89">
        <f t="shared" si="8"/>
        <v>0</v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37.641143</v>
      </c>
      <c r="G71" s="188">
        <v>41.733491000000001</v>
      </c>
      <c r="H71" s="188">
        <v>0.99211726</v>
      </c>
      <c r="I71" s="64">
        <v>0.99502603000000001</v>
      </c>
      <c r="J71" s="64">
        <v>1.7366163E-2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>
        <v>37.641143</v>
      </c>
      <c r="Y71" s="188">
        <v>41.733491000000001</v>
      </c>
      <c r="Z71" s="188">
        <v>0.99211726</v>
      </c>
      <c r="AA71" s="64">
        <v>0.99502603000000001</v>
      </c>
      <c r="AB71" s="64">
        <v>1.7366163E-2</v>
      </c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>
        <f t="shared" si="4"/>
        <v>0</v>
      </c>
      <c r="AN71" s="123">
        <f t="shared" si="5"/>
        <v>0</v>
      </c>
      <c r="AO71" s="123">
        <f t="shared" si="6"/>
        <v>0</v>
      </c>
      <c r="AP71" s="123">
        <f t="shared" si="7"/>
        <v>0</v>
      </c>
      <c r="AQ71" s="89">
        <f t="shared" si="8"/>
        <v>0</v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27.361689999999999</v>
      </c>
      <c r="G73" s="98">
        <v>32.509808</v>
      </c>
      <c r="H73" s="98">
        <v>0.95836692000000001</v>
      </c>
      <c r="I73" s="62">
        <v>0.95337596000000002</v>
      </c>
      <c r="J73" s="62">
        <v>6.4451069999999999E-2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>
        <v>27.361689999999999</v>
      </c>
      <c r="Y73" s="98">
        <v>32.509808</v>
      </c>
      <c r="Z73" s="98">
        <v>0.95836692000000001</v>
      </c>
      <c r="AA73" s="62">
        <v>0.95337596000000002</v>
      </c>
      <c r="AB73" s="62">
        <v>6.4451069999999999E-2</v>
      </c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>
        <f t="shared" si="4"/>
        <v>0</v>
      </c>
      <c r="AN73" s="97">
        <f t="shared" si="5"/>
        <v>0</v>
      </c>
      <c r="AO73" s="97">
        <f t="shared" si="6"/>
        <v>0</v>
      </c>
      <c r="AP73" s="97">
        <f t="shared" si="7"/>
        <v>0</v>
      </c>
      <c r="AQ73" s="122">
        <f t="shared" si="8"/>
        <v>0</v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30.837624999999999</v>
      </c>
      <c r="G74" s="188">
        <v>35.406337999999998</v>
      </c>
      <c r="H74" s="188">
        <v>0.97501198</v>
      </c>
      <c r="I74" s="64">
        <v>0.97079963999999996</v>
      </c>
      <c r="J74" s="64">
        <v>4.0637887999999997E-2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>
        <v>30.837624999999999</v>
      </c>
      <c r="Y74" s="188">
        <v>35.406337999999998</v>
      </c>
      <c r="Z74" s="188">
        <v>0.97501198</v>
      </c>
      <c r="AA74" s="64">
        <v>0.97079963999999996</v>
      </c>
      <c r="AB74" s="64">
        <v>4.0637887999999997E-2</v>
      </c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>
        <f t="shared" si="4"/>
        <v>0</v>
      </c>
      <c r="AN74" s="123">
        <f t="shared" si="5"/>
        <v>0</v>
      </c>
      <c r="AO74" s="123">
        <f t="shared" si="6"/>
        <v>0</v>
      </c>
      <c r="AP74" s="123">
        <f t="shared" si="7"/>
        <v>0</v>
      </c>
      <c r="AQ74" s="89">
        <f t="shared" si="8"/>
        <v>0</v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35.252927</v>
      </c>
      <c r="G75" s="188">
        <v>39.36403</v>
      </c>
      <c r="H75" s="188">
        <v>0.98775358999999996</v>
      </c>
      <c r="I75" s="64">
        <v>0.98959847999999995</v>
      </c>
      <c r="J75" s="64">
        <v>2.3675129E-2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>
        <v>35.252927</v>
      </c>
      <c r="Y75" s="188">
        <v>39.36403</v>
      </c>
      <c r="Z75" s="188">
        <v>0.98775358999999996</v>
      </c>
      <c r="AA75" s="64">
        <v>0.98959847999999995</v>
      </c>
      <c r="AB75" s="64">
        <v>2.3675129E-2</v>
      </c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>
        <f t="shared" si="4"/>
        <v>0</v>
      </c>
      <c r="AN75" s="123">
        <f t="shared" si="5"/>
        <v>0</v>
      </c>
      <c r="AO75" s="123">
        <f t="shared" si="6"/>
        <v>0</v>
      </c>
      <c r="AP75" s="123">
        <f t="shared" si="7"/>
        <v>0</v>
      </c>
      <c r="AQ75" s="89">
        <f t="shared" si="8"/>
        <v>0</v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37.625314000000003</v>
      </c>
      <c r="G76" s="188">
        <v>41.705939999999998</v>
      </c>
      <c r="H76" s="188">
        <v>0.99200820999999995</v>
      </c>
      <c r="I76" s="64">
        <v>0.99506746000000001</v>
      </c>
      <c r="J76" s="64">
        <v>1.7644739E-2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>
        <v>37.625314000000003</v>
      </c>
      <c r="Y76" s="188">
        <v>41.705939999999998</v>
      </c>
      <c r="Z76" s="188">
        <v>0.99200820999999995</v>
      </c>
      <c r="AA76" s="64">
        <v>0.99506746000000001</v>
      </c>
      <c r="AB76" s="64">
        <v>1.7644739E-2</v>
      </c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>
        <f t="shared" si="4"/>
        <v>0</v>
      </c>
      <c r="AN76" s="123">
        <f t="shared" si="5"/>
        <v>0</v>
      </c>
      <c r="AO76" s="123">
        <f t="shared" si="6"/>
        <v>0</v>
      </c>
      <c r="AP76" s="123">
        <f t="shared" si="7"/>
        <v>0</v>
      </c>
      <c r="AQ76" s="89">
        <f t="shared" si="8"/>
        <v>0</v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27.403775</v>
      </c>
      <c r="G78" s="98">
        <v>32.455689999999997</v>
      </c>
      <c r="H78" s="98">
        <v>0.95636569000000005</v>
      </c>
      <c r="I78" s="62">
        <v>0.95394086</v>
      </c>
      <c r="J78" s="62">
        <v>6.8344180000000004E-2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>
        <v>27.403775</v>
      </c>
      <c r="Y78" s="98">
        <v>32.455689999999997</v>
      </c>
      <c r="Z78" s="98">
        <v>0.95636569000000005</v>
      </c>
      <c r="AA78" s="62">
        <v>0.95394086</v>
      </c>
      <c r="AB78" s="62">
        <v>6.8344180000000004E-2</v>
      </c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>
        <f t="shared" si="4"/>
        <v>0</v>
      </c>
      <c r="AN78" s="97">
        <f t="shared" si="5"/>
        <v>0</v>
      </c>
      <c r="AO78" s="97">
        <f t="shared" si="6"/>
        <v>0</v>
      </c>
      <c r="AP78" s="97">
        <f t="shared" si="7"/>
        <v>0</v>
      </c>
      <c r="AQ78" s="122">
        <f t="shared" si="8"/>
        <v>0</v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30.768685000000001</v>
      </c>
      <c r="G79" s="188">
        <v>35.273578999999998</v>
      </c>
      <c r="H79" s="188">
        <v>0.97366162999999994</v>
      </c>
      <c r="I79" s="64">
        <v>0.97171152000000005</v>
      </c>
      <c r="J79" s="64">
        <v>4.4100344E-2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>
        <v>30.768685000000001</v>
      </c>
      <c r="Y79" s="188">
        <v>35.273578999999998</v>
      </c>
      <c r="Z79" s="188">
        <v>0.97366162999999994</v>
      </c>
      <c r="AA79" s="64">
        <v>0.97171152000000005</v>
      </c>
      <c r="AB79" s="64">
        <v>4.4100344E-2</v>
      </c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>
        <f t="shared" si="4"/>
        <v>0</v>
      </c>
      <c r="AN79" s="123">
        <f t="shared" si="5"/>
        <v>0</v>
      </c>
      <c r="AO79" s="123">
        <f t="shared" si="6"/>
        <v>0</v>
      </c>
      <c r="AP79" s="123">
        <f t="shared" si="7"/>
        <v>0</v>
      </c>
      <c r="AQ79" s="89">
        <f t="shared" si="8"/>
        <v>0</v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35.078491999999997</v>
      </c>
      <c r="G80" s="188">
        <v>39.167636000000002</v>
      </c>
      <c r="H80" s="188">
        <v>0.98669408999999997</v>
      </c>
      <c r="I80" s="64">
        <v>0.98965736999999998</v>
      </c>
      <c r="J80" s="64">
        <v>2.620273E-2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>
        <v>35.078491999999997</v>
      </c>
      <c r="Y80" s="188">
        <v>39.167636000000002</v>
      </c>
      <c r="Z80" s="188">
        <v>0.98669408999999997</v>
      </c>
      <c r="AA80" s="64">
        <v>0.98965736999999998</v>
      </c>
      <c r="AB80" s="64">
        <v>2.620273E-2</v>
      </c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>
        <f t="shared" si="4"/>
        <v>0</v>
      </c>
      <c r="AN80" s="123">
        <f t="shared" si="5"/>
        <v>0</v>
      </c>
      <c r="AO80" s="123">
        <f t="shared" si="6"/>
        <v>0</v>
      </c>
      <c r="AP80" s="123">
        <f t="shared" si="7"/>
        <v>0</v>
      </c>
      <c r="AQ80" s="89">
        <f t="shared" si="8"/>
        <v>0</v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37.358626999999998</v>
      </c>
      <c r="G81" s="188">
        <v>41.399543999999999</v>
      </c>
      <c r="H81" s="188">
        <v>0.99109256000000001</v>
      </c>
      <c r="I81" s="64">
        <v>0.99486598000000004</v>
      </c>
      <c r="J81" s="64">
        <v>1.9955058000000001E-2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>
        <v>37.358626999999998</v>
      </c>
      <c r="Y81" s="188">
        <v>41.399543999999999</v>
      </c>
      <c r="Z81" s="188">
        <v>0.99109256000000001</v>
      </c>
      <c r="AA81" s="64">
        <v>0.99486598000000004</v>
      </c>
      <c r="AB81" s="64">
        <v>1.9955058000000001E-2</v>
      </c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>
        <f t="shared" si="4"/>
        <v>0</v>
      </c>
      <c r="AN81" s="123">
        <f t="shared" si="5"/>
        <v>0</v>
      </c>
      <c r="AO81" s="123">
        <f t="shared" si="6"/>
        <v>0</v>
      </c>
      <c r="AP81" s="123">
        <f t="shared" si="7"/>
        <v>0</v>
      </c>
      <c r="AQ81" s="89">
        <f t="shared" si="8"/>
        <v>0</v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26.961385</v>
      </c>
      <c r="G83" s="98">
        <v>32.117511999999998</v>
      </c>
      <c r="H83" s="98">
        <v>0.95460118999999999</v>
      </c>
      <c r="I83" s="62">
        <v>0.95481811000000005</v>
      </c>
      <c r="J83" s="62">
        <v>7.4997209999999995E-2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>
        <v>26.961385</v>
      </c>
      <c r="Y83" s="98">
        <v>32.117511999999998</v>
      </c>
      <c r="Z83" s="98">
        <v>0.95460118999999999</v>
      </c>
      <c r="AA83" s="62">
        <v>0.95481811000000005</v>
      </c>
      <c r="AB83" s="62">
        <v>7.4997209999999995E-2</v>
      </c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>
        <f t="shared" si="4"/>
        <v>0</v>
      </c>
      <c r="AN83" s="97">
        <f t="shared" si="5"/>
        <v>0</v>
      </c>
      <c r="AO83" s="97">
        <f t="shared" si="6"/>
        <v>0</v>
      </c>
      <c r="AP83" s="97">
        <f t="shared" si="7"/>
        <v>0</v>
      </c>
      <c r="AQ83" s="122">
        <f t="shared" si="8"/>
        <v>0</v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30.588660999999998</v>
      </c>
      <c r="G84" s="188">
        <v>35.203963999999999</v>
      </c>
      <c r="H84" s="188">
        <v>0.97541040000000001</v>
      </c>
      <c r="I84" s="64">
        <v>0.97388739000000002</v>
      </c>
      <c r="J84" s="64">
        <v>4.3686993E-2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>
        <v>30.588660999999998</v>
      </c>
      <c r="Y84" s="188">
        <v>35.203963999999999</v>
      </c>
      <c r="Z84" s="188">
        <v>0.97541040000000001</v>
      </c>
      <c r="AA84" s="64">
        <v>0.97388739000000002</v>
      </c>
      <c r="AB84" s="64">
        <v>4.3686993E-2</v>
      </c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>
        <f t="shared" si="4"/>
        <v>0</v>
      </c>
      <c r="AN84" s="123">
        <f t="shared" si="5"/>
        <v>0</v>
      </c>
      <c r="AO84" s="123">
        <f t="shared" si="6"/>
        <v>0</v>
      </c>
      <c r="AP84" s="123">
        <f t="shared" si="7"/>
        <v>0</v>
      </c>
      <c r="AQ84" s="89">
        <f t="shared" si="8"/>
        <v>0</v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34.829723999999999</v>
      </c>
      <c r="G85" s="188">
        <v>38.979871000000003</v>
      </c>
      <c r="H85" s="188">
        <v>0.98804358000000003</v>
      </c>
      <c r="I85" s="64">
        <v>0.99056575999999996</v>
      </c>
      <c r="J85" s="64">
        <v>2.4428450000000001E-2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>
        <v>34.829723999999999</v>
      </c>
      <c r="Y85" s="188">
        <v>38.979871000000003</v>
      </c>
      <c r="Z85" s="188">
        <v>0.98804358000000003</v>
      </c>
      <c r="AA85" s="64">
        <v>0.99056575999999996</v>
      </c>
      <c r="AB85" s="64">
        <v>2.4428450000000001E-2</v>
      </c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>
        <f t="shared" si="4"/>
        <v>0</v>
      </c>
      <c r="AN85" s="123">
        <f t="shared" si="5"/>
        <v>0</v>
      </c>
      <c r="AO85" s="123">
        <f t="shared" si="6"/>
        <v>0</v>
      </c>
      <c r="AP85" s="123">
        <f t="shared" si="7"/>
        <v>0</v>
      </c>
      <c r="AQ85" s="89">
        <f t="shared" si="8"/>
        <v>0</v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37.566057999999998</v>
      </c>
      <c r="G86" s="188">
        <v>41.657957000000003</v>
      </c>
      <c r="H86" s="188">
        <v>0.99250495999999999</v>
      </c>
      <c r="I86" s="64">
        <v>0.99543926999999999</v>
      </c>
      <c r="J86" s="64">
        <v>1.7691894E-2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>
        <v>37.566057999999998</v>
      </c>
      <c r="Y86" s="188">
        <v>41.657957000000003</v>
      </c>
      <c r="Z86" s="188">
        <v>0.99250495999999999</v>
      </c>
      <c r="AA86" s="64">
        <v>0.99543926999999999</v>
      </c>
      <c r="AB86" s="64">
        <v>1.7691894E-2</v>
      </c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>
        <f t="shared" si="4"/>
        <v>0</v>
      </c>
      <c r="AN86" s="123">
        <f t="shared" si="5"/>
        <v>0</v>
      </c>
      <c r="AO86" s="123">
        <f t="shared" si="6"/>
        <v>0</v>
      </c>
      <c r="AP86" s="123">
        <f t="shared" si="7"/>
        <v>0</v>
      </c>
      <c r="AQ86" s="89">
        <f t="shared" si="8"/>
        <v>0</v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27.110984999999999</v>
      </c>
      <c r="G88" s="98">
        <v>32.267097</v>
      </c>
      <c r="H88" s="98">
        <v>0.95616741999999999</v>
      </c>
      <c r="I88" s="62">
        <v>0.95403464000000004</v>
      </c>
      <c r="J88" s="62">
        <v>7.0644446E-2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>
        <v>27.110984999999999</v>
      </c>
      <c r="Y88" s="98">
        <v>32.267097</v>
      </c>
      <c r="Z88" s="98">
        <v>0.95616741999999999</v>
      </c>
      <c r="AA88" s="62">
        <v>0.95403464000000004</v>
      </c>
      <c r="AB88" s="62">
        <v>7.0644446E-2</v>
      </c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>
        <f t="shared" si="4"/>
        <v>0</v>
      </c>
      <c r="AN88" s="97">
        <f t="shared" si="5"/>
        <v>0</v>
      </c>
      <c r="AO88" s="97">
        <f t="shared" si="6"/>
        <v>0</v>
      </c>
      <c r="AP88" s="97">
        <f t="shared" si="7"/>
        <v>0</v>
      </c>
      <c r="AQ88" s="122">
        <f t="shared" si="8"/>
        <v>0</v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30.666620000000002</v>
      </c>
      <c r="G89" s="188">
        <v>35.277030000000003</v>
      </c>
      <c r="H89" s="188">
        <v>0.97538212000000002</v>
      </c>
      <c r="I89" s="64">
        <v>0.97230753000000003</v>
      </c>
      <c r="J89" s="64">
        <v>4.2213256999999997E-2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>
        <v>30.666620000000002</v>
      </c>
      <c r="Y89" s="188">
        <v>35.277030000000003</v>
      </c>
      <c r="Z89" s="188">
        <v>0.97538212000000002</v>
      </c>
      <c r="AA89" s="64">
        <v>0.97230753000000003</v>
      </c>
      <c r="AB89" s="64">
        <v>4.2213256999999997E-2</v>
      </c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>
        <f t="shared" si="4"/>
        <v>0</v>
      </c>
      <c r="AN89" s="123">
        <f t="shared" si="5"/>
        <v>0</v>
      </c>
      <c r="AO89" s="123">
        <f t="shared" si="6"/>
        <v>0</v>
      </c>
      <c r="AP89" s="123">
        <f t="shared" si="7"/>
        <v>0</v>
      </c>
      <c r="AQ89" s="89">
        <f t="shared" si="8"/>
        <v>0</v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34.995780000000003</v>
      </c>
      <c r="G90" s="188">
        <v>39.148654999999998</v>
      </c>
      <c r="H90" s="188">
        <v>0.98810262999999998</v>
      </c>
      <c r="I90" s="64">
        <v>0.99034144000000002</v>
      </c>
      <c r="J90" s="64">
        <v>2.4096462999999999E-2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>
        <v>34.995780000000003</v>
      </c>
      <c r="Y90" s="188">
        <v>39.148654999999998</v>
      </c>
      <c r="Z90" s="188">
        <v>0.98810262999999998</v>
      </c>
      <c r="AA90" s="64">
        <v>0.99034144000000002</v>
      </c>
      <c r="AB90" s="64">
        <v>2.4096462999999999E-2</v>
      </c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>
        <f t="shared" si="4"/>
        <v>0</v>
      </c>
      <c r="AN90" s="123">
        <f t="shared" si="5"/>
        <v>0</v>
      </c>
      <c r="AO90" s="123">
        <f t="shared" si="6"/>
        <v>0</v>
      </c>
      <c r="AP90" s="123">
        <f t="shared" si="7"/>
        <v>0</v>
      </c>
      <c r="AQ90" s="89">
        <f t="shared" si="8"/>
        <v>0</v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37.657986999999999</v>
      </c>
      <c r="G91" s="188">
        <v>41.760496000000003</v>
      </c>
      <c r="H91" s="188">
        <v>0.99246246000000005</v>
      </c>
      <c r="I91" s="64">
        <v>0.99531508000000002</v>
      </c>
      <c r="J91" s="64">
        <v>1.7790705E-2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>
        <v>37.657986999999999</v>
      </c>
      <c r="Y91" s="188">
        <v>41.760496000000003</v>
      </c>
      <c r="Z91" s="188">
        <v>0.99246246000000005</v>
      </c>
      <c r="AA91" s="64">
        <v>0.99531508000000002</v>
      </c>
      <c r="AB91" s="64">
        <v>1.7790705E-2</v>
      </c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>
        <f t="shared" si="4"/>
        <v>0</v>
      </c>
      <c r="AN91" s="123">
        <f t="shared" si="5"/>
        <v>0</v>
      </c>
      <c r="AO91" s="123">
        <f t="shared" si="6"/>
        <v>0</v>
      </c>
      <c r="AP91" s="123">
        <f t="shared" si="7"/>
        <v>0</v>
      </c>
      <c r="AQ91" s="89">
        <f t="shared" si="8"/>
        <v>0</v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27.199657999999999</v>
      </c>
      <c r="G93" s="98">
        <v>32.383947999999997</v>
      </c>
      <c r="H93" s="98">
        <v>0.95734178999999997</v>
      </c>
      <c r="I93" s="62">
        <v>0.95381179999999999</v>
      </c>
      <c r="J93" s="62">
        <v>6.6556119999999996E-2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>
        <v>27.199657999999999</v>
      </c>
      <c r="Y93" s="98">
        <v>32.383947999999997</v>
      </c>
      <c r="Z93" s="98">
        <v>0.95734178999999997</v>
      </c>
      <c r="AA93" s="62">
        <v>0.95381179999999999</v>
      </c>
      <c r="AB93" s="62">
        <v>6.6556119999999996E-2</v>
      </c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>
        <f t="shared" si="4"/>
        <v>0</v>
      </c>
      <c r="AN93" s="97">
        <f t="shared" si="5"/>
        <v>0</v>
      </c>
      <c r="AO93" s="97">
        <f t="shared" si="6"/>
        <v>0</v>
      </c>
      <c r="AP93" s="97">
        <f t="shared" si="7"/>
        <v>0</v>
      </c>
      <c r="AQ93" s="122">
        <f t="shared" si="8"/>
        <v>0</v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30.796735999999999</v>
      </c>
      <c r="G94" s="188">
        <v>35.385961000000002</v>
      </c>
      <c r="H94" s="188">
        <v>0.97565763000000005</v>
      </c>
      <c r="I94" s="64">
        <v>0.97051299999999996</v>
      </c>
      <c r="J94" s="64">
        <v>3.9517620000000003E-2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>
        <v>30.796735999999999</v>
      </c>
      <c r="Y94" s="188">
        <v>35.385961000000002</v>
      </c>
      <c r="Z94" s="188">
        <v>0.97565763000000005</v>
      </c>
      <c r="AA94" s="64">
        <v>0.97051299999999996</v>
      </c>
      <c r="AB94" s="64">
        <v>3.9517620000000003E-2</v>
      </c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>
        <f t="shared" si="4"/>
        <v>0</v>
      </c>
      <c r="AN94" s="123">
        <f t="shared" si="5"/>
        <v>0</v>
      </c>
      <c r="AO94" s="123">
        <f t="shared" si="6"/>
        <v>0</v>
      </c>
      <c r="AP94" s="123">
        <f t="shared" si="7"/>
        <v>0</v>
      </c>
      <c r="AQ94" s="89">
        <f t="shared" si="8"/>
        <v>0</v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35.194276000000002</v>
      </c>
      <c r="G95" s="188">
        <v>39.322032999999998</v>
      </c>
      <c r="H95" s="188">
        <v>0.98819895000000002</v>
      </c>
      <c r="I95" s="64">
        <v>0.98985484000000001</v>
      </c>
      <c r="J95" s="64">
        <v>2.276127E-2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>
        <v>35.194276000000002</v>
      </c>
      <c r="Y95" s="188">
        <v>39.322032999999998</v>
      </c>
      <c r="Z95" s="188">
        <v>0.98819895000000002</v>
      </c>
      <c r="AA95" s="64">
        <v>0.98985484000000001</v>
      </c>
      <c r="AB95" s="64">
        <v>2.276127E-2</v>
      </c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>
        <f t="shared" si="4"/>
        <v>0</v>
      </c>
      <c r="AN95" s="123">
        <f t="shared" si="5"/>
        <v>0</v>
      </c>
      <c r="AO95" s="123">
        <f t="shared" si="6"/>
        <v>0</v>
      </c>
      <c r="AP95" s="123">
        <f t="shared" si="7"/>
        <v>0</v>
      </c>
      <c r="AQ95" s="89">
        <f t="shared" si="8"/>
        <v>0</v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37.752583999999999</v>
      </c>
      <c r="G96" s="188">
        <v>41.832813000000002</v>
      </c>
      <c r="H96" s="188">
        <v>0.99243857000000002</v>
      </c>
      <c r="I96" s="64">
        <v>0.99514480000000005</v>
      </c>
      <c r="J96" s="64">
        <v>1.690214E-2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>
        <v>37.752583999999999</v>
      </c>
      <c r="Y96" s="188">
        <v>41.832813000000002</v>
      </c>
      <c r="Z96" s="188">
        <v>0.99243857000000002</v>
      </c>
      <c r="AA96" s="64">
        <v>0.99514480000000005</v>
      </c>
      <c r="AB96" s="64">
        <v>1.690214E-2</v>
      </c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>
        <f t="shared" si="4"/>
        <v>0</v>
      </c>
      <c r="AN96" s="123">
        <f t="shared" si="5"/>
        <v>0</v>
      </c>
      <c r="AO96" s="123">
        <f t="shared" si="6"/>
        <v>0</v>
      </c>
      <c r="AP96" s="123">
        <f t="shared" si="7"/>
        <v>0</v>
      </c>
      <c r="AQ96" s="89">
        <f t="shared" si="8"/>
        <v>0</v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27.325756999999999</v>
      </c>
      <c r="G98" s="98">
        <v>32.479816</v>
      </c>
      <c r="H98" s="98">
        <v>0.95784970999999997</v>
      </c>
      <c r="I98" s="62">
        <v>0.95424819999999999</v>
      </c>
      <c r="J98" s="62">
        <v>6.6100999999999993E-2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>
        <v>27.325756999999999</v>
      </c>
      <c r="Y98" s="98">
        <v>32.479816</v>
      </c>
      <c r="Z98" s="98">
        <v>0.95784970999999997</v>
      </c>
      <c r="AA98" s="62">
        <v>0.95424819999999999</v>
      </c>
      <c r="AB98" s="62">
        <v>6.6100999999999993E-2</v>
      </c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>
        <f t="shared" si="14"/>
        <v>0</v>
      </c>
      <c r="AN98" s="97">
        <f t="shared" si="15"/>
        <v>0</v>
      </c>
      <c r="AO98" s="97">
        <f t="shared" si="16"/>
        <v>0</v>
      </c>
      <c r="AP98" s="97">
        <f t="shared" si="17"/>
        <v>0</v>
      </c>
      <c r="AQ98" s="122">
        <f t="shared" si="18"/>
        <v>0</v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30.807725999999999</v>
      </c>
      <c r="G99" s="188">
        <v>35.391928</v>
      </c>
      <c r="H99" s="188">
        <v>0.97570206000000004</v>
      </c>
      <c r="I99" s="64">
        <v>0.97136650000000002</v>
      </c>
      <c r="J99" s="64">
        <v>4.0164686999999998E-2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>
        <v>30.807725999999999</v>
      </c>
      <c r="Y99" s="188">
        <v>35.391928</v>
      </c>
      <c r="Z99" s="188">
        <v>0.97570206000000004</v>
      </c>
      <c r="AA99" s="64">
        <v>0.97136650000000002</v>
      </c>
      <c r="AB99" s="64">
        <v>4.0164686999999998E-2</v>
      </c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>
        <f t="shared" si="14"/>
        <v>0</v>
      </c>
      <c r="AN99" s="123">
        <f t="shared" si="15"/>
        <v>0</v>
      </c>
      <c r="AO99" s="123">
        <f t="shared" si="16"/>
        <v>0</v>
      </c>
      <c r="AP99" s="123">
        <f t="shared" si="17"/>
        <v>0</v>
      </c>
      <c r="AQ99" s="89">
        <f t="shared" si="18"/>
        <v>0</v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35.135759999999998</v>
      </c>
      <c r="G100" s="188">
        <v>39.274731000000003</v>
      </c>
      <c r="H100" s="188">
        <v>0.98814221999999996</v>
      </c>
      <c r="I100" s="64">
        <v>0.98974695000000001</v>
      </c>
      <c r="J100" s="64">
        <v>2.3736549999999999E-2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>
        <v>35.135759999999998</v>
      </c>
      <c r="Y100" s="188">
        <v>39.274731000000003</v>
      </c>
      <c r="Z100" s="188">
        <v>0.98814221999999996</v>
      </c>
      <c r="AA100" s="64">
        <v>0.98974695000000001</v>
      </c>
      <c r="AB100" s="64">
        <v>2.3736549999999999E-2</v>
      </c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>
        <f t="shared" si="14"/>
        <v>0</v>
      </c>
      <c r="AN100" s="123">
        <f t="shared" si="15"/>
        <v>0</v>
      </c>
      <c r="AO100" s="123">
        <f t="shared" si="16"/>
        <v>0</v>
      </c>
      <c r="AP100" s="123">
        <f t="shared" si="17"/>
        <v>0</v>
      </c>
      <c r="AQ100" s="89">
        <f t="shared" si="18"/>
        <v>0</v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37.752980000000001</v>
      </c>
      <c r="G101" s="188">
        <v>41.826745000000003</v>
      </c>
      <c r="H101" s="188">
        <v>0.99244538000000004</v>
      </c>
      <c r="I101" s="64">
        <v>0.99521526999999999</v>
      </c>
      <c r="J101" s="64">
        <v>1.7600353999999999E-2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>
        <v>37.752980000000001</v>
      </c>
      <c r="Y101" s="188">
        <v>41.826745000000003</v>
      </c>
      <c r="Z101" s="188">
        <v>0.99244538000000004</v>
      </c>
      <c r="AA101" s="64">
        <v>0.99521526999999999</v>
      </c>
      <c r="AB101" s="64">
        <v>1.7600353999999999E-2</v>
      </c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>
        <f t="shared" si="14"/>
        <v>0</v>
      </c>
      <c r="AN101" s="123">
        <f t="shared" si="15"/>
        <v>0</v>
      </c>
      <c r="AO101" s="123">
        <f t="shared" si="16"/>
        <v>0</v>
      </c>
      <c r="AP101" s="123">
        <f t="shared" si="17"/>
        <v>0</v>
      </c>
      <c r="AQ101" s="89">
        <f t="shared" si="18"/>
        <v>0</v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27.276494</v>
      </c>
      <c r="G103" s="98">
        <v>32.250447000000001</v>
      </c>
      <c r="H103" s="98">
        <v>0.95609248000000002</v>
      </c>
      <c r="I103" s="62">
        <v>0.95471510999999998</v>
      </c>
      <c r="J103" s="62">
        <v>6.8366079999999996E-2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>
        <v>27.276494</v>
      </c>
      <c r="Y103" s="98">
        <v>32.250447000000001</v>
      </c>
      <c r="Z103" s="98">
        <v>0.95609248000000002</v>
      </c>
      <c r="AA103" s="62">
        <v>0.95471510999999998</v>
      </c>
      <c r="AB103" s="62">
        <v>6.8366079999999996E-2</v>
      </c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>
        <f t="shared" si="14"/>
        <v>0</v>
      </c>
      <c r="AN103" s="97">
        <f t="shared" si="15"/>
        <v>0</v>
      </c>
      <c r="AO103" s="97">
        <f t="shared" si="16"/>
        <v>0</v>
      </c>
      <c r="AP103" s="97">
        <f t="shared" si="17"/>
        <v>0</v>
      </c>
      <c r="AQ103" s="122">
        <f t="shared" si="18"/>
        <v>0</v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30.610120999999999</v>
      </c>
      <c r="G104" s="188">
        <v>35.091858000000002</v>
      </c>
      <c r="H104" s="188">
        <v>0.97475977999999996</v>
      </c>
      <c r="I104" s="64">
        <v>0.97247680999999997</v>
      </c>
      <c r="J104" s="64">
        <v>4.1678615000000002E-2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>
        <v>30.610120999999999</v>
      </c>
      <c r="Y104" s="188">
        <v>35.091858000000002</v>
      </c>
      <c r="Z104" s="188">
        <v>0.97475977999999996</v>
      </c>
      <c r="AA104" s="64">
        <v>0.97247680999999997</v>
      </c>
      <c r="AB104" s="64">
        <v>4.1678615000000002E-2</v>
      </c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>
        <f t="shared" si="14"/>
        <v>0</v>
      </c>
      <c r="AN104" s="123">
        <f t="shared" si="15"/>
        <v>0</v>
      </c>
      <c r="AO104" s="123">
        <f t="shared" si="16"/>
        <v>0</v>
      </c>
      <c r="AP104" s="123">
        <f t="shared" si="17"/>
        <v>0</v>
      </c>
      <c r="AQ104" s="89">
        <f t="shared" si="18"/>
        <v>0</v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34.798394000000002</v>
      </c>
      <c r="G105" s="188">
        <v>38.912416</v>
      </c>
      <c r="H105" s="188">
        <v>0.98733061</v>
      </c>
      <c r="I105" s="64">
        <v>0.98954428999999999</v>
      </c>
      <c r="J105" s="64">
        <v>2.4813735999999999E-2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>
        <v>34.798394000000002</v>
      </c>
      <c r="Y105" s="188">
        <v>38.912416</v>
      </c>
      <c r="Z105" s="188">
        <v>0.98733061</v>
      </c>
      <c r="AA105" s="64">
        <v>0.98954428999999999</v>
      </c>
      <c r="AB105" s="64">
        <v>2.4813735999999999E-2</v>
      </c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>
        <f t="shared" si="14"/>
        <v>0</v>
      </c>
      <c r="AN105" s="123">
        <f t="shared" si="15"/>
        <v>0</v>
      </c>
      <c r="AO105" s="123">
        <f t="shared" si="16"/>
        <v>0</v>
      </c>
      <c r="AP105" s="123">
        <f t="shared" si="17"/>
        <v>0</v>
      </c>
      <c r="AQ105" s="89">
        <f t="shared" si="18"/>
        <v>0</v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37.478932</v>
      </c>
      <c r="G106" s="188">
        <v>41.512315999999998</v>
      </c>
      <c r="H106" s="188">
        <v>0.99190392000000005</v>
      </c>
      <c r="I106" s="64">
        <v>0.99495595000000003</v>
      </c>
      <c r="J106" s="64">
        <v>1.8387779999999999E-2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>
        <v>37.478932</v>
      </c>
      <c r="Y106" s="188">
        <v>41.512315999999998</v>
      </c>
      <c r="Z106" s="188">
        <v>0.99190392000000005</v>
      </c>
      <c r="AA106" s="64">
        <v>0.99495595000000003</v>
      </c>
      <c r="AB106" s="64">
        <v>1.8387779999999999E-2</v>
      </c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>
        <f t="shared" si="14"/>
        <v>0</v>
      </c>
      <c r="AN106" s="123">
        <f t="shared" si="15"/>
        <v>0</v>
      </c>
      <c r="AO106" s="123">
        <f t="shared" si="16"/>
        <v>0</v>
      </c>
      <c r="AP106" s="123">
        <f t="shared" si="17"/>
        <v>0</v>
      </c>
      <c r="AQ106" s="89">
        <f t="shared" si="18"/>
        <v>0</v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/>
      <c r="G109" s="188"/>
      <c r="H109" s="188"/>
      <c r="I109" s="64"/>
      <c r="J109" s="64"/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/>
      <c r="G110" s="188"/>
      <c r="H110" s="188"/>
      <c r="I110" s="64"/>
      <c r="J110" s="64"/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/>
      <c r="G111" s="188"/>
      <c r="H111" s="188"/>
      <c r="I111" s="64"/>
      <c r="J111" s="64"/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/>
      <c r="G114" s="188"/>
      <c r="H114" s="188"/>
      <c r="I114" s="64"/>
      <c r="J114" s="64"/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/>
      <c r="G115" s="188"/>
      <c r="H115" s="188"/>
      <c r="I115" s="64"/>
      <c r="J115" s="64"/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/>
      <c r="G116" s="188"/>
      <c r="H116" s="188"/>
      <c r="I116" s="64"/>
      <c r="J116" s="64"/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/>
      <c r="G119" s="188"/>
      <c r="H119" s="188"/>
      <c r="I119" s="64"/>
      <c r="J119" s="64"/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/>
      <c r="G120" s="188"/>
      <c r="H120" s="188"/>
      <c r="I120" s="64"/>
      <c r="J120" s="64"/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/>
      <c r="G121" s="188"/>
      <c r="H121" s="188"/>
      <c r="I121" s="64"/>
      <c r="J121" s="64"/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/>
      <c r="G124" s="188"/>
      <c r="H124" s="188"/>
      <c r="I124" s="64"/>
      <c r="J124" s="64"/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/>
      <c r="G125" s="188"/>
      <c r="H125" s="188"/>
      <c r="I125" s="64"/>
      <c r="J125" s="64"/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/>
      <c r="G126" s="188"/>
      <c r="H126" s="188"/>
      <c r="I126" s="64"/>
      <c r="J126" s="64"/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/>
      <c r="G129" s="188"/>
      <c r="H129" s="188"/>
      <c r="I129" s="64"/>
      <c r="J129" s="64"/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/>
      <c r="G130" s="188"/>
      <c r="H130" s="188"/>
      <c r="I130" s="64"/>
      <c r="J130" s="64"/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/>
      <c r="G131" s="188"/>
      <c r="H131" s="188"/>
      <c r="I131" s="64"/>
      <c r="J131" s="64"/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/>
      <c r="G134" s="188"/>
      <c r="H134" s="188"/>
      <c r="I134" s="64"/>
      <c r="J134" s="64"/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/>
      <c r="G135" s="188"/>
      <c r="H135" s="188"/>
      <c r="I135" s="64"/>
      <c r="J135" s="64"/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/>
      <c r="G136" s="188"/>
      <c r="H136" s="188"/>
      <c r="I136" s="64"/>
      <c r="J136" s="64"/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26.820792999999998</v>
      </c>
      <c r="G641" s="137">
        <f t="shared" si="59"/>
        <v>31.890806999999999</v>
      </c>
      <c r="H641" s="137">
        <f t="shared" si="59"/>
        <v>0.95460118999999999</v>
      </c>
      <c r="I641" s="137">
        <f t="shared" si="59"/>
        <v>0.94971640000000002</v>
      </c>
      <c r="J641" s="137">
        <f t="shared" si="59"/>
        <v>6.431444E-2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26.820792999999998</v>
      </c>
      <c r="Y641" s="137">
        <f t="shared" si="60"/>
        <v>31.890806999999999</v>
      </c>
      <c r="Z641" s="137">
        <f t="shared" si="60"/>
        <v>0.95460118999999999</v>
      </c>
      <c r="AA641" s="137">
        <f t="shared" si="60"/>
        <v>0.94971640000000002</v>
      </c>
      <c r="AB641" s="137">
        <f t="shared" si="60"/>
        <v>6.431444E-2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30.530988000000001</v>
      </c>
      <c r="G642" s="20">
        <f t="shared" si="59"/>
        <v>34.937432999999999</v>
      </c>
      <c r="H642" s="20">
        <f t="shared" si="59"/>
        <v>0.97325293000000002</v>
      </c>
      <c r="I642" s="20">
        <f t="shared" si="59"/>
        <v>0.97051299999999996</v>
      </c>
      <c r="J642" s="20">
        <f t="shared" si="59"/>
        <v>3.9517620000000003E-2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30.530988000000001</v>
      </c>
      <c r="Y642" s="20">
        <f t="shared" si="60"/>
        <v>34.937432999999999</v>
      </c>
      <c r="Z642" s="20">
        <f t="shared" si="60"/>
        <v>0.97325293000000002</v>
      </c>
      <c r="AA642" s="20">
        <f t="shared" si="60"/>
        <v>0.97051299999999996</v>
      </c>
      <c r="AB642" s="20">
        <f t="shared" si="60"/>
        <v>3.9517620000000003E-2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34.798394000000002</v>
      </c>
      <c r="G643" s="20">
        <f t="shared" si="59"/>
        <v>38.912416</v>
      </c>
      <c r="H643" s="20">
        <f t="shared" si="59"/>
        <v>0.98639279999999996</v>
      </c>
      <c r="I643" s="20">
        <f t="shared" si="59"/>
        <v>0.98954428999999999</v>
      </c>
      <c r="J643" s="20">
        <f t="shared" si="59"/>
        <v>2.276127E-2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34.798394000000002</v>
      </c>
      <c r="Y643" s="20">
        <f t="shared" si="60"/>
        <v>38.912416</v>
      </c>
      <c r="Z643" s="20">
        <f t="shared" si="60"/>
        <v>0.98639279999999996</v>
      </c>
      <c r="AA643" s="20">
        <f t="shared" si="60"/>
        <v>0.98954428999999999</v>
      </c>
      <c r="AB643" s="20">
        <f t="shared" si="60"/>
        <v>2.276127E-2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37.246054999999998</v>
      </c>
      <c r="G644" s="20">
        <f t="shared" si="59"/>
        <v>41.292461000000003</v>
      </c>
      <c r="H644" s="20">
        <f t="shared" si="59"/>
        <v>0.99092712000000005</v>
      </c>
      <c r="I644" s="20">
        <f t="shared" si="59"/>
        <v>0.99482802000000004</v>
      </c>
      <c r="J644" s="20">
        <f t="shared" si="59"/>
        <v>1.690214E-2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37.246054999999998</v>
      </c>
      <c r="Y644" s="20">
        <f t="shared" si="60"/>
        <v>41.292461000000003</v>
      </c>
      <c r="Z644" s="20">
        <f t="shared" si="60"/>
        <v>0.99092712000000005</v>
      </c>
      <c r="AA644" s="20">
        <f t="shared" si="60"/>
        <v>0.99482802000000004</v>
      </c>
      <c r="AB644" s="20">
        <f t="shared" si="60"/>
        <v>1.690214E-2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27.458214000000002</v>
      </c>
      <c r="G646" s="137">
        <f t="shared" si="61"/>
        <v>32.509808</v>
      </c>
      <c r="H646" s="137">
        <f t="shared" si="61"/>
        <v>0.95836692000000001</v>
      </c>
      <c r="I646" s="137">
        <f t="shared" si="61"/>
        <v>0.95532868999999998</v>
      </c>
      <c r="J646" s="137">
        <f t="shared" si="61"/>
        <v>7.4997209999999995E-2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27.458214000000002</v>
      </c>
      <c r="Y646" s="137">
        <f t="shared" si="62"/>
        <v>32.509808</v>
      </c>
      <c r="Z646" s="137">
        <f t="shared" si="62"/>
        <v>0.95836692000000001</v>
      </c>
      <c r="AA646" s="137">
        <f t="shared" si="62"/>
        <v>0.95532868999999998</v>
      </c>
      <c r="AB646" s="137">
        <f t="shared" si="62"/>
        <v>7.4997209999999995E-2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30.868117000000002</v>
      </c>
      <c r="G647" s="20">
        <f t="shared" si="61"/>
        <v>35.440725999999998</v>
      </c>
      <c r="H647" s="20">
        <f t="shared" si="61"/>
        <v>0.97574090000000002</v>
      </c>
      <c r="I647" s="20">
        <f t="shared" si="61"/>
        <v>0.97443672000000003</v>
      </c>
      <c r="J647" s="20">
        <f t="shared" si="61"/>
        <v>4.5914903E-2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30.868117000000002</v>
      </c>
      <c r="Y647" s="20">
        <f t="shared" si="62"/>
        <v>35.440725999999998</v>
      </c>
      <c r="Z647" s="20">
        <f t="shared" si="62"/>
        <v>0.97574090000000002</v>
      </c>
      <c r="AA647" s="20">
        <f t="shared" si="62"/>
        <v>0.97443672000000003</v>
      </c>
      <c r="AB647" s="20">
        <f t="shared" si="62"/>
        <v>4.5914903E-2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35.252927</v>
      </c>
      <c r="G648" s="20">
        <f t="shared" si="61"/>
        <v>39.36403</v>
      </c>
      <c r="H648" s="20">
        <f t="shared" si="61"/>
        <v>0.98819895000000002</v>
      </c>
      <c r="I648" s="20">
        <f t="shared" si="61"/>
        <v>0.99056575999999996</v>
      </c>
      <c r="J648" s="20">
        <f t="shared" si="61"/>
        <v>2.7893589999999999E-2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35.252927</v>
      </c>
      <c r="Y648" s="20">
        <f t="shared" si="62"/>
        <v>39.36403</v>
      </c>
      <c r="Z648" s="20">
        <f t="shared" si="62"/>
        <v>0.98819895000000002</v>
      </c>
      <c r="AA648" s="20">
        <f t="shared" si="62"/>
        <v>0.99056575999999996</v>
      </c>
      <c r="AB648" s="20">
        <f t="shared" si="62"/>
        <v>2.7893589999999999E-2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37.819735000000001</v>
      </c>
      <c r="G649" s="20">
        <f t="shared" si="61"/>
        <v>41.909506999999998</v>
      </c>
      <c r="H649" s="20">
        <f t="shared" si="61"/>
        <v>0.99250495999999999</v>
      </c>
      <c r="I649" s="20">
        <f t="shared" si="61"/>
        <v>0.99554511999999995</v>
      </c>
      <c r="J649" s="20">
        <f t="shared" si="61"/>
        <v>2.0621028E-2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37.819735000000001</v>
      </c>
      <c r="Y649" s="20">
        <f t="shared" si="62"/>
        <v>41.909506999999998</v>
      </c>
      <c r="Z649" s="20">
        <f t="shared" si="62"/>
        <v>0.99250495999999999</v>
      </c>
      <c r="AA649" s="20">
        <f t="shared" si="62"/>
        <v>0.99554511999999995</v>
      </c>
      <c r="AB649" s="20">
        <f t="shared" si="62"/>
        <v>2.0621028E-2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0.63742100000000335</v>
      </c>
      <c r="G651" s="137">
        <f t="shared" si="63"/>
        <v>0.6190010000000008</v>
      </c>
      <c r="H651" s="137">
        <f t="shared" si="63"/>
        <v>3.7657300000000227E-3</v>
      </c>
      <c r="I651" s="137">
        <f t="shared" si="63"/>
        <v>5.6122899999999643E-3</v>
      </c>
      <c r="J651" s="137">
        <f t="shared" si="63"/>
        <v>1.0682769999999994E-2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0.63742100000000335</v>
      </c>
      <c r="Y651" s="137">
        <f t="shared" si="64"/>
        <v>0.6190010000000008</v>
      </c>
      <c r="Z651" s="137">
        <f t="shared" si="64"/>
        <v>3.7657300000000227E-3</v>
      </c>
      <c r="AA651" s="137">
        <f t="shared" si="64"/>
        <v>5.6122899999999643E-3</v>
      </c>
      <c r="AB651" s="137">
        <f t="shared" si="64"/>
        <v>1.0682769999999994E-2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0.3371290000000009</v>
      </c>
      <c r="G652" s="20">
        <f t="shared" si="63"/>
        <v>0.50329299999999932</v>
      </c>
      <c r="H652" s="20">
        <f t="shared" si="63"/>
        <v>2.487970000000006E-3</v>
      </c>
      <c r="I652" s="20">
        <f t="shared" si="63"/>
        <v>3.9237200000000749E-3</v>
      </c>
      <c r="J652" s="20">
        <f t="shared" si="63"/>
        <v>6.3972829999999967E-3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0.3371290000000009</v>
      </c>
      <c r="Y652" s="20">
        <f t="shared" si="64"/>
        <v>0.50329299999999932</v>
      </c>
      <c r="Z652" s="20">
        <f t="shared" si="64"/>
        <v>2.487970000000006E-3</v>
      </c>
      <c r="AA652" s="20">
        <f t="shared" si="64"/>
        <v>3.9237200000000749E-3</v>
      </c>
      <c r="AB652" s="20">
        <f t="shared" si="64"/>
        <v>6.3972829999999967E-3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0.45453299999999786</v>
      </c>
      <c r="G653" s="20">
        <f t="shared" si="63"/>
        <v>0.45161399999999929</v>
      </c>
      <c r="H653" s="20">
        <f t="shared" si="63"/>
        <v>1.8061500000000619E-3</v>
      </c>
      <c r="I653" s="20">
        <f t="shared" si="63"/>
        <v>1.0214699999999688E-3</v>
      </c>
      <c r="J653" s="20">
        <f t="shared" si="63"/>
        <v>5.1323199999999992E-3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0.45453299999999786</v>
      </c>
      <c r="Y653" s="20">
        <f t="shared" si="64"/>
        <v>0.45161399999999929</v>
      </c>
      <c r="Z653" s="20">
        <f t="shared" si="64"/>
        <v>1.8061500000000619E-3</v>
      </c>
      <c r="AA653" s="20">
        <f t="shared" si="64"/>
        <v>1.0214699999999688E-3</v>
      </c>
      <c r="AB653" s="20">
        <f t="shared" si="64"/>
        <v>5.1323199999999992E-3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0.57368000000000308</v>
      </c>
      <c r="G654" s="20">
        <f t="shared" si="63"/>
        <v>0.61704599999999488</v>
      </c>
      <c r="H654" s="20">
        <f t="shared" si="63"/>
        <v>1.5778399999999415E-3</v>
      </c>
      <c r="I654" s="20">
        <f t="shared" si="63"/>
        <v>7.1709999999991503E-4</v>
      </c>
      <c r="J654" s="20">
        <f t="shared" si="63"/>
        <v>3.7188880000000001E-3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0.57368000000000308</v>
      </c>
      <c r="Y654" s="20">
        <f t="shared" si="64"/>
        <v>0.61704599999999488</v>
      </c>
      <c r="Z654" s="20">
        <f t="shared" si="64"/>
        <v>1.5778399999999415E-3</v>
      </c>
      <c r="AA654" s="20">
        <f t="shared" si="64"/>
        <v>7.1709999999991503E-4</v>
      </c>
      <c r="AB654" s="20">
        <f t="shared" si="64"/>
        <v>3.7188880000000001E-3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15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cinema_track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cinema_track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27457.296000000002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30.713581809523816</v>
      </c>
      <c r="G5" s="32">
        <f t="shared" si="0"/>
        <v>34.314412904761902</v>
      </c>
      <c r="H5" s="32">
        <f t="shared" si="0"/>
        <v>0.96903136380952382</v>
      </c>
      <c r="I5" s="92">
        <f t="shared" si="0"/>
        <v>0.97449244047619055</v>
      </c>
      <c r="J5" s="92">
        <f t="shared" si="0"/>
        <v>6.1487775095238097E-2</v>
      </c>
      <c r="K5" s="57"/>
      <c r="L5" s="57"/>
      <c r="M5" s="57"/>
      <c r="N5" s="28"/>
      <c r="O5" s="58"/>
      <c r="P5" s="132">
        <f t="shared" ref="P5:Q8" si="1">P16</f>
        <v>25.64</v>
      </c>
      <c r="Q5" s="153">
        <f t="shared" si="1"/>
        <v>9.7810000000000006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39731.792000000001</v>
      </c>
      <c r="F6" s="92">
        <f t="shared" si="0"/>
        <v>33.293589285714276</v>
      </c>
      <c r="G6" s="92">
        <f t="shared" si="0"/>
        <v>36.934864238095237</v>
      </c>
      <c r="H6" s="92">
        <f t="shared" si="0"/>
        <v>0.98082668380952365</v>
      </c>
      <c r="I6" s="92">
        <f t="shared" si="0"/>
        <v>0.98494449047619048</v>
      </c>
      <c r="J6" s="92">
        <f t="shared" si="0"/>
        <v>4.16115809047619E-2</v>
      </c>
      <c r="K6" s="58"/>
      <c r="L6" s="58"/>
      <c r="M6" s="58"/>
      <c r="N6" s="30"/>
      <c r="O6" s="58"/>
      <c r="P6" s="132">
        <f t="shared" si="1"/>
        <v>25.593</v>
      </c>
      <c r="Q6" s="132">
        <f t="shared" si="1"/>
        <v>9.5619999999999994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59551.984000000004</v>
      </c>
      <c r="F7" s="92">
        <f t="shared" si="0"/>
        <v>36.446848571428575</v>
      </c>
      <c r="G7" s="92">
        <f t="shared" si="0"/>
        <v>40.48651685714286</v>
      </c>
      <c r="H7" s="92">
        <f t="shared" si="0"/>
        <v>0.98939370380952374</v>
      </c>
      <c r="I7" s="92">
        <f t="shared" si="0"/>
        <v>0.99257969380952371</v>
      </c>
      <c r="J7" s="92">
        <f t="shared" si="0"/>
        <v>2.6420933619047609E-2</v>
      </c>
      <c r="K7" s="58"/>
      <c r="L7" s="58"/>
      <c r="M7" s="58"/>
      <c r="N7" s="30"/>
      <c r="O7" s="58"/>
      <c r="P7" s="132">
        <f t="shared" si="1"/>
        <v>25.718</v>
      </c>
      <c r="Q7" s="132">
        <f t="shared" si="1"/>
        <v>9.7810000000000006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86991.584000000003</v>
      </c>
      <c r="F8" s="92">
        <f t="shared" si="0"/>
        <v>39.467625952380949</v>
      </c>
      <c r="G8" s="92">
        <f t="shared" si="0"/>
        <v>43.660332190476183</v>
      </c>
      <c r="H8" s="92">
        <f t="shared" si="0"/>
        <v>0.99380515857142848</v>
      </c>
      <c r="I8" s="92">
        <f t="shared" si="0"/>
        <v>0.99605770809523819</v>
      </c>
      <c r="J8" s="92">
        <f t="shared" si="0"/>
        <v>1.4465071833333334E-2</v>
      </c>
      <c r="K8" s="58"/>
      <c r="L8" s="58"/>
      <c r="M8" s="58"/>
      <c r="N8" s="30"/>
      <c r="O8" s="58"/>
      <c r="P8" s="132">
        <f t="shared" si="1"/>
        <v>25.905999999999999</v>
      </c>
      <c r="Q8" s="132">
        <f t="shared" si="1"/>
        <v>9.8119999999999994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25.713973540019744</v>
      </c>
      <c r="Q10" s="156">
        <f>GEOMEAN(Q5:Q8)</f>
        <v>9.7334813073862101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4622.4719999999998</v>
      </c>
      <c r="F16" s="168">
        <v>5835.96</v>
      </c>
      <c r="G16" s="168">
        <v>1040.24</v>
      </c>
      <c r="H16" s="168">
        <v>357.512</v>
      </c>
      <c r="I16" s="168">
        <v>150.14400000000001</v>
      </c>
      <c r="J16" s="168">
        <v>8571.3119999999999</v>
      </c>
      <c r="K16" s="62">
        <v>5024.0240000000003</v>
      </c>
      <c r="L16" s="62">
        <v>1855.6320000000001</v>
      </c>
      <c r="M16" s="62">
        <v>7.8879999999999999</v>
      </c>
      <c r="N16" s="57"/>
      <c r="O16" s="253"/>
      <c r="P16" s="131">
        <v>25.64</v>
      </c>
      <c r="Q16" s="131">
        <v>9.7810000000000006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4622.4719999999998</v>
      </c>
      <c r="F17" s="169">
        <v>7698.6719999999996</v>
      </c>
      <c r="G17" s="169">
        <v>3755.4879999999998</v>
      </c>
      <c r="H17" s="169">
        <v>1880.1759999999999</v>
      </c>
      <c r="I17" s="169">
        <v>1357.768</v>
      </c>
      <c r="J17" s="169">
        <v>11094.191999999999</v>
      </c>
      <c r="K17" s="64">
        <v>6863.848</v>
      </c>
      <c r="L17" s="64">
        <v>2459.1759999999999</v>
      </c>
      <c r="M17" s="64">
        <v>7.88</v>
      </c>
      <c r="N17" s="58"/>
      <c r="O17" s="239"/>
      <c r="P17" s="146">
        <v>25.593</v>
      </c>
      <c r="Q17" s="146">
        <v>9.5619999999999994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4622.4719999999998</v>
      </c>
      <c r="F18" s="169">
        <v>9632.4240000000009</v>
      </c>
      <c r="G18" s="169">
        <v>8173.3760000000002</v>
      </c>
      <c r="H18" s="169">
        <v>5921.192</v>
      </c>
      <c r="I18" s="169">
        <v>5643.4080000000004</v>
      </c>
      <c r="J18" s="169">
        <v>13694.736000000001</v>
      </c>
      <c r="K18" s="64">
        <v>8782.8880000000008</v>
      </c>
      <c r="L18" s="64">
        <v>3081.4879999999998</v>
      </c>
      <c r="M18" s="64">
        <v>7.8639999999999999</v>
      </c>
      <c r="N18" s="58"/>
      <c r="O18" s="239"/>
      <c r="P18" s="146">
        <v>25.718</v>
      </c>
      <c r="Q18" s="146">
        <v>9.7810000000000006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4622.4719999999998</v>
      </c>
      <c r="F19" s="169">
        <v>11479.904</v>
      </c>
      <c r="G19" s="169">
        <v>13301.456</v>
      </c>
      <c r="H19" s="169">
        <v>12617.896000000001</v>
      </c>
      <c r="I19" s="169">
        <v>14033.632</v>
      </c>
      <c r="J19" s="169">
        <v>16403.704000000002</v>
      </c>
      <c r="K19" s="64">
        <v>10804.575999999999</v>
      </c>
      <c r="L19" s="64">
        <v>3727.944</v>
      </c>
      <c r="M19" s="64">
        <v>7.7359999999999998</v>
      </c>
      <c r="N19" s="58"/>
      <c r="O19" s="239"/>
      <c r="P19" s="146">
        <v>25.905999999999999</v>
      </c>
      <c r="Q19" s="146">
        <v>9.8119999999999994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8.6509419505833476E-2</v>
      </c>
      <c r="F20" s="214">
        <f>SUM(F16:F19)/SUM(E23:E26)</f>
        <v>0.16210419431647355</v>
      </c>
      <c r="G20" s="214">
        <f>SUM(G16:G19)/SUM(E23:E26)</f>
        <v>0.1229131780405143</v>
      </c>
      <c r="H20" s="214">
        <f>SUM(H16:H19)/SUM(E23:E26)</f>
        <v>9.7209178928651871E-2</v>
      </c>
      <c r="I20" s="214">
        <f>SUM(I16:I19)/SUM(E23:E26)</f>
        <v>9.9118929210330872E-2</v>
      </c>
      <c r="J20" s="214">
        <f>SUM(J16:J19)/SUM(E23:E26)</f>
        <v>0.23283266549590811</v>
      </c>
      <c r="K20" s="214">
        <f>SUM(K16:K19)/SUM(E23:E26)</f>
        <v>0.14726498322277903</v>
      </c>
      <c r="L20" s="214">
        <f>SUM(L16:L19)/SUM(E23:E26)</f>
        <v>5.204745127950873E-2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27457.296000000002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39731.792000000001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59551.984000000004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86991.584000000003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28.831111</v>
      </c>
      <c r="G33" s="98">
        <v>32.108215000000001</v>
      </c>
      <c r="H33" s="98">
        <v>0.96204595999999998</v>
      </c>
      <c r="I33" s="62">
        <v>0.96746520000000003</v>
      </c>
      <c r="J33" s="62">
        <v>7.2763905000000004E-2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31.718585000000001</v>
      </c>
      <c r="G34" s="188">
        <v>35.356662</v>
      </c>
      <c r="H34" s="188">
        <v>0.97779764000000002</v>
      </c>
      <c r="I34" s="64">
        <v>0.98152296999999999</v>
      </c>
      <c r="J34" s="64">
        <v>5.0321567999999997E-2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34.631532</v>
      </c>
      <c r="G35" s="188">
        <v>39.171264999999998</v>
      </c>
      <c r="H35" s="188">
        <v>0.98839880000000002</v>
      </c>
      <c r="I35" s="64">
        <v>0.99151511000000003</v>
      </c>
      <c r="J35" s="64">
        <v>3.2173604000000001E-2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37.744433999999998</v>
      </c>
      <c r="G36" s="188">
        <v>42.114986999999999</v>
      </c>
      <c r="H36" s="188">
        <v>0.99339034999999998</v>
      </c>
      <c r="I36" s="64">
        <v>0.99558453000000002</v>
      </c>
      <c r="J36" s="64">
        <v>1.6017641999999999E-2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29.237151000000001</v>
      </c>
      <c r="G38" s="98">
        <v>32.987110999999999</v>
      </c>
      <c r="H38" s="98">
        <v>0.96407414999999996</v>
      </c>
      <c r="I38" s="62">
        <v>0.96726049999999997</v>
      </c>
      <c r="J38" s="62">
        <v>6.2927194000000006E-2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32.058317000000002</v>
      </c>
      <c r="G39" s="188">
        <v>35.829251999999997</v>
      </c>
      <c r="H39" s="188">
        <v>0.97870939999999995</v>
      </c>
      <c r="I39" s="64">
        <v>0.98146847000000004</v>
      </c>
      <c r="J39" s="64">
        <v>4.194034E-2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35.836948</v>
      </c>
      <c r="G40" s="188">
        <v>39.882646000000001</v>
      </c>
      <c r="H40" s="188">
        <v>0.98880383000000005</v>
      </c>
      <c r="I40" s="64">
        <v>0.99167989999999995</v>
      </c>
      <c r="J40" s="64">
        <v>2.4565312999999998E-2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37.895502</v>
      </c>
      <c r="G41" s="188">
        <v>42.266931</v>
      </c>
      <c r="H41" s="188">
        <v>0.99357636999999999</v>
      </c>
      <c r="I41" s="64">
        <v>0.99568511999999998</v>
      </c>
      <c r="J41" s="64">
        <v>1.6542628E-2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29.428436999999999</v>
      </c>
      <c r="G43" s="98">
        <v>33.157009000000002</v>
      </c>
      <c r="H43" s="98">
        <v>0.96554006000000003</v>
      </c>
      <c r="I43" s="62">
        <v>0.96948361000000005</v>
      </c>
      <c r="J43" s="62">
        <v>6.4763135999999999E-2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32.132145999999999</v>
      </c>
      <c r="G44" s="188">
        <v>35.953921000000001</v>
      </c>
      <c r="H44" s="188">
        <v>0.97908591</v>
      </c>
      <c r="I44" s="64">
        <v>0.98188224999999996</v>
      </c>
      <c r="J44" s="64">
        <v>4.2794894E-2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35.533464000000002</v>
      </c>
      <c r="G45" s="188">
        <v>39.813011000000003</v>
      </c>
      <c r="H45" s="188">
        <v>0.98884000999999999</v>
      </c>
      <c r="I45" s="64">
        <v>0.99171907999999998</v>
      </c>
      <c r="J45" s="64">
        <v>2.8404777999999999E-2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38.412398000000003</v>
      </c>
      <c r="G46" s="188">
        <v>42.788322999999998</v>
      </c>
      <c r="H46" s="188">
        <v>0.99360419</v>
      </c>
      <c r="I46" s="64">
        <v>0.99570537000000003</v>
      </c>
      <c r="J46" s="64">
        <v>1.5463444999999999E-2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30.137505000000001</v>
      </c>
      <c r="G48" s="98">
        <v>33.610903</v>
      </c>
      <c r="H48" s="98">
        <v>0.96686550000000004</v>
      </c>
      <c r="I48" s="62">
        <v>0.97132850000000004</v>
      </c>
      <c r="J48" s="62">
        <v>6.0252197E-2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32.791646999999998</v>
      </c>
      <c r="G49" s="188">
        <v>36.372802</v>
      </c>
      <c r="H49" s="188">
        <v>0.97956063999999998</v>
      </c>
      <c r="I49" s="64">
        <v>0.98283774000000002</v>
      </c>
      <c r="J49" s="64">
        <v>3.9171486999999998E-2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36.018940000000001</v>
      </c>
      <c r="G50" s="188">
        <v>40.147523</v>
      </c>
      <c r="H50" s="188">
        <v>0.98863539</v>
      </c>
      <c r="I50" s="64">
        <v>0.99171147000000004</v>
      </c>
      <c r="J50" s="64">
        <v>2.5276901000000001E-2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38.945126000000002</v>
      </c>
      <c r="G51" s="188">
        <v>43.217309</v>
      </c>
      <c r="H51" s="188">
        <v>0.99348647999999995</v>
      </c>
      <c r="I51" s="64">
        <v>0.99570561999999996</v>
      </c>
      <c r="J51" s="64">
        <v>1.3360359E-2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30.020175999999999</v>
      </c>
      <c r="G53" s="98">
        <v>33.697609999999997</v>
      </c>
      <c r="H53" s="98">
        <v>0.96705556000000004</v>
      </c>
      <c r="I53" s="62">
        <v>0.97141005999999996</v>
      </c>
      <c r="J53" s="62">
        <v>5.9911598000000003E-2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33.007603000000003</v>
      </c>
      <c r="G54" s="188">
        <v>36.576656999999997</v>
      </c>
      <c r="H54" s="188">
        <v>0.97986498</v>
      </c>
      <c r="I54" s="64">
        <v>0.98316844999999997</v>
      </c>
      <c r="J54" s="64">
        <v>3.7768586999999999E-2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36.289417</v>
      </c>
      <c r="G55" s="188">
        <v>40.290754999999997</v>
      </c>
      <c r="H55" s="188">
        <v>0.98869026999999998</v>
      </c>
      <c r="I55" s="64">
        <v>0.99185316000000001</v>
      </c>
      <c r="J55" s="64">
        <v>2.3880704999999999E-2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39.290540999999997</v>
      </c>
      <c r="G56" s="188">
        <v>43.424377</v>
      </c>
      <c r="H56" s="188">
        <v>0.99356960000000005</v>
      </c>
      <c r="I56" s="64">
        <v>0.99578646999999998</v>
      </c>
      <c r="J56" s="64">
        <v>1.2187595000000001E-2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30.239045000000001</v>
      </c>
      <c r="G58" s="98">
        <v>34.008665999999998</v>
      </c>
      <c r="H58" s="98">
        <v>0.96739218999999999</v>
      </c>
      <c r="I58" s="62">
        <v>0.97275332000000003</v>
      </c>
      <c r="J58" s="62">
        <v>6.0408823E-2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33.092692</v>
      </c>
      <c r="G59" s="188">
        <v>36.816242000000003</v>
      </c>
      <c r="H59" s="188">
        <v>0.97993498999999995</v>
      </c>
      <c r="I59" s="64">
        <v>0.98410677000000002</v>
      </c>
      <c r="J59" s="64">
        <v>3.8156404999999997E-2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36.431790999999997</v>
      </c>
      <c r="G60" s="188">
        <v>40.39996</v>
      </c>
      <c r="H60" s="188">
        <v>0.98885128</v>
      </c>
      <c r="I60" s="64">
        <v>0.99195263</v>
      </c>
      <c r="J60" s="64">
        <v>2.3970762E-2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39.712986999999998</v>
      </c>
      <c r="G61" s="188">
        <v>43.834802000000003</v>
      </c>
      <c r="H61" s="188">
        <v>0.99365530000000002</v>
      </c>
      <c r="I61" s="64">
        <v>0.99583569000000005</v>
      </c>
      <c r="J61" s="64">
        <v>1.16793625E-2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30.823250000000002</v>
      </c>
      <c r="G63" s="98">
        <v>34.763317999999998</v>
      </c>
      <c r="H63" s="98">
        <v>0.96680496000000005</v>
      </c>
      <c r="I63" s="62">
        <v>0.97302054000000004</v>
      </c>
      <c r="J63" s="62">
        <v>5.6764290000000002E-2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33.965079000000003</v>
      </c>
      <c r="G64" s="188">
        <v>37.616613999999998</v>
      </c>
      <c r="H64" s="188">
        <v>0.97992148000000001</v>
      </c>
      <c r="I64" s="64">
        <v>0.98439876000000004</v>
      </c>
      <c r="J64" s="64">
        <v>3.5408324999999997E-2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37.118476999999999</v>
      </c>
      <c r="G65" s="188">
        <v>40.865465999999998</v>
      </c>
      <c r="H65" s="188">
        <v>0.98897024</v>
      </c>
      <c r="I65" s="64">
        <v>0.99218240000000002</v>
      </c>
      <c r="J65" s="64">
        <v>2.2712547E-2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40.501007999999999</v>
      </c>
      <c r="G66" s="188">
        <v>44.345196000000001</v>
      </c>
      <c r="H66" s="188">
        <v>0.99374340999999999</v>
      </c>
      <c r="I66" s="64">
        <v>0.99591792000000001</v>
      </c>
      <c r="J66" s="64">
        <v>1.1342066E-2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29.515498000000001</v>
      </c>
      <c r="G68" s="98">
        <v>32.887830000000001</v>
      </c>
      <c r="H68" s="98">
        <v>0.96477637000000005</v>
      </c>
      <c r="I68" s="62">
        <v>0.97085109999999997</v>
      </c>
      <c r="J68" s="62">
        <v>7.2609320000000005E-2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32.176788999999999</v>
      </c>
      <c r="G69" s="188">
        <v>35.839378000000004</v>
      </c>
      <c r="H69" s="188">
        <v>0.97911314000000005</v>
      </c>
      <c r="I69" s="64">
        <v>0.98362404000000003</v>
      </c>
      <c r="J69" s="64">
        <v>5.0820379999999998E-2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34.744104</v>
      </c>
      <c r="G70" s="188">
        <v>39.337843999999997</v>
      </c>
      <c r="H70" s="188">
        <v>0.98907520999999998</v>
      </c>
      <c r="I70" s="64">
        <v>0.99218209000000002</v>
      </c>
      <c r="J70" s="64">
        <v>3.4025556999999998E-2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37.913330999999999</v>
      </c>
      <c r="G71" s="188">
        <v>42.410904000000002</v>
      </c>
      <c r="H71" s="188">
        <v>0.99367885</v>
      </c>
      <c r="I71" s="64">
        <v>0.99585741999999999</v>
      </c>
      <c r="J71" s="64">
        <v>1.7221808000000002E-2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30.170214000000001</v>
      </c>
      <c r="G73" s="98">
        <v>33.567247999999999</v>
      </c>
      <c r="H73" s="98">
        <v>0.96730643999999999</v>
      </c>
      <c r="I73" s="62">
        <v>0.97256058000000001</v>
      </c>
      <c r="J73" s="62">
        <v>6.3047339999999993E-2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33.140363999999998</v>
      </c>
      <c r="G74" s="188">
        <v>36.39725</v>
      </c>
      <c r="H74" s="188">
        <v>0.98007188000000001</v>
      </c>
      <c r="I74" s="64">
        <v>0.98443000999999997</v>
      </c>
      <c r="J74" s="64">
        <v>4.2909450000000002E-2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36.588472000000003</v>
      </c>
      <c r="G75" s="188">
        <v>40.606420999999997</v>
      </c>
      <c r="H75" s="188">
        <v>0.98933707000000004</v>
      </c>
      <c r="I75" s="64">
        <v>0.99245422000000005</v>
      </c>
      <c r="J75" s="64">
        <v>2.5293414E-2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38.130451000000001</v>
      </c>
      <c r="G76" s="188">
        <v>42.811056999999998</v>
      </c>
      <c r="H76" s="188">
        <v>0.99378082000000001</v>
      </c>
      <c r="I76" s="64">
        <v>0.99583144000000001</v>
      </c>
      <c r="J76" s="64">
        <v>1.9029014E-2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29.949766</v>
      </c>
      <c r="G78" s="98">
        <v>33.446973999999997</v>
      </c>
      <c r="H78" s="98">
        <v>0.96856916000000004</v>
      </c>
      <c r="I78" s="62">
        <v>0.97361662000000004</v>
      </c>
      <c r="J78" s="62">
        <v>6.6916169999999997E-2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32.449064999999997</v>
      </c>
      <c r="G79" s="188">
        <v>36.213355999999997</v>
      </c>
      <c r="H79" s="188">
        <v>0.98053288999999999</v>
      </c>
      <c r="I79" s="64">
        <v>0.98454984000000001</v>
      </c>
      <c r="J79" s="64">
        <v>4.7567251999999997E-2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35.458460000000002</v>
      </c>
      <c r="G80" s="188">
        <v>39.952024000000002</v>
      </c>
      <c r="H80" s="188">
        <v>0.98937655000000002</v>
      </c>
      <c r="I80" s="64">
        <v>0.99247185999999998</v>
      </c>
      <c r="J80" s="64">
        <v>3.1973152999999997E-2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38.573754000000001</v>
      </c>
      <c r="G81" s="188">
        <v>42.995071000000003</v>
      </c>
      <c r="H81" s="188">
        <v>0.99381147999999997</v>
      </c>
      <c r="I81" s="64">
        <v>0.99601264</v>
      </c>
      <c r="J81" s="64">
        <v>1.5934899999999998E-2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30.543510999999999</v>
      </c>
      <c r="G83" s="98">
        <v>33.863517000000002</v>
      </c>
      <c r="H83" s="98">
        <v>0.96941533999999996</v>
      </c>
      <c r="I83" s="62">
        <v>0.97482860000000005</v>
      </c>
      <c r="J83" s="62">
        <v>6.2966110000000006E-2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33.044044999999997</v>
      </c>
      <c r="G84" s="188">
        <v>36.703493999999999</v>
      </c>
      <c r="H84" s="188">
        <v>0.98086423</v>
      </c>
      <c r="I84" s="64">
        <v>0.98503017000000004</v>
      </c>
      <c r="J84" s="64">
        <v>4.3007493000000001E-2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36.009334000000003</v>
      </c>
      <c r="G85" s="188">
        <v>40.256217999999997</v>
      </c>
      <c r="H85" s="188">
        <v>0.98916601000000004</v>
      </c>
      <c r="I85" s="64">
        <v>0.99250022000000004</v>
      </c>
      <c r="J85" s="64">
        <v>2.857877E-2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39.095536000000003</v>
      </c>
      <c r="G86" s="188">
        <v>43.378740000000001</v>
      </c>
      <c r="H86" s="188">
        <v>0.99364775000000005</v>
      </c>
      <c r="I86" s="64">
        <v>0.99595288000000004</v>
      </c>
      <c r="J86" s="64">
        <v>1.4743825E-2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31.000150999999999</v>
      </c>
      <c r="G88" s="98">
        <v>34.517943000000002</v>
      </c>
      <c r="H88" s="98">
        <v>0.97096484000000005</v>
      </c>
      <c r="I88" s="62">
        <v>0.97547149</v>
      </c>
      <c r="J88" s="62">
        <v>5.6490652000000002E-2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33.905714000000003</v>
      </c>
      <c r="G89" s="188">
        <v>37.265256000000001</v>
      </c>
      <c r="H89" s="188">
        <v>0.98180732999999998</v>
      </c>
      <c r="I89" s="64">
        <v>0.98599782000000002</v>
      </c>
      <c r="J89" s="64">
        <v>3.8198948000000003E-2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37.201447000000002</v>
      </c>
      <c r="G90" s="188">
        <v>41.074635999999998</v>
      </c>
      <c r="H90" s="188">
        <v>0.98971695000000004</v>
      </c>
      <c r="I90" s="64">
        <v>0.99291529999999995</v>
      </c>
      <c r="J90" s="64">
        <v>2.3922046999999998E-2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40.297547000000002</v>
      </c>
      <c r="G91" s="188">
        <v>44.377792999999997</v>
      </c>
      <c r="H91" s="188">
        <v>0.99401476</v>
      </c>
      <c r="I91" s="64">
        <v>0.99607272000000002</v>
      </c>
      <c r="J91" s="64">
        <v>1.2206556E-2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31.132238000000001</v>
      </c>
      <c r="G93" s="98">
        <v>34.799627999999998</v>
      </c>
      <c r="H93" s="98">
        <v>0.97123762000000002</v>
      </c>
      <c r="I93" s="62">
        <v>0.97542322000000004</v>
      </c>
      <c r="J93" s="62">
        <v>5.5769183E-2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33.892302000000001</v>
      </c>
      <c r="G94" s="188">
        <v>37.580804999999998</v>
      </c>
      <c r="H94" s="188">
        <v>0.98206716000000005</v>
      </c>
      <c r="I94" s="64">
        <v>0.9860643</v>
      </c>
      <c r="J94" s="64">
        <v>3.6885187E-2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37.326515000000001</v>
      </c>
      <c r="G95" s="188">
        <v>41.088943999999998</v>
      </c>
      <c r="H95" s="188">
        <v>0.98997957000000003</v>
      </c>
      <c r="I95" s="64">
        <v>0.99296832000000002</v>
      </c>
      <c r="J95" s="64">
        <v>2.2665009999999999E-2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40.638339999999999</v>
      </c>
      <c r="G96" s="188">
        <v>44.626728999999997</v>
      </c>
      <c r="H96" s="188">
        <v>0.99422091999999995</v>
      </c>
      <c r="I96" s="64">
        <v>0.99628813999999999</v>
      </c>
      <c r="J96" s="64">
        <v>1.1630049E-2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31.453870999999999</v>
      </c>
      <c r="G98" s="98">
        <v>35.285580000000003</v>
      </c>
      <c r="H98" s="98">
        <v>0.96954346999999996</v>
      </c>
      <c r="I98" s="62">
        <v>0.97455747000000004</v>
      </c>
      <c r="J98" s="62">
        <v>5.3604263999999999E-2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34.285693999999999</v>
      </c>
      <c r="G99" s="188">
        <v>37.973787000000002</v>
      </c>
      <c r="H99" s="188">
        <v>0.98144807999999994</v>
      </c>
      <c r="I99" s="64">
        <v>0.98560504999999998</v>
      </c>
      <c r="J99" s="64">
        <v>3.3766795000000002E-2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37.542887999999998</v>
      </c>
      <c r="G100" s="188">
        <v>41.113368999999999</v>
      </c>
      <c r="H100" s="188">
        <v>0.98997122999999998</v>
      </c>
      <c r="I100" s="64">
        <v>0.99292798999999998</v>
      </c>
      <c r="J100" s="64">
        <v>2.0964013E-2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41.101652000000001</v>
      </c>
      <c r="G101" s="188">
        <v>44.892772999999998</v>
      </c>
      <c r="H101" s="188">
        <v>0.99425686000000002</v>
      </c>
      <c r="I101" s="64">
        <v>0.99626166000000005</v>
      </c>
      <c r="J101" s="64">
        <v>1.0668828999999999E-2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31.177757</v>
      </c>
      <c r="G103" s="98">
        <v>34.693210999999998</v>
      </c>
      <c r="H103" s="98">
        <v>0.97079641000000005</v>
      </c>
      <c r="I103" s="62">
        <v>0.97821941000000001</v>
      </c>
      <c r="J103" s="62">
        <v>7.1743680000000004E-2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33.393089000000003</v>
      </c>
      <c r="G104" s="188">
        <v>36.943019999999997</v>
      </c>
      <c r="H104" s="188">
        <v>0.98159258000000005</v>
      </c>
      <c r="I104" s="64">
        <v>0.98663557000000002</v>
      </c>
      <c r="J104" s="64">
        <v>5.0956525000000003E-2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35.899687999999998</v>
      </c>
      <c r="G105" s="188">
        <v>40.187911999999997</v>
      </c>
      <c r="H105" s="188">
        <v>0.98991934999999998</v>
      </c>
      <c r="I105" s="64">
        <v>0.99332436999999996</v>
      </c>
      <c r="J105" s="64">
        <v>3.3083715E-2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38.859313</v>
      </c>
      <c r="G106" s="188">
        <v>43.350838000000003</v>
      </c>
      <c r="H106" s="188">
        <v>0.99386447</v>
      </c>
      <c r="I106" s="64">
        <v>0.99623629999999996</v>
      </c>
      <c r="J106" s="64">
        <v>1.9300174E-2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31.487338000000001</v>
      </c>
      <c r="G108" s="98">
        <v>34.950035</v>
      </c>
      <c r="H108" s="98">
        <v>0.97197429999999996</v>
      </c>
      <c r="I108" s="62">
        <v>0.97870380000000001</v>
      </c>
      <c r="J108" s="62">
        <v>6.2348164999999997E-2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33.827705000000002</v>
      </c>
      <c r="G109" s="188">
        <v>37.222842</v>
      </c>
      <c r="H109" s="188">
        <v>0.98207418000000002</v>
      </c>
      <c r="I109" s="64">
        <v>0.98696647000000004</v>
      </c>
      <c r="J109" s="64">
        <v>4.3630719999999998E-2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36.827792000000002</v>
      </c>
      <c r="G110" s="188">
        <v>40.855114</v>
      </c>
      <c r="H110" s="188">
        <v>0.99004272000000004</v>
      </c>
      <c r="I110" s="64">
        <v>0.99319436999999999</v>
      </c>
      <c r="J110" s="64">
        <v>2.7233317E-2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38.916950999999997</v>
      </c>
      <c r="G111" s="188">
        <v>43.473514000000002</v>
      </c>
      <c r="H111" s="188">
        <v>0.99388301000000001</v>
      </c>
      <c r="I111" s="64">
        <v>0.99622951999999998</v>
      </c>
      <c r="J111" s="64">
        <v>1.9337341000000001E-2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31.533725</v>
      </c>
      <c r="G113" s="98">
        <v>35.386366000000002</v>
      </c>
      <c r="H113" s="98">
        <v>0.97316099</v>
      </c>
      <c r="I113" s="62">
        <v>0.98012394999999997</v>
      </c>
      <c r="J113" s="62">
        <v>6.1559834000000001E-2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33.457194999999999</v>
      </c>
      <c r="G114" s="188">
        <v>37.345103000000002</v>
      </c>
      <c r="H114" s="188">
        <v>0.98254271000000004</v>
      </c>
      <c r="I114" s="64">
        <v>0.98736241999999996</v>
      </c>
      <c r="J114" s="64">
        <v>4.493014E-2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36.315181000000003</v>
      </c>
      <c r="G115" s="188">
        <v>40.519782999999997</v>
      </c>
      <c r="H115" s="188">
        <v>0.98996448999999997</v>
      </c>
      <c r="I115" s="64">
        <v>0.99335932000000005</v>
      </c>
      <c r="J115" s="64">
        <v>3.0381976000000002E-2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39.400348000000001</v>
      </c>
      <c r="G116" s="188">
        <v>43.652572999999997</v>
      </c>
      <c r="H116" s="188">
        <v>0.99391795000000005</v>
      </c>
      <c r="I116" s="64">
        <v>0.99646157999999996</v>
      </c>
      <c r="J116" s="64">
        <v>1.6713530000000001E-2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32.380851</v>
      </c>
      <c r="G118" s="98">
        <v>36.114572000000003</v>
      </c>
      <c r="H118" s="98">
        <v>0.97445168000000004</v>
      </c>
      <c r="I118" s="62">
        <v>0.98124447000000004</v>
      </c>
      <c r="J118" s="62">
        <v>5.6748439999999997E-2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34.266477000000002</v>
      </c>
      <c r="G119" s="188">
        <v>38.061478999999999</v>
      </c>
      <c r="H119" s="188">
        <v>0.98321424999999996</v>
      </c>
      <c r="I119" s="64">
        <v>0.98758179000000001</v>
      </c>
      <c r="J119" s="64">
        <v>3.9734736E-2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36.827311000000002</v>
      </c>
      <c r="G120" s="188">
        <v>40.848613</v>
      </c>
      <c r="H120" s="188">
        <v>0.98987285999999997</v>
      </c>
      <c r="I120" s="64">
        <v>0.99346027000000003</v>
      </c>
      <c r="J120" s="64">
        <v>2.8477333000000001E-2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39.994838000000001</v>
      </c>
      <c r="G121" s="188">
        <v>44.106594999999999</v>
      </c>
      <c r="H121" s="188">
        <v>0.99389211</v>
      </c>
      <c r="I121" s="64">
        <v>0.99647744000000005</v>
      </c>
      <c r="J121" s="64">
        <v>1.5398886000000001E-2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32.186225999999998</v>
      </c>
      <c r="G123" s="98">
        <v>35.891472999999998</v>
      </c>
      <c r="H123" s="98">
        <v>0.97359509</v>
      </c>
      <c r="I123" s="62">
        <v>0.97997838000000004</v>
      </c>
      <c r="J123" s="62">
        <v>5.5568404000000002E-2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34.290255999999999</v>
      </c>
      <c r="G124" s="188">
        <v>37.805988999999997</v>
      </c>
      <c r="H124" s="188">
        <v>0.98277488999999996</v>
      </c>
      <c r="I124" s="64">
        <v>0.98730883000000003</v>
      </c>
      <c r="J124" s="64">
        <v>3.9513774000000002E-2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37.507984999999998</v>
      </c>
      <c r="G125" s="188">
        <v>41.223697999999999</v>
      </c>
      <c r="H125" s="188">
        <v>0.98983125000000005</v>
      </c>
      <c r="I125" s="64">
        <v>0.99344726999999999</v>
      </c>
      <c r="J125" s="64">
        <v>2.3793374999999999E-2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40.709760000000003</v>
      </c>
      <c r="G126" s="188">
        <v>44.648648999999999</v>
      </c>
      <c r="H126" s="188">
        <v>0.99393522000000001</v>
      </c>
      <c r="I126" s="64">
        <v>0.99645402000000005</v>
      </c>
      <c r="J126" s="64">
        <v>1.2905041000000001E-2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31.807158999999999</v>
      </c>
      <c r="G128" s="98">
        <v>35.396101999999999</v>
      </c>
      <c r="H128" s="98">
        <v>0.97278825000000002</v>
      </c>
      <c r="I128" s="62">
        <v>0.97866938999999997</v>
      </c>
      <c r="J128" s="62">
        <v>5.7497001999999998E-2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33.886718999999999</v>
      </c>
      <c r="G129" s="188">
        <v>37.660030999999996</v>
      </c>
      <c r="H129" s="188">
        <v>0.98246436000000004</v>
      </c>
      <c r="I129" s="64">
        <v>0.98694190999999998</v>
      </c>
      <c r="J129" s="64">
        <v>3.9546314999999999E-2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37.436754000000001</v>
      </c>
      <c r="G130" s="188">
        <v>41.172407999999997</v>
      </c>
      <c r="H130" s="188">
        <v>0.98995012000000004</v>
      </c>
      <c r="I130" s="64">
        <v>0.99315231999999998</v>
      </c>
      <c r="J130" s="64">
        <v>2.2111348999999999E-2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41.195776000000002</v>
      </c>
      <c r="G131" s="188">
        <v>45.007351</v>
      </c>
      <c r="H131" s="188">
        <v>0.99401938999999995</v>
      </c>
      <c r="I131" s="64">
        <v>0.99645746999999996</v>
      </c>
      <c r="J131" s="64">
        <v>1.1059767999999999E-2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31.930237999999999</v>
      </c>
      <c r="G133" s="98">
        <v>35.469360000000002</v>
      </c>
      <c r="H133" s="98">
        <v>0.97130030000000001</v>
      </c>
      <c r="I133" s="62">
        <v>0.97737103999999997</v>
      </c>
      <c r="J133" s="62">
        <v>5.658357E-2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34.383892000000003</v>
      </c>
      <c r="G134" s="188">
        <v>38.098208999999997</v>
      </c>
      <c r="H134" s="188">
        <v>0.98191764000000004</v>
      </c>
      <c r="I134" s="64">
        <v>0.98635066999999998</v>
      </c>
      <c r="J134" s="64">
        <v>3.6813878000000001E-2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37.837319999999998</v>
      </c>
      <c r="G135" s="188">
        <v>41.409244000000001</v>
      </c>
      <c r="H135" s="188">
        <v>0.98987457999999995</v>
      </c>
      <c r="I135" s="64">
        <v>0.99320189999999997</v>
      </c>
      <c r="J135" s="64">
        <v>2.1351966999999999E-2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41.490552000000001</v>
      </c>
      <c r="G136" s="188">
        <v>45.142463999999997</v>
      </c>
      <c r="H136" s="188">
        <v>0.99395904000000002</v>
      </c>
      <c r="I136" s="64">
        <v>0.99639792000000005</v>
      </c>
      <c r="J136" s="64">
        <v>1.1023689999999999E-2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28.831111</v>
      </c>
      <c r="G641" s="137">
        <f t="shared" si="59"/>
        <v>32.108215000000001</v>
      </c>
      <c r="H641" s="137">
        <f t="shared" si="59"/>
        <v>0.96204595999999998</v>
      </c>
      <c r="I641" s="137">
        <f t="shared" si="59"/>
        <v>0.96726049999999997</v>
      </c>
      <c r="J641" s="137">
        <f t="shared" si="59"/>
        <v>5.3604263999999999E-2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31.718585000000001</v>
      </c>
      <c r="G642" s="20">
        <f t="shared" si="59"/>
        <v>35.356662</v>
      </c>
      <c r="H642" s="20">
        <f t="shared" si="59"/>
        <v>0.97779764000000002</v>
      </c>
      <c r="I642" s="20">
        <f t="shared" si="59"/>
        <v>0.98146847000000004</v>
      </c>
      <c r="J642" s="20">
        <f t="shared" si="59"/>
        <v>3.3766795000000002E-2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34.631532</v>
      </c>
      <c r="G643" s="20">
        <f t="shared" si="59"/>
        <v>39.171264999999998</v>
      </c>
      <c r="H643" s="20">
        <f t="shared" si="59"/>
        <v>0.98839880000000002</v>
      </c>
      <c r="I643" s="20">
        <f t="shared" si="59"/>
        <v>0.99151511000000003</v>
      </c>
      <c r="J643" s="20">
        <f t="shared" si="59"/>
        <v>2.0964013E-2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37.744433999999998</v>
      </c>
      <c r="G644" s="20">
        <f t="shared" si="59"/>
        <v>42.114986999999999</v>
      </c>
      <c r="H644" s="20">
        <f t="shared" si="59"/>
        <v>0.99339034999999998</v>
      </c>
      <c r="I644" s="20">
        <f t="shared" si="59"/>
        <v>0.99558453000000002</v>
      </c>
      <c r="J644" s="20">
        <f t="shared" si="59"/>
        <v>1.0668828999999999E-2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32.380851</v>
      </c>
      <c r="G646" s="137">
        <f t="shared" si="61"/>
        <v>36.114572000000003</v>
      </c>
      <c r="H646" s="137">
        <f t="shared" si="61"/>
        <v>0.97445168000000004</v>
      </c>
      <c r="I646" s="137">
        <f t="shared" si="61"/>
        <v>0.98124447000000004</v>
      </c>
      <c r="J646" s="137">
        <f t="shared" si="61"/>
        <v>7.2763905000000004E-2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34.383892000000003</v>
      </c>
      <c r="G647" s="20">
        <f t="shared" si="61"/>
        <v>38.098208999999997</v>
      </c>
      <c r="H647" s="20">
        <f t="shared" si="61"/>
        <v>0.98321424999999996</v>
      </c>
      <c r="I647" s="20">
        <f t="shared" si="61"/>
        <v>0.98758179000000001</v>
      </c>
      <c r="J647" s="20">
        <f t="shared" si="61"/>
        <v>5.0956525000000003E-2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37.837319999999998</v>
      </c>
      <c r="G648" s="20">
        <f t="shared" si="61"/>
        <v>41.409244000000001</v>
      </c>
      <c r="H648" s="20">
        <f t="shared" si="61"/>
        <v>0.99004272000000004</v>
      </c>
      <c r="I648" s="20">
        <f t="shared" si="61"/>
        <v>0.99346027000000003</v>
      </c>
      <c r="J648" s="20">
        <f t="shared" si="61"/>
        <v>3.4025556999999998E-2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41.490552000000001</v>
      </c>
      <c r="G649" s="20">
        <f t="shared" si="61"/>
        <v>45.142463999999997</v>
      </c>
      <c r="H649" s="20">
        <f t="shared" si="61"/>
        <v>0.99425686000000002</v>
      </c>
      <c r="I649" s="20">
        <f t="shared" si="61"/>
        <v>0.99647744000000005</v>
      </c>
      <c r="J649" s="20">
        <f t="shared" si="61"/>
        <v>1.9337341000000001E-2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3.5497399999999999</v>
      </c>
      <c r="G651" s="137">
        <f t="shared" si="63"/>
        <v>4.0063570000000013</v>
      </c>
      <c r="H651" s="137">
        <f t="shared" si="63"/>
        <v>1.2405720000000064E-2</v>
      </c>
      <c r="I651" s="137">
        <f t="shared" si="63"/>
        <v>1.3983970000000068E-2</v>
      </c>
      <c r="J651" s="137">
        <f t="shared" si="63"/>
        <v>1.9159641000000005E-2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2.6653070000000021</v>
      </c>
      <c r="G652" s="20">
        <f t="shared" si="63"/>
        <v>2.7415469999999971</v>
      </c>
      <c r="H652" s="20">
        <f t="shared" si="63"/>
        <v>5.4166099999999329E-3</v>
      </c>
      <c r="I652" s="20">
        <f t="shared" si="63"/>
        <v>6.1133199999999777E-3</v>
      </c>
      <c r="J652" s="20">
        <f t="shared" si="63"/>
        <v>1.718973E-2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3.2057879999999983</v>
      </c>
      <c r="G653" s="20">
        <f t="shared" si="63"/>
        <v>2.2379790000000028</v>
      </c>
      <c r="H653" s="20">
        <f t="shared" si="63"/>
        <v>1.6439200000000209E-3</v>
      </c>
      <c r="I653" s="20">
        <f t="shared" si="63"/>
        <v>1.9451600000000013E-3</v>
      </c>
      <c r="J653" s="20">
        <f t="shared" si="63"/>
        <v>1.3061543999999998E-2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3.7461180000000027</v>
      </c>
      <c r="G654" s="20">
        <f t="shared" si="63"/>
        <v>3.0274769999999975</v>
      </c>
      <c r="H654" s="20">
        <f t="shared" si="63"/>
        <v>8.6651000000004252E-4</v>
      </c>
      <c r="I654" s="20">
        <f t="shared" si="63"/>
        <v>8.9291000000002452E-4</v>
      </c>
      <c r="J654" s="20">
        <f t="shared" si="63"/>
        <v>8.6685120000000015E-3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16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cinema_semitrack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cinema_semitrack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28316.847999999998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30.541978380952383</v>
      </c>
      <c r="G5" s="32">
        <f t="shared" si="0"/>
        <v>34.175089714285711</v>
      </c>
      <c r="H5" s="32">
        <f t="shared" si="0"/>
        <v>0.96755116761904758</v>
      </c>
      <c r="I5" s="92">
        <f t="shared" si="0"/>
        <v>0.97329683999999994</v>
      </c>
      <c r="J5" s="92">
        <f t="shared" si="0"/>
        <v>6.3508869333333329E-2</v>
      </c>
      <c r="K5" s="57"/>
      <c r="L5" s="57"/>
      <c r="M5" s="57"/>
      <c r="N5" s="28"/>
      <c r="O5" s="58"/>
      <c r="P5" s="132">
        <f t="shared" ref="P5:Q8" si="1">P16</f>
        <v>25.702999999999999</v>
      </c>
      <c r="Q5" s="153">
        <f t="shared" si="1"/>
        <v>8.4529999999999994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41126.480000000003</v>
      </c>
      <c r="F6" s="92">
        <f t="shared" si="0"/>
        <v>33.228850857142866</v>
      </c>
      <c r="G6" s="92">
        <f t="shared" si="0"/>
        <v>36.840509571428569</v>
      </c>
      <c r="H6" s="92">
        <f t="shared" si="0"/>
        <v>0.97986977619047599</v>
      </c>
      <c r="I6" s="92">
        <f t="shared" si="0"/>
        <v>0.98444683619047624</v>
      </c>
      <c r="J6" s="92">
        <f t="shared" si="0"/>
        <v>4.2858485857142858E-2</v>
      </c>
      <c r="K6" s="58"/>
      <c r="L6" s="58"/>
      <c r="M6" s="58"/>
      <c r="N6" s="30"/>
      <c r="O6" s="58"/>
      <c r="P6" s="132">
        <f t="shared" si="1"/>
        <v>25.905999999999999</v>
      </c>
      <c r="Q6" s="132">
        <f t="shared" si="1"/>
        <v>8.5779999999999994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61865.04</v>
      </c>
      <c r="F7" s="92">
        <f t="shared" si="0"/>
        <v>36.326138</v>
      </c>
      <c r="G7" s="92">
        <f t="shared" si="0"/>
        <v>40.399201142857144</v>
      </c>
      <c r="H7" s="92">
        <f t="shared" si="0"/>
        <v>0.98891836142857159</v>
      </c>
      <c r="I7" s="92">
        <f t="shared" si="0"/>
        <v>0.99233596333333352</v>
      </c>
      <c r="J7" s="92">
        <f t="shared" si="0"/>
        <v>2.7275866380952384E-2</v>
      </c>
      <c r="K7" s="58"/>
      <c r="L7" s="58"/>
      <c r="M7" s="58"/>
      <c r="N7" s="30"/>
      <c r="O7" s="58"/>
      <c r="P7" s="132">
        <f t="shared" si="1"/>
        <v>25.984000000000002</v>
      </c>
      <c r="Q7" s="132">
        <f t="shared" si="1"/>
        <v>8.89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90416.760000000009</v>
      </c>
      <c r="F8" s="92">
        <f t="shared" si="0"/>
        <v>39.080388285714292</v>
      </c>
      <c r="G8" s="92">
        <f t="shared" si="0"/>
        <v>43.319599333333336</v>
      </c>
      <c r="H8" s="92">
        <f t="shared" si="0"/>
        <v>0.99346047666666659</v>
      </c>
      <c r="I8" s="92">
        <f t="shared" si="0"/>
        <v>0.99586930666666673</v>
      </c>
      <c r="J8" s="92">
        <f t="shared" si="0"/>
        <v>1.5456564333333332E-2</v>
      </c>
      <c r="K8" s="58"/>
      <c r="L8" s="58"/>
      <c r="M8" s="58"/>
      <c r="N8" s="30"/>
      <c r="O8" s="58"/>
      <c r="P8" s="132">
        <f t="shared" si="1"/>
        <v>26.280999999999999</v>
      </c>
      <c r="Q8" s="132">
        <f t="shared" si="1"/>
        <v>9.0779999999999994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25.967672053804421</v>
      </c>
      <c r="Q10" s="156">
        <f>GEOMEAN(Q5:Q8)</f>
        <v>8.7462565581368175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4688.8959999999997</v>
      </c>
      <c r="F16" s="168">
        <v>6056.2079999999996</v>
      </c>
      <c r="G16" s="168">
        <v>1130.7760000000001</v>
      </c>
      <c r="H16" s="168">
        <v>388.36</v>
      </c>
      <c r="I16" s="168">
        <v>167.80799999999999</v>
      </c>
      <c r="J16" s="168">
        <v>8771.848</v>
      </c>
      <c r="K16" s="62">
        <v>5224.8</v>
      </c>
      <c r="L16" s="62">
        <v>1888.152</v>
      </c>
      <c r="M16" s="62">
        <v>7.8879999999999999</v>
      </c>
      <c r="N16" s="57"/>
      <c r="O16" s="253"/>
      <c r="P16" s="131">
        <v>25.702999999999999</v>
      </c>
      <c r="Q16" s="131">
        <v>8.4529999999999994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4688.8959999999997</v>
      </c>
      <c r="F17" s="169">
        <v>7941.5919999999996</v>
      </c>
      <c r="G17" s="169">
        <v>4043.28</v>
      </c>
      <c r="H17" s="169">
        <v>2044.9680000000001</v>
      </c>
      <c r="I17" s="169">
        <v>1498.336</v>
      </c>
      <c r="J17" s="169">
        <v>11323.12</v>
      </c>
      <c r="K17" s="64">
        <v>7088.4719999999998</v>
      </c>
      <c r="L17" s="64">
        <v>2497.8159999999998</v>
      </c>
      <c r="M17" s="64">
        <v>7.88</v>
      </c>
      <c r="N17" s="58"/>
      <c r="O17" s="239"/>
      <c r="P17" s="146">
        <v>25.905999999999999</v>
      </c>
      <c r="Q17" s="146">
        <v>8.5779999999999994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4688.8959999999997</v>
      </c>
      <c r="F18" s="169">
        <v>9902.32</v>
      </c>
      <c r="G18" s="169">
        <v>8648.4</v>
      </c>
      <c r="H18" s="169">
        <v>6395.5360000000001</v>
      </c>
      <c r="I18" s="169">
        <v>6107.9359999999997</v>
      </c>
      <c r="J18" s="169">
        <v>13961.536</v>
      </c>
      <c r="K18" s="64">
        <v>9035.2880000000005</v>
      </c>
      <c r="L18" s="64">
        <v>3125.1280000000002</v>
      </c>
      <c r="M18" s="64">
        <v>7.8639999999999999</v>
      </c>
      <c r="N18" s="58"/>
      <c r="O18" s="239"/>
      <c r="P18" s="146">
        <v>25.984000000000002</v>
      </c>
      <c r="Q18" s="146">
        <v>8.89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4688.8959999999997</v>
      </c>
      <c r="F19" s="169">
        <v>11776.415999999999</v>
      </c>
      <c r="G19" s="169">
        <v>13866.175999999999</v>
      </c>
      <c r="H19" s="169">
        <v>13459.6</v>
      </c>
      <c r="I19" s="169">
        <v>15053.32</v>
      </c>
      <c r="J19" s="169">
        <v>16708.376</v>
      </c>
      <c r="K19" s="64">
        <v>11084.592000000001</v>
      </c>
      <c r="L19" s="64">
        <v>3779.384</v>
      </c>
      <c r="M19" s="64">
        <v>7.7359999999999998</v>
      </c>
      <c r="N19" s="58"/>
      <c r="O19" s="239"/>
      <c r="P19" s="146">
        <v>26.280999999999999</v>
      </c>
      <c r="Q19" s="146">
        <v>9.0779999999999994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8.4589347942557042E-2</v>
      </c>
      <c r="F20" s="214">
        <f>SUM(F16:F19)/SUM(E23:E26)</f>
        <v>0.1609043427860824</v>
      </c>
      <c r="G20" s="214">
        <f>SUM(G16:G19)/SUM(E23:E26)</f>
        <v>0.1248781870136072</v>
      </c>
      <c r="H20" s="214">
        <f>SUM(H16:H19)/SUM(E23:E26)</f>
        <v>0.10052295019985284</v>
      </c>
      <c r="I20" s="214">
        <f>SUM(I16:I19)/SUM(E23:E26)</f>
        <v>0.10295359937733353</v>
      </c>
      <c r="J20" s="214">
        <f>SUM(J16:J19)/SUM(E23:E26)</f>
        <v>0.22895411295015691</v>
      </c>
      <c r="K20" s="214">
        <f>SUM(K16:K19)/SUM(E23:E26)</f>
        <v>0.14627639317452551</v>
      </c>
      <c r="L20" s="214">
        <f>SUM(L16:L19)/SUM(E23:E26)</f>
        <v>5.0921066555884451E-2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28316.847999999998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41126.480000000003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61865.04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90416.760000000009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28.818746999999998</v>
      </c>
      <c r="G33" s="98">
        <v>32.200892000000003</v>
      </c>
      <c r="H33" s="98">
        <v>0.96068324000000005</v>
      </c>
      <c r="I33" s="62">
        <v>0.96661253000000003</v>
      </c>
      <c r="J33" s="62">
        <v>7.4615849999999997E-2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31.583364</v>
      </c>
      <c r="G34" s="188">
        <v>35.219310999999998</v>
      </c>
      <c r="H34" s="188">
        <v>0.97632472999999997</v>
      </c>
      <c r="I34" s="64">
        <v>0.98005175</v>
      </c>
      <c r="J34" s="64">
        <v>4.9486235000000003E-2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34.495553000000001</v>
      </c>
      <c r="G35" s="188">
        <v>39.007229000000002</v>
      </c>
      <c r="H35" s="188">
        <v>0.98793613000000002</v>
      </c>
      <c r="I35" s="64">
        <v>0.99126462999999998</v>
      </c>
      <c r="J35" s="64">
        <v>3.3062264000000001E-2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37.158614</v>
      </c>
      <c r="G36" s="188">
        <v>41.629274000000002</v>
      </c>
      <c r="H36" s="188">
        <v>0.99306117999999999</v>
      </c>
      <c r="I36" s="64">
        <v>0.99534520999999998</v>
      </c>
      <c r="J36" s="64">
        <v>1.8377432999999999E-2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29.084140000000001</v>
      </c>
      <c r="G38" s="98">
        <v>32.853051000000001</v>
      </c>
      <c r="H38" s="98">
        <v>0.96232108000000005</v>
      </c>
      <c r="I38" s="62">
        <v>0.96624730999999997</v>
      </c>
      <c r="J38" s="62">
        <v>6.5691169999999993E-2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31.739260999999999</v>
      </c>
      <c r="G39" s="188">
        <v>35.525033000000001</v>
      </c>
      <c r="H39" s="188">
        <v>0.97729938999999999</v>
      </c>
      <c r="I39" s="64">
        <v>0.98002224000000004</v>
      </c>
      <c r="J39" s="64">
        <v>4.3748860000000001E-2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35.538941000000001</v>
      </c>
      <c r="G40" s="188">
        <v>39.660981</v>
      </c>
      <c r="H40" s="188">
        <v>0.98827408000000005</v>
      </c>
      <c r="I40" s="64">
        <v>0.99129193999999998</v>
      </c>
      <c r="J40" s="64">
        <v>2.6661714999999999E-2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37.375146999999998</v>
      </c>
      <c r="G41" s="188">
        <v>41.750042000000001</v>
      </c>
      <c r="H41" s="188">
        <v>0.99319710999999999</v>
      </c>
      <c r="I41" s="64">
        <v>0.99542768000000004</v>
      </c>
      <c r="J41" s="64">
        <v>1.7905933999999998E-2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29.259215999999999</v>
      </c>
      <c r="G43" s="98">
        <v>33.006571000000001</v>
      </c>
      <c r="H43" s="98">
        <v>0.96376516999999995</v>
      </c>
      <c r="I43" s="62">
        <v>0.96816756000000004</v>
      </c>
      <c r="J43" s="62">
        <v>6.7913959999999995E-2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31.904036000000001</v>
      </c>
      <c r="G44" s="188">
        <v>35.766978000000002</v>
      </c>
      <c r="H44" s="188">
        <v>0.97800014999999996</v>
      </c>
      <c r="I44" s="64">
        <v>0.98113289000000004</v>
      </c>
      <c r="J44" s="64">
        <v>4.4537798000000003E-2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35.028714000000001</v>
      </c>
      <c r="G45" s="188">
        <v>39.400536000000002</v>
      </c>
      <c r="H45" s="188">
        <v>0.98830549000000001</v>
      </c>
      <c r="I45" s="64">
        <v>0.99141362</v>
      </c>
      <c r="J45" s="64">
        <v>3.0707844000000001E-2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37.935676999999998</v>
      </c>
      <c r="G46" s="188">
        <v>42.325519</v>
      </c>
      <c r="H46" s="188">
        <v>0.99320596000000005</v>
      </c>
      <c r="I46" s="64">
        <v>0.99546802999999995</v>
      </c>
      <c r="J46" s="64">
        <v>1.6462862000000002E-2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29.930365999999999</v>
      </c>
      <c r="G48" s="98">
        <v>33.415371</v>
      </c>
      <c r="H48" s="98">
        <v>0.96533714999999998</v>
      </c>
      <c r="I48" s="62">
        <v>0.96953449999999997</v>
      </c>
      <c r="J48" s="62">
        <v>6.2998890000000002E-2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32.750329999999998</v>
      </c>
      <c r="G49" s="188">
        <v>36.338805000000001</v>
      </c>
      <c r="H49" s="188">
        <v>0.97853129000000005</v>
      </c>
      <c r="I49" s="64">
        <v>0.98251858000000003</v>
      </c>
      <c r="J49" s="64">
        <v>4.0571645000000003E-2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36.009870999999997</v>
      </c>
      <c r="G50" s="188">
        <v>40.140203</v>
      </c>
      <c r="H50" s="188">
        <v>0.98812352000000003</v>
      </c>
      <c r="I50" s="64">
        <v>0.99147052000000002</v>
      </c>
      <c r="J50" s="64">
        <v>2.5385646000000001E-2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38.300071000000003</v>
      </c>
      <c r="G51" s="188">
        <v>42.688710999999998</v>
      </c>
      <c r="H51" s="188">
        <v>0.99318448000000004</v>
      </c>
      <c r="I51" s="64">
        <v>0.99551701000000004</v>
      </c>
      <c r="J51" s="64">
        <v>1.5156411E-2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29.786857999999999</v>
      </c>
      <c r="G53" s="98">
        <v>33.472369999999998</v>
      </c>
      <c r="H53" s="98">
        <v>0.96572557999999997</v>
      </c>
      <c r="I53" s="62">
        <v>0.96993227000000004</v>
      </c>
      <c r="J53" s="62">
        <v>6.3023689999999993E-2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32.976242999999997</v>
      </c>
      <c r="G54" s="188">
        <v>36.547199999999997</v>
      </c>
      <c r="H54" s="188">
        <v>0.97889009000000005</v>
      </c>
      <c r="I54" s="64">
        <v>0.98295288000000003</v>
      </c>
      <c r="J54" s="64">
        <v>3.961804E-2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36.220312</v>
      </c>
      <c r="G55" s="188">
        <v>40.234537000000003</v>
      </c>
      <c r="H55" s="188">
        <v>0.98813965000000004</v>
      </c>
      <c r="I55" s="64">
        <v>0.99156407000000002</v>
      </c>
      <c r="J55" s="64">
        <v>2.4408374E-2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38.847813000000002</v>
      </c>
      <c r="G56" s="188">
        <v>43.047051000000003</v>
      </c>
      <c r="H56" s="188">
        <v>0.99320883999999998</v>
      </c>
      <c r="I56" s="64">
        <v>0.99554569000000004</v>
      </c>
      <c r="J56" s="64">
        <v>1.3243685E-2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29.870191999999999</v>
      </c>
      <c r="G58" s="98">
        <v>33.667624000000004</v>
      </c>
      <c r="H58" s="98">
        <v>0.96581329999999999</v>
      </c>
      <c r="I58" s="62">
        <v>0.97067614999999996</v>
      </c>
      <c r="J58" s="62">
        <v>6.2726359999999995E-2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32.992421</v>
      </c>
      <c r="G59" s="188">
        <v>36.710701999999998</v>
      </c>
      <c r="H59" s="188">
        <v>0.97887455999999995</v>
      </c>
      <c r="I59" s="64">
        <v>0.98357523999999996</v>
      </c>
      <c r="J59" s="64">
        <v>4.0222686000000001E-2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36.436751999999998</v>
      </c>
      <c r="G60" s="188">
        <v>40.372681999999998</v>
      </c>
      <c r="H60" s="188">
        <v>0.98825531</v>
      </c>
      <c r="I60" s="64">
        <v>0.99170961999999996</v>
      </c>
      <c r="J60" s="64">
        <v>2.4153464999999999E-2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39.398786000000001</v>
      </c>
      <c r="G61" s="188">
        <v>43.528267</v>
      </c>
      <c r="H61" s="188">
        <v>0.99331163</v>
      </c>
      <c r="I61" s="64">
        <v>0.99556401000000005</v>
      </c>
      <c r="J61" s="64">
        <v>1.2412869999999999E-2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30.408636000000001</v>
      </c>
      <c r="G63" s="98">
        <v>34.406965999999997</v>
      </c>
      <c r="H63" s="98">
        <v>0.96479351999999996</v>
      </c>
      <c r="I63" s="62">
        <v>0.97062282</v>
      </c>
      <c r="J63" s="62">
        <v>5.8849789999999999E-2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33.863810999999998</v>
      </c>
      <c r="G64" s="188">
        <v>37.476340999999998</v>
      </c>
      <c r="H64" s="188">
        <v>0.97892908999999995</v>
      </c>
      <c r="I64" s="64">
        <v>0.98376565000000005</v>
      </c>
      <c r="J64" s="64">
        <v>3.7166020000000001E-2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37.069468000000001</v>
      </c>
      <c r="G65" s="188">
        <v>40.810727</v>
      </c>
      <c r="H65" s="188">
        <v>0.98845517999999999</v>
      </c>
      <c r="I65" s="64">
        <v>0.99198277999999995</v>
      </c>
      <c r="J65" s="64">
        <v>2.352218E-2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40.155445</v>
      </c>
      <c r="G66" s="188">
        <v>44.040661</v>
      </c>
      <c r="H66" s="188">
        <v>0.99336248000000005</v>
      </c>
      <c r="I66" s="64">
        <v>0.99563531999999999</v>
      </c>
      <c r="J66" s="64">
        <v>1.2118741000000001E-2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29.353612999999999</v>
      </c>
      <c r="G68" s="98">
        <v>32.798175000000001</v>
      </c>
      <c r="H68" s="98">
        <v>0.96301937000000004</v>
      </c>
      <c r="I68" s="62">
        <v>0.96971162</v>
      </c>
      <c r="J68" s="62">
        <v>7.4325815000000003E-2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32.154023000000002</v>
      </c>
      <c r="G69" s="188">
        <v>35.756872000000001</v>
      </c>
      <c r="H69" s="188">
        <v>0.97788317000000002</v>
      </c>
      <c r="I69" s="64">
        <v>0.98231738000000002</v>
      </c>
      <c r="J69" s="64">
        <v>4.9389016000000001E-2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34.619188999999999</v>
      </c>
      <c r="G70" s="188">
        <v>39.226379000000001</v>
      </c>
      <c r="H70" s="188">
        <v>0.98859264000000002</v>
      </c>
      <c r="I70" s="64">
        <v>0.99193927999999998</v>
      </c>
      <c r="J70" s="64">
        <v>3.4937485999999997E-2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37.422527000000002</v>
      </c>
      <c r="G71" s="188">
        <v>41.940469999999998</v>
      </c>
      <c r="H71" s="188">
        <v>0.99331849999999999</v>
      </c>
      <c r="I71" s="64">
        <v>0.99567368999999994</v>
      </c>
      <c r="J71" s="64">
        <v>1.8927988E-2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30.051462000000001</v>
      </c>
      <c r="G73" s="98">
        <v>33.486944999999999</v>
      </c>
      <c r="H73" s="98">
        <v>0.96527907999999996</v>
      </c>
      <c r="I73" s="62">
        <v>0.97150265999999996</v>
      </c>
      <c r="J73" s="62">
        <v>6.5174399999999993E-2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32.932971999999999</v>
      </c>
      <c r="G74" s="188">
        <v>36.264169000000003</v>
      </c>
      <c r="H74" s="188">
        <v>0.97884895000000005</v>
      </c>
      <c r="I74" s="64">
        <v>0.98328609</v>
      </c>
      <c r="J74" s="64">
        <v>4.3979388000000001E-2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36.520218999999997</v>
      </c>
      <c r="G75" s="188">
        <v>40.565897</v>
      </c>
      <c r="H75" s="188">
        <v>0.98884675</v>
      </c>
      <c r="I75" s="64">
        <v>0.99215723</v>
      </c>
      <c r="J75" s="64">
        <v>2.5557024000000001E-2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38.013106000000001</v>
      </c>
      <c r="G76" s="188">
        <v>42.569353</v>
      </c>
      <c r="H76" s="188">
        <v>0.99342501999999999</v>
      </c>
      <c r="I76" s="64">
        <v>0.99569934000000004</v>
      </c>
      <c r="J76" s="64">
        <v>1.8705263999999999E-2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29.744796000000001</v>
      </c>
      <c r="G78" s="98">
        <v>33.278528000000001</v>
      </c>
      <c r="H78" s="98">
        <v>0.96680200999999999</v>
      </c>
      <c r="I78" s="62">
        <v>0.97227973000000001</v>
      </c>
      <c r="J78" s="62">
        <v>6.9280900000000006E-2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32.184254000000003</v>
      </c>
      <c r="G79" s="188">
        <v>35.981895999999999</v>
      </c>
      <c r="H79" s="188">
        <v>0.97958864000000001</v>
      </c>
      <c r="I79" s="64">
        <v>0.98376565999999999</v>
      </c>
      <c r="J79" s="64">
        <v>5.0248615000000003E-2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35.333415000000002</v>
      </c>
      <c r="G80" s="188">
        <v>39.844900000000003</v>
      </c>
      <c r="H80" s="188">
        <v>0.98892066000000001</v>
      </c>
      <c r="I80" s="64">
        <v>0.99222615000000003</v>
      </c>
      <c r="J80" s="64">
        <v>3.1817577999999999E-2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38.310194000000003</v>
      </c>
      <c r="G81" s="188">
        <v>42.722912000000001</v>
      </c>
      <c r="H81" s="188">
        <v>0.99344955000000001</v>
      </c>
      <c r="I81" s="64">
        <v>0.99583312000000002</v>
      </c>
      <c r="J81" s="64">
        <v>1.6570519999999998E-2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30.355463</v>
      </c>
      <c r="G83" s="98">
        <v>33.710577000000001</v>
      </c>
      <c r="H83" s="98">
        <v>0.96799851000000003</v>
      </c>
      <c r="I83" s="62">
        <v>0.97355307000000002</v>
      </c>
      <c r="J83" s="62">
        <v>6.4931630000000004E-2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33.028872999999997</v>
      </c>
      <c r="G84" s="188">
        <v>36.712259000000003</v>
      </c>
      <c r="H84" s="188">
        <v>0.98015123999999998</v>
      </c>
      <c r="I84" s="64">
        <v>0.98509681999999998</v>
      </c>
      <c r="J84" s="64">
        <v>4.4527914000000002E-2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36.300372000000003</v>
      </c>
      <c r="G85" s="188">
        <v>40.502598999999996</v>
      </c>
      <c r="H85" s="188">
        <v>0.98871635000000002</v>
      </c>
      <c r="I85" s="64">
        <v>0.99229754999999997</v>
      </c>
      <c r="J85" s="64">
        <v>2.7179816999999998E-2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38.793725999999999</v>
      </c>
      <c r="G86" s="188">
        <v>43.140855000000002</v>
      </c>
      <c r="H86" s="188">
        <v>0.99332222000000003</v>
      </c>
      <c r="I86" s="64">
        <v>0.99576916000000004</v>
      </c>
      <c r="J86" s="64">
        <v>1.5562206E-2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30.758167</v>
      </c>
      <c r="G88" s="98">
        <v>34.296464</v>
      </c>
      <c r="H88" s="98">
        <v>0.96957377</v>
      </c>
      <c r="I88" s="62">
        <v>0.97413525000000001</v>
      </c>
      <c r="J88" s="62">
        <v>5.9386689999999999E-2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33.904403000000002</v>
      </c>
      <c r="G89" s="188">
        <v>37.198349</v>
      </c>
      <c r="H89" s="188">
        <v>0.98104066000000001</v>
      </c>
      <c r="I89" s="64">
        <v>0.98591390999999995</v>
      </c>
      <c r="J89" s="64">
        <v>3.9498146999999997E-2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37.094664000000002</v>
      </c>
      <c r="G90" s="188">
        <v>41.057262999999999</v>
      </c>
      <c r="H90" s="188">
        <v>0.98923943999999997</v>
      </c>
      <c r="I90" s="64">
        <v>0.99266438999999995</v>
      </c>
      <c r="J90" s="64">
        <v>2.4802254999999999E-2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39.649124999999998</v>
      </c>
      <c r="G91" s="188">
        <v>43.906616999999997</v>
      </c>
      <c r="H91" s="188">
        <v>0.99371085999999997</v>
      </c>
      <c r="I91" s="64">
        <v>0.99592554</v>
      </c>
      <c r="J91" s="64">
        <v>1.3590507E-2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30.840989</v>
      </c>
      <c r="G93" s="98">
        <v>34.548257999999997</v>
      </c>
      <c r="H93" s="98">
        <v>0.96997834000000005</v>
      </c>
      <c r="I93" s="62">
        <v>0.97390661999999995</v>
      </c>
      <c r="J93" s="62">
        <v>5.8535433999999997E-2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33.899375999999997</v>
      </c>
      <c r="G94" s="188">
        <v>37.551504000000001</v>
      </c>
      <c r="H94" s="188">
        <v>0.98148462000000003</v>
      </c>
      <c r="I94" s="64">
        <v>0.98603457000000005</v>
      </c>
      <c r="J94" s="64">
        <v>3.8756609999999997E-2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37.236494999999998</v>
      </c>
      <c r="G95" s="188">
        <v>41.094045000000001</v>
      </c>
      <c r="H95" s="188">
        <v>0.98965983999999996</v>
      </c>
      <c r="I95" s="64">
        <v>0.99280106999999995</v>
      </c>
      <c r="J95" s="64">
        <v>2.39768E-2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40.260080000000002</v>
      </c>
      <c r="G96" s="188">
        <v>44.383477999999997</v>
      </c>
      <c r="H96" s="188">
        <v>0.99399495999999998</v>
      </c>
      <c r="I96" s="64">
        <v>0.99613571999999995</v>
      </c>
      <c r="J96" s="64">
        <v>1.2660256E-2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31.034154999999998</v>
      </c>
      <c r="G98" s="98">
        <v>34.954855000000002</v>
      </c>
      <c r="H98" s="98">
        <v>0.96797299999999997</v>
      </c>
      <c r="I98" s="62">
        <v>0.97229242000000005</v>
      </c>
      <c r="J98" s="62">
        <v>5.6159183000000001E-2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34.274096</v>
      </c>
      <c r="G99" s="188">
        <v>37.888043000000003</v>
      </c>
      <c r="H99" s="188">
        <v>0.98065796000000005</v>
      </c>
      <c r="I99" s="64">
        <v>0.98510664000000003</v>
      </c>
      <c r="J99" s="64">
        <v>3.5572180000000002E-2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37.582344999999997</v>
      </c>
      <c r="G100" s="188">
        <v>41.20091</v>
      </c>
      <c r="H100" s="188">
        <v>0.98960325999999998</v>
      </c>
      <c r="I100" s="64">
        <v>0.99278544000000002</v>
      </c>
      <c r="J100" s="64">
        <v>2.1662154999999999E-2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40.816448000000001</v>
      </c>
      <c r="G101" s="188">
        <v>44.692314000000003</v>
      </c>
      <c r="H101" s="188">
        <v>0.99394828999999996</v>
      </c>
      <c r="I101" s="64">
        <v>0.99614237999999999</v>
      </c>
      <c r="J101" s="64">
        <v>1.1680774999999999E-2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31.015951999999999</v>
      </c>
      <c r="G103" s="98">
        <v>34.640385999999999</v>
      </c>
      <c r="H103" s="98">
        <v>0.96940325999999999</v>
      </c>
      <c r="I103" s="62">
        <v>0.97709230000000002</v>
      </c>
      <c r="J103" s="62">
        <v>7.2736239999999994E-2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33.286907999999997</v>
      </c>
      <c r="G104" s="188">
        <v>36.818559</v>
      </c>
      <c r="H104" s="188">
        <v>0.9804929</v>
      </c>
      <c r="I104" s="64">
        <v>0.98623176000000001</v>
      </c>
      <c r="J104" s="64">
        <v>5.2415345000000002E-2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35.744208999999998</v>
      </c>
      <c r="G105" s="188">
        <v>40.066972999999997</v>
      </c>
      <c r="H105" s="188">
        <v>0.98941668999999999</v>
      </c>
      <c r="I105" s="64">
        <v>0.99312867999999999</v>
      </c>
      <c r="J105" s="64">
        <v>3.4699163999999998E-2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38.397843000000002</v>
      </c>
      <c r="G106" s="188">
        <v>42.823993000000002</v>
      </c>
      <c r="H106" s="188">
        <v>0.99348751999999996</v>
      </c>
      <c r="I106" s="64">
        <v>0.99611614000000004</v>
      </c>
      <c r="J106" s="64">
        <v>2.0614922000000001E-2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31.305205999999998</v>
      </c>
      <c r="G108" s="98">
        <v>34.857950000000002</v>
      </c>
      <c r="H108" s="98">
        <v>0.97043756000000003</v>
      </c>
      <c r="I108" s="62">
        <v>0.97762055000000003</v>
      </c>
      <c r="J108" s="62">
        <v>6.4059204999999994E-2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33.734456999999999</v>
      </c>
      <c r="G109" s="188">
        <v>37.190606000000002</v>
      </c>
      <c r="H109" s="188">
        <v>0.98111696999999998</v>
      </c>
      <c r="I109" s="64">
        <v>0.98663115999999995</v>
      </c>
      <c r="J109" s="64">
        <v>4.4580522999999997E-2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36.693485000000003</v>
      </c>
      <c r="G110" s="188">
        <v>40.744132</v>
      </c>
      <c r="H110" s="188">
        <v>0.98947726999999996</v>
      </c>
      <c r="I110" s="64">
        <v>0.99295365999999996</v>
      </c>
      <c r="J110" s="64">
        <v>2.761475E-2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38.680297000000003</v>
      </c>
      <c r="G111" s="188">
        <v>43.158586</v>
      </c>
      <c r="H111" s="188">
        <v>0.99350671000000002</v>
      </c>
      <c r="I111" s="64">
        <v>0.99607802000000001</v>
      </c>
      <c r="J111" s="64">
        <v>1.9729371999999998E-2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31.384671999999998</v>
      </c>
      <c r="G113" s="98">
        <v>35.239756</v>
      </c>
      <c r="H113" s="98">
        <v>0.97174992999999998</v>
      </c>
      <c r="I113" s="62">
        <v>0.97911945</v>
      </c>
      <c r="J113" s="62">
        <v>6.3150890000000001E-2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33.621242000000002</v>
      </c>
      <c r="G114" s="188">
        <v>37.411309000000003</v>
      </c>
      <c r="H114" s="188">
        <v>0.98164912000000004</v>
      </c>
      <c r="I114" s="64">
        <v>0.98708501999999998</v>
      </c>
      <c r="J114" s="64">
        <v>4.48104E-2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36.233516000000002</v>
      </c>
      <c r="G115" s="188">
        <v>40.416677</v>
      </c>
      <c r="H115" s="188">
        <v>0.98952203999999999</v>
      </c>
      <c r="I115" s="64">
        <v>0.99321274000000004</v>
      </c>
      <c r="J115" s="64">
        <v>2.9976864999999998E-2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39.052709999999998</v>
      </c>
      <c r="G116" s="188">
        <v>43.323129000000002</v>
      </c>
      <c r="H116" s="188">
        <v>0.99352558000000002</v>
      </c>
      <c r="I116" s="64">
        <v>0.99627094999999999</v>
      </c>
      <c r="J116" s="64">
        <v>1.7525941E-2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32.292934000000002</v>
      </c>
      <c r="G118" s="98">
        <v>36.023550999999998</v>
      </c>
      <c r="H118" s="98">
        <v>0.97323291000000001</v>
      </c>
      <c r="I118" s="62">
        <v>0.98057207000000002</v>
      </c>
      <c r="J118" s="62">
        <v>5.8314299999999999E-2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34.198636999999998</v>
      </c>
      <c r="G119" s="188">
        <v>37.96405</v>
      </c>
      <c r="H119" s="188">
        <v>0.98243082999999998</v>
      </c>
      <c r="I119" s="64">
        <v>0.98775553000000005</v>
      </c>
      <c r="J119" s="64">
        <v>4.1562493999999998E-2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36.817754999999998</v>
      </c>
      <c r="G120" s="188">
        <v>40.849787999999997</v>
      </c>
      <c r="H120" s="188">
        <v>0.98947459999999998</v>
      </c>
      <c r="I120" s="64">
        <v>0.99318287000000005</v>
      </c>
      <c r="J120" s="64">
        <v>2.8942466E-2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39.882727000000003</v>
      </c>
      <c r="G121" s="188">
        <v>43.988500999999999</v>
      </c>
      <c r="H121" s="188">
        <v>0.99352947000000003</v>
      </c>
      <c r="I121" s="64">
        <v>0.99627001999999998</v>
      </c>
      <c r="J121" s="64">
        <v>1.5660952999999998E-2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32.220981999999999</v>
      </c>
      <c r="G123" s="98">
        <v>35.887962999999999</v>
      </c>
      <c r="H123" s="98">
        <v>0.97265369999999995</v>
      </c>
      <c r="I123" s="62">
        <v>0.97965639000000004</v>
      </c>
      <c r="J123" s="62">
        <v>5.5972500000000001E-2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34.339772000000004</v>
      </c>
      <c r="G124" s="188">
        <v>37.766767999999999</v>
      </c>
      <c r="H124" s="188">
        <v>0.98208371000000005</v>
      </c>
      <c r="I124" s="64">
        <v>0.98721711000000001</v>
      </c>
      <c r="J124" s="64">
        <v>4.0057910000000002E-2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37.029654000000001</v>
      </c>
      <c r="G125" s="188">
        <v>40.918188000000001</v>
      </c>
      <c r="H125" s="188">
        <v>0.98938696000000004</v>
      </c>
      <c r="I125" s="64">
        <v>0.99313013999999999</v>
      </c>
      <c r="J125" s="64">
        <v>2.6661552000000002E-2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40.158783999999997</v>
      </c>
      <c r="G126" s="188">
        <v>44.233317</v>
      </c>
      <c r="H126" s="188">
        <v>0.99358848</v>
      </c>
      <c r="I126" s="64">
        <v>0.99615741000000002</v>
      </c>
      <c r="J126" s="64">
        <v>1.3965564E-2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31.889797000000002</v>
      </c>
      <c r="G128" s="98">
        <v>35.429347</v>
      </c>
      <c r="H128" s="98">
        <v>0.97181448999999998</v>
      </c>
      <c r="I128" s="62">
        <v>0.97867930000000003</v>
      </c>
      <c r="J128" s="62">
        <v>5.8180936000000003E-2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33.939517000000002</v>
      </c>
      <c r="G129" s="188">
        <v>37.521935999999997</v>
      </c>
      <c r="H129" s="188">
        <v>0.98180666000000005</v>
      </c>
      <c r="I129" s="64">
        <v>0.98673323999999996</v>
      </c>
      <c r="J129" s="64">
        <v>4.109078E-2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37.117356999999998</v>
      </c>
      <c r="G130" s="188">
        <v>40.950107000000003</v>
      </c>
      <c r="H130" s="188">
        <v>0.98947116999999996</v>
      </c>
      <c r="I130" s="64">
        <v>0.99291826000000005</v>
      </c>
      <c r="J130" s="64">
        <v>2.4179984000000002E-2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40.689825999999996</v>
      </c>
      <c r="G131" s="188">
        <v>44.666578000000001</v>
      </c>
      <c r="H131" s="188">
        <v>0.99367084999999999</v>
      </c>
      <c r="I131" s="64">
        <v>0.99630901999999999</v>
      </c>
      <c r="J131" s="64">
        <v>1.2087977E-2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31.975203</v>
      </c>
      <c r="G133" s="98">
        <v>35.501283999999998</v>
      </c>
      <c r="H133" s="98">
        <v>0.97021955000000004</v>
      </c>
      <c r="I133" s="62">
        <v>0.97731906999999996</v>
      </c>
      <c r="J133" s="62">
        <v>5.7658423E-2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34.497872000000001</v>
      </c>
      <c r="G134" s="188">
        <v>38.040011</v>
      </c>
      <c r="H134" s="188">
        <v>0.98118057000000003</v>
      </c>
      <c r="I134" s="64">
        <v>0.98618943999999997</v>
      </c>
      <c r="J134" s="64">
        <v>3.8187596999999997E-2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37.726612000000003</v>
      </c>
      <c r="G135" s="188">
        <v>41.318471000000002</v>
      </c>
      <c r="H135" s="188">
        <v>0.98946856000000005</v>
      </c>
      <c r="I135" s="64">
        <v>0.99296059000000003</v>
      </c>
      <c r="J135" s="64">
        <v>2.2883810000000001E-2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41.389208000000004</v>
      </c>
      <c r="G136" s="188">
        <v>45.151958</v>
      </c>
      <c r="H136" s="188">
        <v>0.99366032000000004</v>
      </c>
      <c r="I136" s="64">
        <v>0.99637198000000005</v>
      </c>
      <c r="J136" s="64">
        <v>1.162767E-2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28.818746999999998</v>
      </c>
      <c r="G641" s="137">
        <f t="shared" si="59"/>
        <v>32.200892000000003</v>
      </c>
      <c r="H641" s="137">
        <f t="shared" si="59"/>
        <v>0.96068324000000005</v>
      </c>
      <c r="I641" s="137">
        <f t="shared" si="59"/>
        <v>0.96624730999999997</v>
      </c>
      <c r="J641" s="137">
        <f t="shared" si="59"/>
        <v>5.5972500000000001E-2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31.583364</v>
      </c>
      <c r="G642" s="20">
        <f t="shared" si="59"/>
        <v>35.219310999999998</v>
      </c>
      <c r="H642" s="20">
        <f t="shared" si="59"/>
        <v>0.97632472999999997</v>
      </c>
      <c r="I642" s="20">
        <f t="shared" si="59"/>
        <v>0.98002224000000004</v>
      </c>
      <c r="J642" s="20">
        <f t="shared" si="59"/>
        <v>3.5572180000000002E-2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34.495553000000001</v>
      </c>
      <c r="G643" s="20">
        <f t="shared" si="59"/>
        <v>39.007229000000002</v>
      </c>
      <c r="H643" s="20">
        <f t="shared" si="59"/>
        <v>0.98793613000000002</v>
      </c>
      <c r="I643" s="20">
        <f t="shared" si="59"/>
        <v>0.99126462999999998</v>
      </c>
      <c r="J643" s="20">
        <f t="shared" si="59"/>
        <v>2.1662154999999999E-2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37.158614</v>
      </c>
      <c r="G644" s="20">
        <f t="shared" si="59"/>
        <v>41.629274000000002</v>
      </c>
      <c r="H644" s="20">
        <f t="shared" si="59"/>
        <v>0.99306117999999999</v>
      </c>
      <c r="I644" s="20">
        <f t="shared" si="59"/>
        <v>0.99534520999999998</v>
      </c>
      <c r="J644" s="20">
        <f t="shared" si="59"/>
        <v>1.162767E-2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32.292934000000002</v>
      </c>
      <c r="G646" s="137">
        <f t="shared" si="61"/>
        <v>36.023550999999998</v>
      </c>
      <c r="H646" s="137">
        <f t="shared" si="61"/>
        <v>0.97323291000000001</v>
      </c>
      <c r="I646" s="137">
        <f t="shared" si="61"/>
        <v>0.98057207000000002</v>
      </c>
      <c r="J646" s="137">
        <f t="shared" si="61"/>
        <v>7.4615849999999997E-2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34.497872000000001</v>
      </c>
      <c r="G647" s="20">
        <f t="shared" si="61"/>
        <v>38.040011</v>
      </c>
      <c r="H647" s="20">
        <f t="shared" si="61"/>
        <v>0.98243082999999998</v>
      </c>
      <c r="I647" s="20">
        <f t="shared" si="61"/>
        <v>0.98775553000000005</v>
      </c>
      <c r="J647" s="20">
        <f t="shared" si="61"/>
        <v>5.2415345000000002E-2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37.726612000000003</v>
      </c>
      <c r="G648" s="20">
        <f t="shared" si="61"/>
        <v>41.318471000000002</v>
      </c>
      <c r="H648" s="20">
        <f t="shared" si="61"/>
        <v>0.98965983999999996</v>
      </c>
      <c r="I648" s="20">
        <f t="shared" si="61"/>
        <v>0.99321274000000004</v>
      </c>
      <c r="J648" s="20">
        <f t="shared" si="61"/>
        <v>3.4937485999999997E-2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41.389208000000004</v>
      </c>
      <c r="G649" s="20">
        <f t="shared" si="61"/>
        <v>45.151958</v>
      </c>
      <c r="H649" s="20">
        <f t="shared" si="61"/>
        <v>0.99399495999999998</v>
      </c>
      <c r="I649" s="20">
        <f t="shared" si="61"/>
        <v>0.99637198000000005</v>
      </c>
      <c r="J649" s="20">
        <f t="shared" si="61"/>
        <v>2.0614922000000001E-2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3.4741870000000041</v>
      </c>
      <c r="G651" s="137">
        <f t="shared" si="63"/>
        <v>3.8226589999999945</v>
      </c>
      <c r="H651" s="137">
        <f t="shared" si="63"/>
        <v>1.2549669999999957E-2</v>
      </c>
      <c r="I651" s="137">
        <f t="shared" si="63"/>
        <v>1.4324760000000047E-2</v>
      </c>
      <c r="J651" s="137">
        <f t="shared" si="63"/>
        <v>1.8643349999999996E-2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2.9145080000000014</v>
      </c>
      <c r="G652" s="20">
        <f t="shared" si="63"/>
        <v>2.8207000000000022</v>
      </c>
      <c r="H652" s="20">
        <f t="shared" si="63"/>
        <v>6.1061000000000032E-3</v>
      </c>
      <c r="I652" s="20">
        <f t="shared" si="63"/>
        <v>7.7332900000000038E-3</v>
      </c>
      <c r="J652" s="20">
        <f t="shared" si="63"/>
        <v>1.6843165E-2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3.2310590000000019</v>
      </c>
      <c r="G653" s="20">
        <f t="shared" si="63"/>
        <v>2.311242</v>
      </c>
      <c r="H653" s="20">
        <f t="shared" si="63"/>
        <v>1.7237099999999339E-3</v>
      </c>
      <c r="I653" s="20">
        <f t="shared" si="63"/>
        <v>1.9481100000000584E-3</v>
      </c>
      <c r="J653" s="20">
        <f t="shared" si="63"/>
        <v>1.3275330999999998E-2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4.2305940000000035</v>
      </c>
      <c r="G654" s="20">
        <f t="shared" si="63"/>
        <v>3.5226839999999982</v>
      </c>
      <c r="H654" s="20">
        <f t="shared" si="63"/>
        <v>9.3377999999999517E-4</v>
      </c>
      <c r="I654" s="20">
        <f t="shared" si="63"/>
        <v>1.0267700000000657E-3</v>
      </c>
      <c r="J654" s="20">
        <f t="shared" si="63"/>
        <v>8.9872520000000011E-3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17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breakdance_track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breakdance_track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126582.31200000002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27.700256499999991</v>
      </c>
      <c r="G5" s="32">
        <f t="shared" si="0"/>
        <v>31.727322375000004</v>
      </c>
      <c r="H5" s="32">
        <f t="shared" si="0"/>
        <v>0.93688656531250003</v>
      </c>
      <c r="I5" s="92">
        <f t="shared" si="0"/>
        <v>0.96381933531250008</v>
      </c>
      <c r="J5" s="92">
        <f t="shared" si="0"/>
        <v>7.5452414593750003E-2</v>
      </c>
      <c r="K5" s="57"/>
      <c r="L5" s="57"/>
      <c r="M5" s="57"/>
      <c r="N5" s="28"/>
      <c r="O5" s="58"/>
      <c r="P5" s="132">
        <f t="shared" ref="P5:Q8" si="1">P16</f>
        <v>125.687</v>
      </c>
      <c r="Q5" s="153">
        <f t="shared" si="1"/>
        <v>53.045999999999999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181199.22399999999</v>
      </c>
      <c r="F6" s="92">
        <f t="shared" si="0"/>
        <v>32.126857718749996</v>
      </c>
      <c r="G6" s="92">
        <f t="shared" si="0"/>
        <v>35.829733562499996</v>
      </c>
      <c r="H6" s="92">
        <f t="shared" si="0"/>
        <v>0.97254385749999983</v>
      </c>
      <c r="I6" s="92">
        <f t="shared" si="0"/>
        <v>0.98289698375000001</v>
      </c>
      <c r="J6" s="92">
        <f t="shared" si="0"/>
        <v>3.8158042187500005E-2</v>
      </c>
      <c r="K6" s="58"/>
      <c r="L6" s="58"/>
      <c r="M6" s="58"/>
      <c r="N6" s="30"/>
      <c r="O6" s="58"/>
      <c r="P6" s="132">
        <f t="shared" si="1"/>
        <v>127.48399999999999</v>
      </c>
      <c r="Q6" s="132">
        <f t="shared" si="1"/>
        <v>53.64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256276.88799999998</v>
      </c>
      <c r="F7" s="92">
        <f t="shared" si="0"/>
        <v>36.681857406249996</v>
      </c>
      <c r="G7" s="92">
        <f t="shared" si="0"/>
        <v>40.548064250000003</v>
      </c>
      <c r="H7" s="92">
        <f t="shared" si="0"/>
        <v>0.98944849312499994</v>
      </c>
      <c r="I7" s="92">
        <f t="shared" si="0"/>
        <v>0.99287583718749994</v>
      </c>
      <c r="J7" s="92">
        <f t="shared" si="0"/>
        <v>1.8273288156250001E-2</v>
      </c>
      <c r="K7" s="58"/>
      <c r="L7" s="58"/>
      <c r="M7" s="58"/>
      <c r="N7" s="30"/>
      <c r="O7" s="58"/>
      <c r="P7" s="132">
        <f t="shared" si="1"/>
        <v>128.15600000000001</v>
      </c>
      <c r="Q7" s="132">
        <f t="shared" si="1"/>
        <v>54.703000000000003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356432.81599999999</v>
      </c>
      <c r="F8" s="92">
        <f t="shared" si="0"/>
        <v>39.778941062500003</v>
      </c>
      <c r="G8" s="92">
        <f t="shared" si="0"/>
        <v>43.708715093749994</v>
      </c>
      <c r="H8" s="92">
        <f t="shared" si="0"/>
        <v>0.99455648124999985</v>
      </c>
      <c r="I8" s="92">
        <f t="shared" si="0"/>
        <v>0.99625927531250025</v>
      </c>
      <c r="J8" s="92">
        <f t="shared" si="0"/>
        <v>1.0210079965625E-2</v>
      </c>
      <c r="K8" s="58"/>
      <c r="L8" s="58"/>
      <c r="M8" s="58"/>
      <c r="N8" s="30"/>
      <c r="O8" s="58"/>
      <c r="P8" s="132">
        <f t="shared" si="1"/>
        <v>127.98399999999999</v>
      </c>
      <c r="Q8" s="132">
        <f t="shared" si="1"/>
        <v>55.780999999999999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127.3239684425883</v>
      </c>
      <c r="Q10" s="156">
        <f>GEOMEAN(Q5:Q8)</f>
        <v>54.282483941396869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27586.312000000002</v>
      </c>
      <c r="F16" s="168">
        <v>21990.991999999998</v>
      </c>
      <c r="G16" s="168">
        <v>9391.2160000000003</v>
      </c>
      <c r="H16" s="168">
        <v>2529.2240000000002</v>
      </c>
      <c r="I16" s="168">
        <v>518.55200000000002</v>
      </c>
      <c r="J16" s="168">
        <v>34407.199999999997</v>
      </c>
      <c r="K16" s="62">
        <v>22848.44</v>
      </c>
      <c r="L16" s="62">
        <v>7310.3760000000002</v>
      </c>
      <c r="M16" s="62">
        <v>17.847999999999999</v>
      </c>
      <c r="N16" s="57"/>
      <c r="O16" s="253"/>
      <c r="P16" s="131">
        <v>125.687</v>
      </c>
      <c r="Q16" s="131">
        <v>53.045999999999999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27586.312000000002</v>
      </c>
      <c r="F17" s="169">
        <v>29042.824000000001</v>
      </c>
      <c r="G17" s="169">
        <v>24508.351999999999</v>
      </c>
      <c r="H17" s="169">
        <v>11622.888000000001</v>
      </c>
      <c r="I17" s="169">
        <v>3713.6959999999999</v>
      </c>
      <c r="J17" s="169">
        <v>44580.32</v>
      </c>
      <c r="K17" s="64">
        <v>30460.096000000001</v>
      </c>
      <c r="L17" s="64">
        <v>9684.7360000000008</v>
      </c>
      <c r="M17" s="64">
        <v>18.024000000000001</v>
      </c>
      <c r="N17" s="58"/>
      <c r="O17" s="239"/>
      <c r="P17" s="146">
        <v>127.48399999999999</v>
      </c>
      <c r="Q17" s="146">
        <v>53.64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27586.312000000002</v>
      </c>
      <c r="F18" s="169">
        <v>36281.527999999998</v>
      </c>
      <c r="G18" s="169">
        <v>42779.951999999997</v>
      </c>
      <c r="H18" s="169">
        <v>27871.223999999998</v>
      </c>
      <c r="I18" s="169">
        <v>16154.871999999999</v>
      </c>
      <c r="J18" s="169">
        <v>55067.567999999999</v>
      </c>
      <c r="K18" s="64">
        <v>38387.375999999997</v>
      </c>
      <c r="L18" s="64">
        <v>12148.056</v>
      </c>
      <c r="M18" s="64">
        <v>18.047999999999998</v>
      </c>
      <c r="N18" s="58"/>
      <c r="O18" s="239"/>
      <c r="P18" s="146">
        <v>128.15600000000001</v>
      </c>
      <c r="Q18" s="146">
        <v>54.703000000000003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27586.312000000002</v>
      </c>
      <c r="F19" s="169">
        <v>43264.911999999997</v>
      </c>
      <c r="G19" s="169">
        <v>62120.968000000001</v>
      </c>
      <c r="H19" s="169">
        <v>52519.743999999999</v>
      </c>
      <c r="I19" s="169">
        <v>43551</v>
      </c>
      <c r="J19" s="169">
        <v>65978.144</v>
      </c>
      <c r="K19" s="64">
        <v>46665.256000000001</v>
      </c>
      <c r="L19" s="64">
        <v>14746.48</v>
      </c>
      <c r="M19" s="64">
        <v>18.064</v>
      </c>
      <c r="N19" s="58"/>
      <c r="O19" s="239"/>
      <c r="P19" s="146">
        <v>127.98399999999999</v>
      </c>
      <c r="Q19" s="146">
        <v>55.780999999999999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0.11987647812922153</v>
      </c>
      <c r="F20" s="214">
        <f>SUM(F16:F19)/SUM(E23:E26)</f>
        <v>0.14185931416359812</v>
      </c>
      <c r="G20" s="214">
        <f>SUM(G16:G19)/SUM(E23:E26)</f>
        <v>0.15078958057221706</v>
      </c>
      <c r="H20" s="214">
        <f>SUM(H16:H19)/SUM(E23:E26)</f>
        <v>0.10270937505065229</v>
      </c>
      <c r="I20" s="214">
        <f>SUM(I16:I19)/SUM(E23:E26)</f>
        <v>6.9460867438564652E-2</v>
      </c>
      <c r="J20" s="214">
        <f>SUM(J16:J19)/SUM(E23:E26)</f>
        <v>0.21731139125234911</v>
      </c>
      <c r="K20" s="214">
        <f>SUM(K16:K19)/SUM(E23:E26)</f>
        <v>0.15031231367286016</v>
      </c>
      <c r="L20" s="214">
        <f>SUM(L16:L19)/SUM(E23:E26)</f>
        <v>4.768067972053705E-2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126582.31200000002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181199.22399999999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256276.88799999998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356432.81599999999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26.436865999999998</v>
      </c>
      <c r="G33" s="98">
        <v>30.715171999999999</v>
      </c>
      <c r="H33" s="98">
        <v>0.92429039000000002</v>
      </c>
      <c r="I33" s="62">
        <v>0.95285308999999996</v>
      </c>
      <c r="J33" s="62">
        <v>6.7822510000000003E-2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31.004798999999998</v>
      </c>
      <c r="G34" s="188">
        <v>34.812064999999997</v>
      </c>
      <c r="H34" s="188">
        <v>0.96360822000000002</v>
      </c>
      <c r="I34" s="64">
        <v>0.97708994000000005</v>
      </c>
      <c r="J34" s="64">
        <v>3.5221953E-2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35.198295999999999</v>
      </c>
      <c r="G35" s="188">
        <v>39.261158999999999</v>
      </c>
      <c r="H35" s="188">
        <v>0.98601497000000005</v>
      </c>
      <c r="I35" s="64">
        <v>0.99042456999999995</v>
      </c>
      <c r="J35" s="64">
        <v>1.6918683E-2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38.002296999999999</v>
      </c>
      <c r="G36" s="188">
        <v>42.260860000000001</v>
      </c>
      <c r="H36" s="188">
        <v>0.99339239999999995</v>
      </c>
      <c r="I36" s="64">
        <v>0.99521713999999994</v>
      </c>
      <c r="J36" s="64">
        <v>9.4764640000000004E-3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27.979758</v>
      </c>
      <c r="G38" s="98">
        <v>31.974504</v>
      </c>
      <c r="H38" s="98">
        <v>0.94713320999999995</v>
      </c>
      <c r="I38" s="62">
        <v>0.96934913</v>
      </c>
      <c r="J38" s="62">
        <v>8.3295553999999994E-2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31.930548000000002</v>
      </c>
      <c r="G39" s="188">
        <v>35.917625000000001</v>
      </c>
      <c r="H39" s="188">
        <v>0.97721089000000005</v>
      </c>
      <c r="I39" s="64">
        <v>0.98558670000000004</v>
      </c>
      <c r="J39" s="64">
        <v>4.7897354000000003E-2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35.858069</v>
      </c>
      <c r="G40" s="188">
        <v>40.280092000000003</v>
      </c>
      <c r="H40" s="188">
        <v>0.99104974999999995</v>
      </c>
      <c r="I40" s="64">
        <v>0.99408845000000001</v>
      </c>
      <c r="J40" s="64">
        <v>2.7186248E-2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38.222620999999997</v>
      </c>
      <c r="G41" s="188">
        <v>42.787866999999999</v>
      </c>
      <c r="H41" s="188">
        <v>0.99487705000000004</v>
      </c>
      <c r="I41" s="64">
        <v>0.99656549999999999</v>
      </c>
      <c r="J41" s="64">
        <v>1.8009298E-2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27.252872</v>
      </c>
      <c r="G43" s="98">
        <v>31.125623999999998</v>
      </c>
      <c r="H43" s="98">
        <v>0.93867902000000003</v>
      </c>
      <c r="I43" s="62">
        <v>0.96216124000000003</v>
      </c>
      <c r="J43" s="62">
        <v>7.7187433999999999E-2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32.307527999999998</v>
      </c>
      <c r="G44" s="188">
        <v>35.963591999999998</v>
      </c>
      <c r="H44" s="188">
        <v>0.97318399</v>
      </c>
      <c r="I44" s="64">
        <v>0.98311800999999999</v>
      </c>
      <c r="J44" s="64">
        <v>4.0364459999999998E-2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36.324641</v>
      </c>
      <c r="G45" s="188">
        <v>40.418565000000001</v>
      </c>
      <c r="H45" s="188">
        <v>0.98965351000000001</v>
      </c>
      <c r="I45" s="64">
        <v>0.99273053</v>
      </c>
      <c r="J45" s="64">
        <v>1.8758365999999999E-2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38.887358999999996</v>
      </c>
      <c r="G46" s="188">
        <v>43.189490999999997</v>
      </c>
      <c r="H46" s="188">
        <v>0.99473060000000002</v>
      </c>
      <c r="I46" s="64">
        <v>0.99611291000000002</v>
      </c>
      <c r="J46" s="64">
        <v>1.0643936E-2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27.02993</v>
      </c>
      <c r="G48" s="98">
        <v>31.878491</v>
      </c>
      <c r="H48" s="98">
        <v>0.94110629999999995</v>
      </c>
      <c r="I48" s="62">
        <v>0.96410198999999996</v>
      </c>
      <c r="J48" s="62">
        <v>7.7674560000000004E-2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31.396435</v>
      </c>
      <c r="G49" s="188">
        <v>35.43439</v>
      </c>
      <c r="H49" s="188">
        <v>0.97404462999999997</v>
      </c>
      <c r="I49" s="64">
        <v>0.98191214000000004</v>
      </c>
      <c r="J49" s="64">
        <v>3.6918017999999997E-2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37.118648</v>
      </c>
      <c r="G50" s="188">
        <v>40.542735</v>
      </c>
      <c r="H50" s="188">
        <v>0.98959319000000001</v>
      </c>
      <c r="I50" s="64">
        <v>0.99308576999999998</v>
      </c>
      <c r="J50" s="64">
        <v>1.7411909999999999E-2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40.536670999999998</v>
      </c>
      <c r="G51" s="188">
        <v>44.229731999999998</v>
      </c>
      <c r="H51" s="188">
        <v>0.99454765000000001</v>
      </c>
      <c r="I51" s="64">
        <v>0.99633024999999997</v>
      </c>
      <c r="J51" s="64">
        <v>9.1499960000000005E-3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27.515709000000001</v>
      </c>
      <c r="G53" s="98">
        <v>31.557521999999999</v>
      </c>
      <c r="H53" s="98">
        <v>0.93843725</v>
      </c>
      <c r="I53" s="62">
        <v>0.96717313000000005</v>
      </c>
      <c r="J53" s="62">
        <v>8.1351279999999998E-2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31.814360000000001</v>
      </c>
      <c r="G54" s="188">
        <v>35.609284000000002</v>
      </c>
      <c r="H54" s="188">
        <v>0.97386603999999999</v>
      </c>
      <c r="I54" s="64">
        <v>0.98443099000000001</v>
      </c>
      <c r="J54" s="64">
        <v>4.6828307E-2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35.376286999999998</v>
      </c>
      <c r="G55" s="188">
        <v>39.713306000000003</v>
      </c>
      <c r="H55" s="188">
        <v>0.98963140000000005</v>
      </c>
      <c r="I55" s="64">
        <v>0.99314232000000002</v>
      </c>
      <c r="J55" s="64">
        <v>3.0962522999999999E-2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37.565322000000002</v>
      </c>
      <c r="G56" s="188">
        <v>42.045278000000003</v>
      </c>
      <c r="H56" s="188">
        <v>0.99439394999999997</v>
      </c>
      <c r="I56" s="64">
        <v>0.99608940999999995</v>
      </c>
      <c r="J56" s="64">
        <v>2.2519310000000001E-2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27.833138000000002</v>
      </c>
      <c r="G58" s="98">
        <v>31.537472000000001</v>
      </c>
      <c r="H58" s="98">
        <v>0.93787041000000004</v>
      </c>
      <c r="I58" s="62">
        <v>0.96315324999999996</v>
      </c>
      <c r="J58" s="62">
        <v>7.5455540000000001E-2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32.077218000000002</v>
      </c>
      <c r="G59" s="188">
        <v>35.791834999999999</v>
      </c>
      <c r="H59" s="188">
        <v>0.97105028000000004</v>
      </c>
      <c r="I59" s="64">
        <v>0.98248027000000004</v>
      </c>
      <c r="J59" s="64">
        <v>4.085809E-2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35.587488</v>
      </c>
      <c r="G60" s="188">
        <v>39.824286999999998</v>
      </c>
      <c r="H60" s="188">
        <v>0.98868111999999997</v>
      </c>
      <c r="I60" s="64">
        <v>0.99234084</v>
      </c>
      <c r="J60" s="64">
        <v>2.1123333000000001E-2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38.035006000000003</v>
      </c>
      <c r="G61" s="188">
        <v>42.442163999999998</v>
      </c>
      <c r="H61" s="188">
        <v>0.99424217000000004</v>
      </c>
      <c r="I61" s="64">
        <v>0.99589143000000002</v>
      </c>
      <c r="J61" s="64">
        <v>1.2978006E-2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27.530904</v>
      </c>
      <c r="G63" s="98">
        <v>31.658083000000001</v>
      </c>
      <c r="H63" s="98">
        <v>0.92669791999999995</v>
      </c>
      <c r="I63" s="62">
        <v>0.96149072999999996</v>
      </c>
      <c r="J63" s="62">
        <v>7.054655E-2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32.446120000000001</v>
      </c>
      <c r="G64" s="188">
        <v>35.977772000000002</v>
      </c>
      <c r="H64" s="188">
        <v>0.97049238999999998</v>
      </c>
      <c r="I64" s="64">
        <v>0.98231727999999996</v>
      </c>
      <c r="J64" s="64">
        <v>3.1118004000000001E-2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37.890205999999999</v>
      </c>
      <c r="G65" s="188">
        <v>41.284564000000003</v>
      </c>
      <c r="H65" s="188">
        <v>0.98908503999999997</v>
      </c>
      <c r="I65" s="64">
        <v>0.99284700999999997</v>
      </c>
      <c r="J65" s="64">
        <v>1.1848465000000001E-2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41.688191000000003</v>
      </c>
      <c r="G66" s="188">
        <v>44.899057999999997</v>
      </c>
      <c r="H66" s="188">
        <v>0.99449920000000003</v>
      </c>
      <c r="I66" s="64">
        <v>0.99640068000000004</v>
      </c>
      <c r="J66" s="64">
        <v>5.2306376999999996E-3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27.238472999999999</v>
      </c>
      <c r="G68" s="98">
        <v>31.290206000000001</v>
      </c>
      <c r="H68" s="98">
        <v>0.93121233000000003</v>
      </c>
      <c r="I68" s="62">
        <v>0.96189150000000001</v>
      </c>
      <c r="J68" s="62">
        <v>7.4479660000000003E-2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31.634435</v>
      </c>
      <c r="G69" s="188">
        <v>35.460543999999999</v>
      </c>
      <c r="H69" s="188">
        <v>0.96823232999999997</v>
      </c>
      <c r="I69" s="64">
        <v>0.98186024000000005</v>
      </c>
      <c r="J69" s="64">
        <v>4.1629232000000002E-2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35.196691999999999</v>
      </c>
      <c r="G70" s="188">
        <v>39.450927999999998</v>
      </c>
      <c r="H70" s="188">
        <v>0.98750400000000005</v>
      </c>
      <c r="I70" s="64">
        <v>0.99184870999999997</v>
      </c>
      <c r="J70" s="64">
        <v>2.2299748000000001E-2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37.631791999999997</v>
      </c>
      <c r="G71" s="188">
        <v>42.027316999999996</v>
      </c>
      <c r="H71" s="188">
        <v>0.99370157999999997</v>
      </c>
      <c r="I71" s="64">
        <v>0.99565756999999999</v>
      </c>
      <c r="J71" s="64">
        <v>1.3691995E-2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28.337609</v>
      </c>
      <c r="G73" s="98">
        <v>32.217778000000003</v>
      </c>
      <c r="H73" s="98">
        <v>0.94176645999999997</v>
      </c>
      <c r="I73" s="62">
        <v>0.96629167000000005</v>
      </c>
      <c r="J73" s="62">
        <v>7.7545195999999997E-2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31.768143999999999</v>
      </c>
      <c r="G74" s="188">
        <v>35.549931000000001</v>
      </c>
      <c r="H74" s="188">
        <v>0.97489550999999997</v>
      </c>
      <c r="I74" s="64">
        <v>0.98310257000000001</v>
      </c>
      <c r="J74" s="64">
        <v>4.0557219999999998E-2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36.419226999999999</v>
      </c>
      <c r="G75" s="188">
        <v>40.430822999999997</v>
      </c>
      <c r="H75" s="188">
        <v>0.99038683000000005</v>
      </c>
      <c r="I75" s="64">
        <v>0.99327732000000002</v>
      </c>
      <c r="J75" s="64">
        <v>1.9624526E-2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39.243195</v>
      </c>
      <c r="G76" s="188">
        <v>43.546503000000001</v>
      </c>
      <c r="H76" s="188">
        <v>0.99493798</v>
      </c>
      <c r="I76" s="64">
        <v>0.99645729999999999</v>
      </c>
      <c r="J76" s="64">
        <v>1.0539863E-2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26.669146999999999</v>
      </c>
      <c r="G78" s="98">
        <v>31.112057</v>
      </c>
      <c r="H78" s="98">
        <v>0.93360067000000002</v>
      </c>
      <c r="I78" s="62">
        <v>0.95682606999999997</v>
      </c>
      <c r="J78" s="62">
        <v>7.8980184999999994E-2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32.293342000000003</v>
      </c>
      <c r="G79" s="188">
        <v>35.924090999999997</v>
      </c>
      <c r="H79" s="188">
        <v>0.97336632000000001</v>
      </c>
      <c r="I79" s="64">
        <v>0.98218897000000005</v>
      </c>
      <c r="J79" s="64">
        <v>3.4160773999999998E-2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37.705100999999999</v>
      </c>
      <c r="G80" s="188">
        <v>41.108127000000003</v>
      </c>
      <c r="H80" s="188">
        <v>0.98986006999999998</v>
      </c>
      <c r="I80" s="64">
        <v>0.99293836999999996</v>
      </c>
      <c r="J80" s="64">
        <v>1.3864659E-2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41.780748000000003</v>
      </c>
      <c r="G81" s="188">
        <v>44.977305000000001</v>
      </c>
      <c r="H81" s="188">
        <v>0.99491373000000005</v>
      </c>
      <c r="I81" s="64">
        <v>0.99655475999999998</v>
      </c>
      <c r="J81" s="64">
        <v>6.2328949999999996E-3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28.605937000000001</v>
      </c>
      <c r="G83" s="98">
        <v>32.729346</v>
      </c>
      <c r="H83" s="98">
        <v>0.94118179000000002</v>
      </c>
      <c r="I83" s="62">
        <v>0.96689537000000003</v>
      </c>
      <c r="J83" s="62">
        <v>6.8900589999999998E-2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33.365976000000003</v>
      </c>
      <c r="G84" s="188">
        <v>36.930877000000002</v>
      </c>
      <c r="H84" s="188">
        <v>0.97477497999999996</v>
      </c>
      <c r="I84" s="64">
        <v>0.98442730000000001</v>
      </c>
      <c r="J84" s="64">
        <v>3.3757790000000003E-2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38.501522000000001</v>
      </c>
      <c r="G85" s="188">
        <v>41.893756000000003</v>
      </c>
      <c r="H85" s="188">
        <v>0.99040680999999997</v>
      </c>
      <c r="I85" s="64">
        <v>0.9937125</v>
      </c>
      <c r="J85" s="64">
        <v>1.3853135000000001E-2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42.651398999999998</v>
      </c>
      <c r="G86" s="188">
        <v>45.808325000000004</v>
      </c>
      <c r="H86" s="188">
        <v>0.99493390000000004</v>
      </c>
      <c r="I86" s="64">
        <v>0.99693533999999995</v>
      </c>
      <c r="J86" s="64">
        <v>5.8046579999999999E-3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28.627279999999999</v>
      </c>
      <c r="G88" s="98">
        <v>32.456625000000003</v>
      </c>
      <c r="H88" s="98">
        <v>0.94315780000000005</v>
      </c>
      <c r="I88" s="62">
        <v>0.96952742000000003</v>
      </c>
      <c r="J88" s="62">
        <v>8.2280560000000003E-2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32.585616999999999</v>
      </c>
      <c r="G89" s="188">
        <v>36.244964000000003</v>
      </c>
      <c r="H89" s="188">
        <v>0.97629085000000004</v>
      </c>
      <c r="I89" s="64">
        <v>0.98487570000000002</v>
      </c>
      <c r="J89" s="64">
        <v>4.1041326000000003E-2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37.133878000000003</v>
      </c>
      <c r="G90" s="188">
        <v>41.016953000000001</v>
      </c>
      <c r="H90" s="188">
        <v>0.99087091000000005</v>
      </c>
      <c r="I90" s="64">
        <v>0.99378385999999996</v>
      </c>
      <c r="J90" s="64">
        <v>1.9736311999999999E-2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39.985332</v>
      </c>
      <c r="G91" s="188">
        <v>44.185561</v>
      </c>
      <c r="H91" s="188">
        <v>0.99503067999999995</v>
      </c>
      <c r="I91" s="64">
        <v>0.99659562000000002</v>
      </c>
      <c r="J91" s="64">
        <v>1.0364574999999999E-2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28.951657999999998</v>
      </c>
      <c r="G93" s="98">
        <v>32.767994000000002</v>
      </c>
      <c r="H93" s="98">
        <v>0.94579371000000001</v>
      </c>
      <c r="I93" s="62">
        <v>0.96857342000000002</v>
      </c>
      <c r="J93" s="62">
        <v>7.4081079999999994E-2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33.584614999999999</v>
      </c>
      <c r="G94" s="188">
        <v>37.101287999999997</v>
      </c>
      <c r="H94" s="188">
        <v>0.9762364</v>
      </c>
      <c r="I94" s="64">
        <v>0.98482837000000001</v>
      </c>
      <c r="J94" s="64">
        <v>3.7734910000000003E-2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38.514373999999997</v>
      </c>
      <c r="G95" s="188">
        <v>41.950479999999999</v>
      </c>
      <c r="H95" s="188">
        <v>0.99073789000000001</v>
      </c>
      <c r="I95" s="64">
        <v>0.99363272999999996</v>
      </c>
      <c r="J95" s="64">
        <v>1.5260355999999999E-2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43.050130000000003</v>
      </c>
      <c r="G96" s="188">
        <v>46.308038000000003</v>
      </c>
      <c r="H96" s="188">
        <v>0.99517635000000004</v>
      </c>
      <c r="I96" s="64">
        <v>0.99702022999999995</v>
      </c>
      <c r="J96" s="64">
        <v>6.7973062000000004E-3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28.444732999999999</v>
      </c>
      <c r="G98" s="98">
        <v>32.254966000000003</v>
      </c>
      <c r="H98" s="98">
        <v>0.94562310000000005</v>
      </c>
      <c r="I98" s="62">
        <v>0.96811544000000005</v>
      </c>
      <c r="J98" s="62">
        <v>6.9932820000000007E-2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33.143005000000002</v>
      </c>
      <c r="G99" s="188">
        <v>36.619062</v>
      </c>
      <c r="H99" s="188">
        <v>0.97657066000000003</v>
      </c>
      <c r="I99" s="64">
        <v>0.98563014000000004</v>
      </c>
      <c r="J99" s="64">
        <v>3.1577300000000003E-2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37.667667000000002</v>
      </c>
      <c r="G100" s="188">
        <v>41.343699999999998</v>
      </c>
      <c r="H100" s="188">
        <v>0.99076428000000005</v>
      </c>
      <c r="I100" s="64">
        <v>0.99376112000000005</v>
      </c>
      <c r="J100" s="64">
        <v>1.4715084E-2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40.575473000000002</v>
      </c>
      <c r="G101" s="188">
        <v>44.427885000000003</v>
      </c>
      <c r="H101" s="188">
        <v>0.99500677000000004</v>
      </c>
      <c r="I101" s="64">
        <v>0.99660797000000001</v>
      </c>
      <c r="J101" s="64">
        <v>8.0806639999999996E-3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27.286701999999998</v>
      </c>
      <c r="G103" s="98">
        <v>31.165144000000002</v>
      </c>
      <c r="H103" s="98">
        <v>0.93553474999999997</v>
      </c>
      <c r="I103" s="62">
        <v>0.96303424000000004</v>
      </c>
      <c r="J103" s="62">
        <v>7.939773E-2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31.449501999999999</v>
      </c>
      <c r="G104" s="188">
        <v>35.260125000000002</v>
      </c>
      <c r="H104" s="188">
        <v>0.97137490000000004</v>
      </c>
      <c r="I104" s="64">
        <v>0.98285528</v>
      </c>
      <c r="J104" s="64">
        <v>4.4372447000000002E-2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35.109926000000002</v>
      </c>
      <c r="G105" s="188">
        <v>39.404114999999997</v>
      </c>
      <c r="H105" s="188">
        <v>0.98867375999999996</v>
      </c>
      <c r="I105" s="64">
        <v>0.99242359000000002</v>
      </c>
      <c r="J105" s="64">
        <v>2.3629094999999999E-2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37.379041999999998</v>
      </c>
      <c r="G106" s="188">
        <v>41.785266999999997</v>
      </c>
      <c r="H106" s="188">
        <v>0.99406304999999995</v>
      </c>
      <c r="I106" s="64">
        <v>0.99586523999999998</v>
      </c>
      <c r="J106" s="64">
        <v>1.4811695E-2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27.747225</v>
      </c>
      <c r="G108" s="98">
        <v>31.754883</v>
      </c>
      <c r="H108" s="98">
        <v>0.93529032000000001</v>
      </c>
      <c r="I108" s="62">
        <v>0.96697938000000005</v>
      </c>
      <c r="J108" s="62">
        <v>7.270211E-2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31.528739000000002</v>
      </c>
      <c r="G109" s="188">
        <v>35.448141999999997</v>
      </c>
      <c r="H109" s="188">
        <v>0.97100348999999997</v>
      </c>
      <c r="I109" s="64">
        <v>0.98346769000000001</v>
      </c>
      <c r="J109" s="64">
        <v>3.8021716999999997E-2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35.599198000000001</v>
      </c>
      <c r="G110" s="188">
        <v>39.848820000000003</v>
      </c>
      <c r="H110" s="188">
        <v>0.98898052000000003</v>
      </c>
      <c r="I110" s="64">
        <v>0.99275480999999999</v>
      </c>
      <c r="J110" s="64">
        <v>2.0356546999999999E-2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38.089284999999997</v>
      </c>
      <c r="G111" s="188">
        <v>42.489742999999997</v>
      </c>
      <c r="H111" s="188">
        <v>0.99430249000000004</v>
      </c>
      <c r="I111" s="64">
        <v>0.99591865999999996</v>
      </c>
      <c r="J111" s="64">
        <v>1.2541223000000001E-2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26.795119</v>
      </c>
      <c r="G113" s="98">
        <v>30.933826</v>
      </c>
      <c r="H113" s="98">
        <v>0.92428315999999999</v>
      </c>
      <c r="I113" s="62">
        <v>0.95364019</v>
      </c>
      <c r="J113" s="62">
        <v>6.9543670000000002E-2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31.17774</v>
      </c>
      <c r="G114" s="188">
        <v>34.908425000000001</v>
      </c>
      <c r="H114" s="188">
        <v>0.96232437999999998</v>
      </c>
      <c r="I114" s="64">
        <v>0.97699820000000004</v>
      </c>
      <c r="J114" s="64">
        <v>3.740392E-2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35.683492000000001</v>
      </c>
      <c r="G115" s="188">
        <v>39.648209000000001</v>
      </c>
      <c r="H115" s="188">
        <v>0.98569030000000002</v>
      </c>
      <c r="I115" s="64">
        <v>0.99059481000000005</v>
      </c>
      <c r="J115" s="64">
        <v>1.7206824999999999E-2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38.638184000000003</v>
      </c>
      <c r="G116" s="188">
        <v>42.854748000000001</v>
      </c>
      <c r="H116" s="188">
        <v>0.99334853999999995</v>
      </c>
      <c r="I116" s="64">
        <v>0.99533311000000002</v>
      </c>
      <c r="J116" s="64">
        <v>9.1266409999999996E-3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28.512459</v>
      </c>
      <c r="G118" s="98">
        <v>32.437117000000001</v>
      </c>
      <c r="H118" s="98">
        <v>0.94391811999999997</v>
      </c>
      <c r="I118" s="62">
        <v>0.96763138000000004</v>
      </c>
      <c r="J118" s="62">
        <v>7.8468114000000005E-2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32.146965999999999</v>
      </c>
      <c r="G119" s="188">
        <v>35.926482999999998</v>
      </c>
      <c r="H119" s="188">
        <v>0.97550890999999995</v>
      </c>
      <c r="I119" s="64">
        <v>0.98379406000000003</v>
      </c>
      <c r="J119" s="64">
        <v>4.0551512999999997E-2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36.816225000000003</v>
      </c>
      <c r="G120" s="188">
        <v>40.757389000000003</v>
      </c>
      <c r="H120" s="188">
        <v>0.99060948999999998</v>
      </c>
      <c r="I120" s="64">
        <v>0.99350145000000001</v>
      </c>
      <c r="J120" s="64">
        <v>1.9801643000000001E-2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39.658025000000002</v>
      </c>
      <c r="G121" s="188">
        <v>43.908799999999999</v>
      </c>
      <c r="H121" s="188">
        <v>0.99502292999999997</v>
      </c>
      <c r="I121" s="64">
        <v>0.99655689000000003</v>
      </c>
      <c r="J121" s="64">
        <v>1.0398940000000001E-2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28.086749000000001</v>
      </c>
      <c r="G123" s="98">
        <v>32.139144000000002</v>
      </c>
      <c r="H123" s="98">
        <v>0.94324834000000002</v>
      </c>
      <c r="I123" s="62">
        <v>0.96966213999999995</v>
      </c>
      <c r="J123" s="62">
        <v>8.0608600000000002E-2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31.915213000000001</v>
      </c>
      <c r="G124" s="188">
        <v>35.805112999999999</v>
      </c>
      <c r="H124" s="188">
        <v>0.97621632999999997</v>
      </c>
      <c r="I124" s="64">
        <v>0.98564229000000003</v>
      </c>
      <c r="J124" s="64">
        <v>4.1628953000000003E-2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36.271929999999998</v>
      </c>
      <c r="G125" s="188">
        <v>40.378526999999998</v>
      </c>
      <c r="H125" s="188">
        <v>0.99087018999999998</v>
      </c>
      <c r="I125" s="64">
        <v>0.99393582999999996</v>
      </c>
      <c r="J125" s="64">
        <v>2.0267912999999999E-2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38.901949999999999</v>
      </c>
      <c r="G126" s="188">
        <v>43.144694000000001</v>
      </c>
      <c r="H126" s="188">
        <v>0.99487716999999998</v>
      </c>
      <c r="I126" s="64">
        <v>0.99639003000000004</v>
      </c>
      <c r="J126" s="64">
        <v>1.1972869000000001E-2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28.564352</v>
      </c>
      <c r="G128" s="98">
        <v>32.357202000000001</v>
      </c>
      <c r="H128" s="98">
        <v>0.93836628</v>
      </c>
      <c r="I128" s="62">
        <v>0.96908313999999995</v>
      </c>
      <c r="J128" s="62">
        <v>7.317208E-2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32.481637999999997</v>
      </c>
      <c r="G129" s="188">
        <v>36.143658000000002</v>
      </c>
      <c r="H129" s="188">
        <v>0.97348009999999996</v>
      </c>
      <c r="I129" s="64">
        <v>0.98388260999999999</v>
      </c>
      <c r="J129" s="64">
        <v>3.7425122999999998E-2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36.404265000000002</v>
      </c>
      <c r="G130" s="188">
        <v>40.564166</v>
      </c>
      <c r="H130" s="188">
        <v>0.98996070999999997</v>
      </c>
      <c r="I130" s="64">
        <v>0.99283759000000005</v>
      </c>
      <c r="J130" s="64">
        <v>1.8203906999999998E-2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38.729312</v>
      </c>
      <c r="G131" s="188">
        <v>43.196185</v>
      </c>
      <c r="H131" s="188">
        <v>0.99481470999999999</v>
      </c>
      <c r="I131" s="64">
        <v>0.99607513000000003</v>
      </c>
      <c r="J131" s="64">
        <v>1.0912299E-2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27.887263000000001</v>
      </c>
      <c r="G133" s="98">
        <v>31.873521</v>
      </c>
      <c r="H133" s="98">
        <v>0.93141578000000003</v>
      </c>
      <c r="I133" s="62">
        <v>0.96286877000000004</v>
      </c>
      <c r="J133" s="62">
        <v>6.7181290000000005E-2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32.530489000000003</v>
      </c>
      <c r="G134" s="188">
        <v>36.042292000000003</v>
      </c>
      <c r="H134" s="188">
        <v>0.96994568999999997</v>
      </c>
      <c r="I134" s="64">
        <v>0.98201939999999999</v>
      </c>
      <c r="J134" s="64">
        <v>3.1867430000000002E-2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37.725352000000001</v>
      </c>
      <c r="G135" s="188">
        <v>41.172626999999999</v>
      </c>
      <c r="H135" s="188">
        <v>0.98870347999999997</v>
      </c>
      <c r="I135" s="64">
        <v>0.99252039000000003</v>
      </c>
      <c r="J135" s="64">
        <v>1.2900976E-2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41.501978999999999</v>
      </c>
      <c r="G136" s="188">
        <v>44.878124999999997</v>
      </c>
      <c r="H136" s="188">
        <v>0.99446217000000003</v>
      </c>
      <c r="I136" s="64">
        <v>0.99631152000000001</v>
      </c>
      <c r="J136" s="64">
        <v>5.5754009999999998E-3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>
        <v>28.289425999999999</v>
      </c>
      <c r="G138" s="98">
        <v>31.851870999999999</v>
      </c>
      <c r="H138" s="98">
        <v>0.94959532999999996</v>
      </c>
      <c r="I138" s="62">
        <v>0.96966247000000005</v>
      </c>
      <c r="J138" s="62">
        <v>7.8052430000000006E-2</v>
      </c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>
        <v>32.360031999999997</v>
      </c>
      <c r="G139" s="188">
        <v>35.92407</v>
      </c>
      <c r="H139" s="188">
        <v>0.97691992999999999</v>
      </c>
      <c r="I139" s="64">
        <v>0.98542668</v>
      </c>
      <c r="J139" s="64">
        <v>4.5665108000000003E-2</v>
      </c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>
        <v>36.145950999999997</v>
      </c>
      <c r="G140" s="188">
        <v>40.378985999999998</v>
      </c>
      <c r="H140" s="188">
        <v>0.99080873000000003</v>
      </c>
      <c r="I140" s="64">
        <v>0.99375623999999996</v>
      </c>
      <c r="J140" s="64">
        <v>2.4511958E-2</v>
      </c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>
        <v>38.403202999999998</v>
      </c>
      <c r="G141" s="188">
        <v>42.857368000000001</v>
      </c>
      <c r="H141" s="188">
        <v>0.99495973000000004</v>
      </c>
      <c r="I141" s="64">
        <v>0.99647757999999997</v>
      </c>
      <c r="J141" s="64">
        <v>1.676739E-2</v>
      </c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>
        <v>28.897762</v>
      </c>
      <c r="G143" s="98">
        <v>32.474722</v>
      </c>
      <c r="H143" s="98">
        <v>0.94400267000000004</v>
      </c>
      <c r="I143" s="62">
        <v>0.96827960000000002</v>
      </c>
      <c r="J143" s="62">
        <v>7.5161729999999996E-2</v>
      </c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>
        <v>32.890275000000003</v>
      </c>
      <c r="G144" s="188">
        <v>36.502035999999997</v>
      </c>
      <c r="H144" s="188">
        <v>0.97478518999999997</v>
      </c>
      <c r="I144" s="64">
        <v>0.98440234999999998</v>
      </c>
      <c r="J144" s="64">
        <v>4.1873023000000002E-2</v>
      </c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>
        <v>36.899436999999999</v>
      </c>
      <c r="G145" s="188">
        <v>40.883375000000001</v>
      </c>
      <c r="H145" s="188">
        <v>0.99013414</v>
      </c>
      <c r="I145" s="64">
        <v>0.99339138999999999</v>
      </c>
      <c r="J145" s="64">
        <v>2.0654100000000002E-2</v>
      </c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>
        <v>39.620514999999997</v>
      </c>
      <c r="G146" s="188">
        <v>43.730775000000001</v>
      </c>
      <c r="H146" s="188">
        <v>0.99473056999999998</v>
      </c>
      <c r="I146" s="64">
        <v>0.99633914999999995</v>
      </c>
      <c r="J146" s="64">
        <v>1.1030395E-2</v>
      </c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>
        <v>26.978314999999998</v>
      </c>
      <c r="G148" s="98">
        <v>31.414788000000001</v>
      </c>
      <c r="H148" s="98">
        <v>0.93663858</v>
      </c>
      <c r="I148" s="62">
        <v>0.95881656999999998</v>
      </c>
      <c r="J148" s="62">
        <v>7.4760980000000005E-2</v>
      </c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>
        <v>32.261524000000001</v>
      </c>
      <c r="G149" s="188">
        <v>35.948714000000002</v>
      </c>
      <c r="H149" s="188">
        <v>0.97400869999999995</v>
      </c>
      <c r="I149" s="64">
        <v>0.98225651999999997</v>
      </c>
      <c r="J149" s="64">
        <v>3.2978140000000003E-2</v>
      </c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>
        <v>37.818708000000001</v>
      </c>
      <c r="G150" s="188">
        <v>41.260460999999999</v>
      </c>
      <c r="H150" s="188">
        <v>0.99016795000000002</v>
      </c>
      <c r="I150" s="64">
        <v>0.99312800999999995</v>
      </c>
      <c r="J150" s="64">
        <v>1.3489522E-2</v>
      </c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>
        <v>41.928623999999999</v>
      </c>
      <c r="G151" s="188">
        <v>45.184044999999998</v>
      </c>
      <c r="H151" s="188">
        <v>0.99506479000000003</v>
      </c>
      <c r="I151" s="64">
        <v>0.99669357000000003</v>
      </c>
      <c r="J151" s="64">
        <v>5.8565848E-3</v>
      </c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>
        <v>27.424040000000002</v>
      </c>
      <c r="G153" s="98">
        <v>31.393371999999999</v>
      </c>
      <c r="H153" s="98">
        <v>0.93164362000000001</v>
      </c>
      <c r="I153" s="62">
        <v>0.96509060999999996</v>
      </c>
      <c r="J153" s="62">
        <v>7.3535349999999999E-2</v>
      </c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>
        <v>31.379201999999999</v>
      </c>
      <c r="G154" s="188">
        <v>35.246772</v>
      </c>
      <c r="H154" s="188">
        <v>0.96995439999999999</v>
      </c>
      <c r="I154" s="64">
        <v>0.98277053999999997</v>
      </c>
      <c r="J154" s="64">
        <v>3.7199370000000002E-2</v>
      </c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>
        <v>35.421481</v>
      </c>
      <c r="G155" s="188">
        <v>39.706982000000004</v>
      </c>
      <c r="H155" s="188">
        <v>0.98875729000000001</v>
      </c>
      <c r="I155" s="64">
        <v>0.99241436999999999</v>
      </c>
      <c r="J155" s="64">
        <v>1.8227164000000001E-2</v>
      </c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>
        <v>37.878903999999999</v>
      </c>
      <c r="G156" s="188">
        <v>42.285916999999998</v>
      </c>
      <c r="H156" s="188">
        <v>0.99432171999999996</v>
      </c>
      <c r="I156" s="64">
        <v>0.99577769000000005</v>
      </c>
      <c r="J156" s="64">
        <v>1.0377536E-2</v>
      </c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>
        <v>27.616273</v>
      </c>
      <c r="G158" s="98">
        <v>31.351164000000001</v>
      </c>
      <c r="H158" s="98">
        <v>0.93156720000000004</v>
      </c>
      <c r="I158" s="62">
        <v>0.96174062999999999</v>
      </c>
      <c r="J158" s="62">
        <v>7.2439939999999994E-2</v>
      </c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>
        <v>32.043720999999998</v>
      </c>
      <c r="G159" s="188">
        <v>35.543365999999999</v>
      </c>
      <c r="H159" s="188">
        <v>0.97081645000000005</v>
      </c>
      <c r="I159" s="64">
        <v>0.98184015999999996</v>
      </c>
      <c r="J159" s="64">
        <v>3.0464316000000002E-2</v>
      </c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>
        <v>36.917127000000001</v>
      </c>
      <c r="G160" s="188">
        <v>40.657096000000003</v>
      </c>
      <c r="H160" s="188">
        <v>0.98859748999999997</v>
      </c>
      <c r="I160" s="64">
        <v>0.99216548000000004</v>
      </c>
      <c r="J160" s="64">
        <v>1.3677656999999999E-2</v>
      </c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>
        <v>40.158664999999999</v>
      </c>
      <c r="G161" s="188">
        <v>43.999796000000003</v>
      </c>
      <c r="H161" s="188">
        <v>0.99433994000000003</v>
      </c>
      <c r="I161" s="64">
        <v>0.99592060000000004</v>
      </c>
      <c r="J161" s="64">
        <v>7.8994270000000005E-3</v>
      </c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>
        <v>27.525312</v>
      </c>
      <c r="G163" s="98">
        <v>31.951716000000001</v>
      </c>
      <c r="H163" s="98">
        <v>0.93956594000000004</v>
      </c>
      <c r="I163" s="62">
        <v>0.96225592999999998</v>
      </c>
      <c r="J163" s="62">
        <v>7.2692740000000006E-2</v>
      </c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>
        <v>32.641288000000003</v>
      </c>
      <c r="G164" s="188">
        <v>36.300848999999999</v>
      </c>
      <c r="H164" s="188">
        <v>0.97465672999999997</v>
      </c>
      <c r="I164" s="64">
        <v>0.98317918999999998</v>
      </c>
      <c r="J164" s="64">
        <v>3.4315973999999999E-2</v>
      </c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>
        <v>38.147754999999997</v>
      </c>
      <c r="G165" s="188">
        <v>41.480786999999999</v>
      </c>
      <c r="H165" s="188">
        <v>0.99025854000000002</v>
      </c>
      <c r="I165" s="64">
        <v>0.99341088</v>
      </c>
      <c r="J165" s="64">
        <v>1.4140504999999999E-2</v>
      </c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>
        <v>42.214491000000002</v>
      </c>
      <c r="G166" s="188">
        <v>45.397385999999997</v>
      </c>
      <c r="H166" s="188">
        <v>0.99481576000000005</v>
      </c>
      <c r="I166" s="64">
        <v>0.99678849999999997</v>
      </c>
      <c r="J166" s="64">
        <v>6.7414420000000003E-3</v>
      </c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>
        <v>28.139648000000001</v>
      </c>
      <c r="G168" s="98">
        <v>31.873137</v>
      </c>
      <c r="H168" s="98">
        <v>0.93712523000000003</v>
      </c>
      <c r="I168" s="62">
        <v>0.96525243000000005</v>
      </c>
      <c r="J168" s="62">
        <v>7.5875739999999997E-2</v>
      </c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>
        <v>32.166221</v>
      </c>
      <c r="G169" s="188">
        <v>35.826605000000001</v>
      </c>
      <c r="H169" s="188">
        <v>0.97202182000000004</v>
      </c>
      <c r="I169" s="64">
        <v>0.98343066000000001</v>
      </c>
      <c r="J169" s="64">
        <v>3.8763846999999997E-2</v>
      </c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>
        <v>36.069149000000003</v>
      </c>
      <c r="G170" s="188">
        <v>40.088301000000001</v>
      </c>
      <c r="H170" s="188">
        <v>0.98902509000000005</v>
      </c>
      <c r="I170" s="64">
        <v>0.99270354000000005</v>
      </c>
      <c r="J170" s="64">
        <v>1.9886010999999999E-2</v>
      </c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>
        <v>38.491025</v>
      </c>
      <c r="G171" s="188">
        <v>42.711719000000002</v>
      </c>
      <c r="H171" s="188">
        <v>0.99421287000000003</v>
      </c>
      <c r="I171" s="64">
        <v>0.99606360000000005</v>
      </c>
      <c r="J171" s="64">
        <v>1.2102643E-2</v>
      </c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>
        <v>27.150548000000001</v>
      </c>
      <c r="G173" s="98">
        <v>31.534557</v>
      </c>
      <c r="H173" s="98">
        <v>0.93236291000000004</v>
      </c>
      <c r="I173" s="62">
        <v>0.96065613999999999</v>
      </c>
      <c r="J173" s="62">
        <v>7.7258270000000004E-2</v>
      </c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>
        <v>32.515782000000002</v>
      </c>
      <c r="G174" s="188">
        <v>36.155186999999998</v>
      </c>
      <c r="H174" s="188">
        <v>0.97333342</v>
      </c>
      <c r="I174" s="64">
        <v>0.98277924000000005</v>
      </c>
      <c r="J174" s="64">
        <v>3.5144693999999997E-2</v>
      </c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>
        <v>38.008853000000002</v>
      </c>
      <c r="G175" s="188">
        <v>41.306572000000003</v>
      </c>
      <c r="H175" s="188">
        <v>0.98977212000000003</v>
      </c>
      <c r="I175" s="64">
        <v>0.99312683999999996</v>
      </c>
      <c r="J175" s="64">
        <v>1.4632663000000001E-2</v>
      </c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>
        <v>41.884604000000003</v>
      </c>
      <c r="G176" s="188">
        <v>44.922905</v>
      </c>
      <c r="H176" s="188">
        <v>0.99446500999999998</v>
      </c>
      <c r="I176" s="64">
        <v>0.99655212999999998</v>
      </c>
      <c r="J176" s="64">
        <v>7.1418905000000003E-3</v>
      </c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>
        <v>26.778867000000002</v>
      </c>
      <c r="G178" s="98">
        <v>30.994952999999999</v>
      </c>
      <c r="H178" s="98">
        <v>0.92584074000000005</v>
      </c>
      <c r="I178" s="62">
        <v>0.95423522999999999</v>
      </c>
      <c r="J178" s="62">
        <v>7.3661043999999995E-2</v>
      </c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>
        <v>32.104548000000001</v>
      </c>
      <c r="G179" s="188">
        <v>35.617198999999999</v>
      </c>
      <c r="H179" s="188">
        <v>0.96919321000000003</v>
      </c>
      <c r="I179" s="64">
        <v>0.98029272999999995</v>
      </c>
      <c r="J179" s="64">
        <v>3.2939142999999997E-2</v>
      </c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>
        <v>37.758895000000003</v>
      </c>
      <c r="G180" s="188">
        <v>41.127721999999999</v>
      </c>
      <c r="H180" s="188">
        <v>0.98878547000000006</v>
      </c>
      <c r="I180" s="64">
        <v>0.99237277999999995</v>
      </c>
      <c r="J180" s="64">
        <v>1.2578077999999999E-2</v>
      </c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>
        <v>42.135908999999998</v>
      </c>
      <c r="G181" s="188">
        <v>45.231153999999997</v>
      </c>
      <c r="H181" s="188">
        <v>0.99465965999999995</v>
      </c>
      <c r="I181" s="64">
        <v>0.99642883000000004</v>
      </c>
      <c r="J181" s="64">
        <v>5.1609350000000002E-3</v>
      </c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>
        <v>26.661959</v>
      </c>
      <c r="G183" s="98">
        <v>31.005542999999999</v>
      </c>
      <c r="H183" s="98">
        <v>0.93011962000000004</v>
      </c>
      <c r="I183" s="62">
        <v>0.95926993000000005</v>
      </c>
      <c r="J183" s="62">
        <v>7.7141749999999995E-2</v>
      </c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>
        <v>31.679338999999999</v>
      </c>
      <c r="G184" s="188">
        <v>35.303770999999998</v>
      </c>
      <c r="H184" s="188">
        <v>0.97109358000000001</v>
      </c>
      <c r="I184" s="64">
        <v>0.98136433000000001</v>
      </c>
      <c r="J184" s="64">
        <v>3.6872799999999997E-2</v>
      </c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>
        <v>37.232551000000001</v>
      </c>
      <c r="G185" s="188">
        <v>40.717319000000003</v>
      </c>
      <c r="H185" s="188">
        <v>0.98939986999999996</v>
      </c>
      <c r="I185" s="64">
        <v>0.99291636999999999</v>
      </c>
      <c r="J185" s="64">
        <v>1.4890392000000001E-2</v>
      </c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>
        <v>41.840103999999997</v>
      </c>
      <c r="G186" s="188">
        <v>44.900683999999998</v>
      </c>
      <c r="H186" s="188">
        <v>0.99465941000000002</v>
      </c>
      <c r="I186" s="64">
        <v>0.99650169</v>
      </c>
      <c r="J186" s="64">
        <v>5.8530667000000003E-3</v>
      </c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>
        <v>27.612175000000001</v>
      </c>
      <c r="G188" s="98">
        <v>31.491816</v>
      </c>
      <c r="H188" s="98">
        <v>0.93330113999999997</v>
      </c>
      <c r="I188" s="62">
        <v>0.96565650000000003</v>
      </c>
      <c r="J188" s="62">
        <v>8.3290180000000005E-2</v>
      </c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>
        <v>31.435085999999998</v>
      </c>
      <c r="G189" s="188">
        <v>35.311346999999998</v>
      </c>
      <c r="H189" s="188">
        <v>0.97094272000000004</v>
      </c>
      <c r="I189" s="64">
        <v>0.98245293</v>
      </c>
      <c r="J189" s="64">
        <v>4.3905093999999999E-2</v>
      </c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>
        <v>35.297046000000002</v>
      </c>
      <c r="G190" s="188">
        <v>39.637127</v>
      </c>
      <c r="H190" s="188">
        <v>0.98891686999999995</v>
      </c>
      <c r="I190" s="64">
        <v>0.99245832</v>
      </c>
      <c r="J190" s="64">
        <v>2.2126916999999999E-2</v>
      </c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>
        <v>37.616757</v>
      </c>
      <c r="G191" s="188">
        <v>42.064188000000001</v>
      </c>
      <c r="H191" s="188">
        <v>0.99430286999999995</v>
      </c>
      <c r="I191" s="64">
        <v>0.99586677999999995</v>
      </c>
      <c r="J191" s="64">
        <v>1.2932577000000001E-2</v>
      </c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26.436865999999998</v>
      </c>
      <c r="G641" s="137">
        <f t="shared" si="59"/>
        <v>30.715171999999999</v>
      </c>
      <c r="H641" s="137">
        <f t="shared" si="59"/>
        <v>0.92428315999999999</v>
      </c>
      <c r="I641" s="137">
        <f t="shared" si="59"/>
        <v>0.95285308999999996</v>
      </c>
      <c r="J641" s="137">
        <f t="shared" si="59"/>
        <v>6.7181290000000005E-2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31.004798999999998</v>
      </c>
      <c r="G642" s="20">
        <f t="shared" si="59"/>
        <v>34.812064999999997</v>
      </c>
      <c r="H642" s="20">
        <f t="shared" si="59"/>
        <v>0.96232437999999998</v>
      </c>
      <c r="I642" s="20">
        <f t="shared" si="59"/>
        <v>0.97699820000000004</v>
      </c>
      <c r="J642" s="20">
        <f t="shared" si="59"/>
        <v>3.0464316000000002E-2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35.109926000000002</v>
      </c>
      <c r="G643" s="20">
        <f t="shared" si="59"/>
        <v>39.261158999999999</v>
      </c>
      <c r="H643" s="20">
        <f t="shared" si="59"/>
        <v>0.98569030000000002</v>
      </c>
      <c r="I643" s="20">
        <f t="shared" si="59"/>
        <v>0.99042456999999995</v>
      </c>
      <c r="J643" s="20">
        <f t="shared" si="59"/>
        <v>1.1848465000000001E-2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37.379041999999998</v>
      </c>
      <c r="G644" s="20">
        <f t="shared" si="59"/>
        <v>41.785266999999997</v>
      </c>
      <c r="H644" s="20">
        <f t="shared" si="59"/>
        <v>0.99334853999999995</v>
      </c>
      <c r="I644" s="20">
        <f t="shared" si="59"/>
        <v>0.99521713999999994</v>
      </c>
      <c r="J644" s="20">
        <f t="shared" si="59"/>
        <v>5.1609350000000002E-3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28.951657999999998</v>
      </c>
      <c r="G646" s="137">
        <f t="shared" si="61"/>
        <v>32.767994000000002</v>
      </c>
      <c r="H646" s="137">
        <f t="shared" si="61"/>
        <v>0.94959532999999996</v>
      </c>
      <c r="I646" s="137">
        <f t="shared" si="61"/>
        <v>0.96966247000000005</v>
      </c>
      <c r="J646" s="137">
        <f t="shared" si="61"/>
        <v>8.3295553999999994E-2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33.584614999999999</v>
      </c>
      <c r="G647" s="20">
        <f t="shared" si="61"/>
        <v>37.101287999999997</v>
      </c>
      <c r="H647" s="20">
        <f t="shared" si="61"/>
        <v>0.97721089000000005</v>
      </c>
      <c r="I647" s="20">
        <f t="shared" si="61"/>
        <v>0.98564229000000003</v>
      </c>
      <c r="J647" s="20">
        <f t="shared" si="61"/>
        <v>4.7897354000000003E-2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38.514373999999997</v>
      </c>
      <c r="G648" s="20">
        <f t="shared" si="61"/>
        <v>41.950479999999999</v>
      </c>
      <c r="H648" s="20">
        <f t="shared" si="61"/>
        <v>0.99104974999999995</v>
      </c>
      <c r="I648" s="20">
        <f t="shared" si="61"/>
        <v>0.99408845000000001</v>
      </c>
      <c r="J648" s="20">
        <f t="shared" si="61"/>
        <v>3.0962522999999999E-2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43.050130000000003</v>
      </c>
      <c r="G649" s="20">
        <f t="shared" si="61"/>
        <v>46.308038000000003</v>
      </c>
      <c r="H649" s="20">
        <f t="shared" si="61"/>
        <v>0.99517635000000004</v>
      </c>
      <c r="I649" s="20">
        <f t="shared" si="61"/>
        <v>0.99702022999999995</v>
      </c>
      <c r="J649" s="20">
        <f t="shared" si="61"/>
        <v>2.2519310000000001E-2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2.5147919999999999</v>
      </c>
      <c r="G651" s="137">
        <f t="shared" si="63"/>
        <v>2.0528220000000026</v>
      </c>
      <c r="H651" s="137">
        <f t="shared" si="63"/>
        <v>2.5312169999999967E-2</v>
      </c>
      <c r="I651" s="137">
        <f t="shared" si="63"/>
        <v>1.6809380000000096E-2</v>
      </c>
      <c r="J651" s="137">
        <f t="shared" si="63"/>
        <v>1.6114263999999989E-2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2.579816000000001</v>
      </c>
      <c r="G652" s="20">
        <f t="shared" si="63"/>
        <v>2.2892229999999998</v>
      </c>
      <c r="H652" s="20">
        <f t="shared" si="63"/>
        <v>1.4886510000000075E-2</v>
      </c>
      <c r="I652" s="20">
        <f t="shared" si="63"/>
        <v>8.6440899999999932E-3</v>
      </c>
      <c r="J652" s="20">
        <f t="shared" si="63"/>
        <v>1.7433038000000001E-2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3.404447999999995</v>
      </c>
      <c r="G653" s="20">
        <f t="shared" si="63"/>
        <v>2.6893209999999996</v>
      </c>
      <c r="H653" s="20">
        <f t="shared" si="63"/>
        <v>5.3594499999999323E-3</v>
      </c>
      <c r="I653" s="20">
        <f t="shared" si="63"/>
        <v>3.6638800000000638E-3</v>
      </c>
      <c r="J653" s="20">
        <f t="shared" si="63"/>
        <v>1.9114057999999996E-2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5.6710880000000046</v>
      </c>
      <c r="G654" s="20">
        <f t="shared" si="63"/>
        <v>4.5227710000000059</v>
      </c>
      <c r="H654" s="20">
        <f t="shared" si="63"/>
        <v>1.8278100000000963E-3</v>
      </c>
      <c r="I654" s="20">
        <f t="shared" si="63"/>
        <v>1.8030900000000072E-3</v>
      </c>
      <c r="J654" s="20">
        <f t="shared" si="63"/>
        <v>1.7358375000000002E-2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18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breakdance_semitrack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breakdance_semitrack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132474.296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27.568217999999995</v>
      </c>
      <c r="G5" s="32">
        <f t="shared" si="0"/>
        <v>31.633154781249999</v>
      </c>
      <c r="H5" s="32">
        <f t="shared" si="0"/>
        <v>0.92944511875000002</v>
      </c>
      <c r="I5" s="92">
        <f t="shared" si="0"/>
        <v>0.96216957468750008</v>
      </c>
      <c r="J5" s="92">
        <f t="shared" si="0"/>
        <v>7.9293724937499976E-2</v>
      </c>
      <c r="K5" s="57"/>
      <c r="L5" s="57"/>
      <c r="M5" s="57"/>
      <c r="N5" s="28"/>
      <c r="O5" s="58"/>
      <c r="P5" s="132">
        <f t="shared" ref="P5:Q8" si="1">P16</f>
        <v>144.29599999999999</v>
      </c>
      <c r="Q5" s="153">
        <f t="shared" si="1"/>
        <v>55.484000000000002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189777.03999999998</v>
      </c>
      <c r="F6" s="92">
        <f t="shared" si="0"/>
        <v>32.084753374999998</v>
      </c>
      <c r="G6" s="92">
        <f t="shared" si="0"/>
        <v>35.796777500000005</v>
      </c>
      <c r="H6" s="92">
        <f t="shared" si="0"/>
        <v>0.96953595656249991</v>
      </c>
      <c r="I6" s="92">
        <f t="shared" si="0"/>
        <v>0.98207449125000013</v>
      </c>
      <c r="J6" s="92">
        <f t="shared" si="0"/>
        <v>3.821628521875E-2</v>
      </c>
      <c r="K6" s="58"/>
      <c r="L6" s="58"/>
      <c r="M6" s="58"/>
      <c r="N6" s="30"/>
      <c r="O6" s="58"/>
      <c r="P6" s="132">
        <f t="shared" si="1"/>
        <v>144.59299999999999</v>
      </c>
      <c r="Q6" s="132">
        <f t="shared" si="1"/>
        <v>55.39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268243.53600000002</v>
      </c>
      <c r="F7" s="92">
        <f t="shared" si="0"/>
        <v>36.447411687500001</v>
      </c>
      <c r="G7" s="92">
        <f t="shared" si="0"/>
        <v>40.292257375000013</v>
      </c>
      <c r="H7" s="92">
        <f t="shared" si="0"/>
        <v>0.98823150374999991</v>
      </c>
      <c r="I7" s="92">
        <f t="shared" si="0"/>
        <v>0.99251801968750009</v>
      </c>
      <c r="J7" s="92">
        <f t="shared" si="0"/>
        <v>1.8455877671874999E-2</v>
      </c>
      <c r="K7" s="58"/>
      <c r="L7" s="58"/>
      <c r="M7" s="58"/>
      <c r="N7" s="30"/>
      <c r="O7" s="58"/>
      <c r="P7" s="132">
        <f t="shared" si="1"/>
        <v>145.38999999999999</v>
      </c>
      <c r="Q7" s="132">
        <f t="shared" si="1"/>
        <v>56.25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372530.76799999992</v>
      </c>
      <c r="F8" s="92">
        <f t="shared" si="0"/>
        <v>39.2270126875</v>
      </c>
      <c r="G8" s="92">
        <f t="shared" si="0"/>
        <v>43.124703437500003</v>
      </c>
      <c r="H8" s="92">
        <f t="shared" si="0"/>
        <v>0.99383825499999989</v>
      </c>
      <c r="I8" s="92">
        <f t="shared" si="0"/>
        <v>0.99602294281250014</v>
      </c>
      <c r="J8" s="92">
        <f t="shared" si="0"/>
        <v>1.0444702146874998E-2</v>
      </c>
      <c r="K8" s="58"/>
      <c r="L8" s="58"/>
      <c r="M8" s="58"/>
      <c r="N8" s="30"/>
      <c r="O8" s="58"/>
      <c r="P8" s="132">
        <f t="shared" si="1"/>
        <v>146.68700000000001</v>
      </c>
      <c r="Q8" s="132">
        <f t="shared" si="1"/>
        <v>57.828000000000003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145.23855887316341</v>
      </c>
      <c r="Q10" s="156">
        <f>GEOMEAN(Q5:Q8)</f>
        <v>56.229595177231985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28300.376</v>
      </c>
      <c r="F16" s="168">
        <v>22989.96</v>
      </c>
      <c r="G16" s="168">
        <v>10431.175999999999</v>
      </c>
      <c r="H16" s="168">
        <v>2943.808</v>
      </c>
      <c r="I16" s="168">
        <v>608.37599999999998</v>
      </c>
      <c r="J16" s="168">
        <v>35670.152000000002</v>
      </c>
      <c r="K16" s="62">
        <v>23956.799999999999</v>
      </c>
      <c r="L16" s="62">
        <v>7573.6480000000001</v>
      </c>
      <c r="M16" s="62">
        <v>17.856000000000002</v>
      </c>
      <c r="N16" s="57"/>
      <c r="O16" s="253"/>
      <c r="P16" s="131">
        <v>144.29599999999999</v>
      </c>
      <c r="Q16" s="131">
        <v>55.484000000000002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28300.376</v>
      </c>
      <c r="F17" s="169">
        <v>30222.616000000002</v>
      </c>
      <c r="G17" s="169">
        <v>26305.671999999999</v>
      </c>
      <c r="H17" s="169">
        <v>12769.031999999999</v>
      </c>
      <c r="I17" s="169">
        <v>4248.2479999999996</v>
      </c>
      <c r="J17" s="169">
        <v>46121.264000000003</v>
      </c>
      <c r="K17" s="64">
        <v>31804.936000000002</v>
      </c>
      <c r="L17" s="64">
        <v>10004.896000000001</v>
      </c>
      <c r="M17" s="64">
        <v>18.032</v>
      </c>
      <c r="N17" s="58"/>
      <c r="O17" s="239"/>
      <c r="P17" s="146">
        <v>144.59299999999999</v>
      </c>
      <c r="Q17" s="146">
        <v>55.39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28300.376</v>
      </c>
      <c r="F18" s="169">
        <v>37663.663999999997</v>
      </c>
      <c r="G18" s="169">
        <v>45114.495999999999</v>
      </c>
      <c r="H18" s="169">
        <v>29938.736000000001</v>
      </c>
      <c r="I18" s="169">
        <v>17795.135999999999</v>
      </c>
      <c r="J18" s="169">
        <v>56933.296000000002</v>
      </c>
      <c r="K18" s="64">
        <v>39972.76</v>
      </c>
      <c r="L18" s="64">
        <v>12525.072</v>
      </c>
      <c r="M18" s="64">
        <v>18.047999999999998</v>
      </c>
      <c r="N18" s="58"/>
      <c r="O18" s="239"/>
      <c r="P18" s="146">
        <v>145.38999999999999</v>
      </c>
      <c r="Q18" s="146">
        <v>56.25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28300.376</v>
      </c>
      <c r="F19" s="169">
        <v>44854.415999999997</v>
      </c>
      <c r="G19" s="169">
        <v>64952.76</v>
      </c>
      <c r="H19" s="169">
        <v>55680.144</v>
      </c>
      <c r="I19" s="169">
        <v>46884.631999999998</v>
      </c>
      <c r="J19" s="169">
        <v>68179.535999999993</v>
      </c>
      <c r="K19" s="64">
        <v>48491.648000000001</v>
      </c>
      <c r="L19" s="64">
        <v>15187.255999999999</v>
      </c>
      <c r="M19" s="64">
        <v>18.064</v>
      </c>
      <c r="N19" s="58"/>
      <c r="O19" s="239"/>
      <c r="P19" s="146">
        <v>146.68700000000001</v>
      </c>
      <c r="Q19" s="146">
        <v>57.828000000000003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0.11754775708775522</v>
      </c>
      <c r="F20" s="214">
        <f>SUM(F16:F19)/SUM(E23:E26)</f>
        <v>0.14094189226363693</v>
      </c>
      <c r="G20" s="214">
        <f>SUM(G16:G19)/SUM(E23:E26)</f>
        <v>0.15244049369235901</v>
      </c>
      <c r="H20" s="214">
        <f>SUM(H16:H19)/SUM(E23:E26)</f>
        <v>0.10522224517303611</v>
      </c>
      <c r="I20" s="214">
        <f>SUM(I16:I19)/SUM(E23:E26)</f>
        <v>7.2206168882481672E-2</v>
      </c>
      <c r="J20" s="214">
        <f>SUM(J16:J19)/SUM(E23:E26)</f>
        <v>0.21484811972399823</v>
      </c>
      <c r="K20" s="214">
        <f>SUM(K16:K19)/SUM(E23:E26)</f>
        <v>0.14976355562038832</v>
      </c>
      <c r="L20" s="214">
        <f>SUM(L16:L19)/SUM(E23:E26)</f>
        <v>4.7029767556344616E-2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132474.296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189777.03999999998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268243.53600000002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372530.76799999992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26.474685999999998</v>
      </c>
      <c r="G33" s="98">
        <v>30.62199</v>
      </c>
      <c r="H33" s="98">
        <v>0.91777562999999995</v>
      </c>
      <c r="I33" s="62">
        <v>0.95231180999999998</v>
      </c>
      <c r="J33" s="62">
        <v>7.3157369999999999E-2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30.886320999999999</v>
      </c>
      <c r="G34" s="188">
        <v>34.679296000000001</v>
      </c>
      <c r="H34" s="188">
        <v>0.96093675000000001</v>
      </c>
      <c r="I34" s="64">
        <v>0.97620459999999998</v>
      </c>
      <c r="J34" s="64">
        <v>3.6274000000000001E-2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34.951042999999999</v>
      </c>
      <c r="G35" s="188">
        <v>38.997549999999997</v>
      </c>
      <c r="H35" s="188">
        <v>0.98466094999999998</v>
      </c>
      <c r="I35" s="64">
        <v>0.98993008000000005</v>
      </c>
      <c r="J35" s="64">
        <v>1.7847848999999999E-2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37.432558</v>
      </c>
      <c r="G36" s="188">
        <v>41.653190000000002</v>
      </c>
      <c r="H36" s="188">
        <v>0.99258398000000003</v>
      </c>
      <c r="I36" s="64">
        <v>0.99483820000000001</v>
      </c>
      <c r="J36" s="64">
        <v>1.0144256000000001E-2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28.279060000000001</v>
      </c>
      <c r="G38" s="98">
        <v>32.197862000000001</v>
      </c>
      <c r="H38" s="98">
        <v>0.93869583000000001</v>
      </c>
      <c r="I38" s="62">
        <v>0.96894431999999997</v>
      </c>
      <c r="J38" s="62">
        <v>8.5394785000000001E-2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31.855529000000001</v>
      </c>
      <c r="G39" s="188">
        <v>35.785961999999998</v>
      </c>
      <c r="H39" s="188">
        <v>0.97331946999999996</v>
      </c>
      <c r="I39" s="64">
        <v>0.98440625000000004</v>
      </c>
      <c r="J39" s="64">
        <v>4.5640979999999998E-2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35.605390999999997</v>
      </c>
      <c r="G40" s="188">
        <v>39.922078999999997</v>
      </c>
      <c r="H40" s="188">
        <v>0.98948174</v>
      </c>
      <c r="I40" s="64">
        <v>0.99344399000000005</v>
      </c>
      <c r="J40" s="64">
        <v>2.4711150000000001E-2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37.637148000000003</v>
      </c>
      <c r="G41" s="188">
        <v>42.093853000000003</v>
      </c>
      <c r="H41" s="188">
        <v>0.99394563000000002</v>
      </c>
      <c r="I41" s="64">
        <v>0.99616110000000002</v>
      </c>
      <c r="J41" s="64">
        <v>1.5967187000000001E-2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27.324999999999999</v>
      </c>
      <c r="G43" s="98">
        <v>31.147466999999999</v>
      </c>
      <c r="H43" s="98">
        <v>0.93163490999999998</v>
      </c>
      <c r="I43" s="62">
        <v>0.96103192000000004</v>
      </c>
      <c r="J43" s="62">
        <v>8.1905560000000002E-2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31.962447000000001</v>
      </c>
      <c r="G44" s="188">
        <v>35.645902999999997</v>
      </c>
      <c r="H44" s="188">
        <v>0.97095136999999998</v>
      </c>
      <c r="I44" s="64">
        <v>0.98225342000000004</v>
      </c>
      <c r="J44" s="64">
        <v>4.0730637E-2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35.896355999999997</v>
      </c>
      <c r="G45" s="188">
        <v>39.976320000000001</v>
      </c>
      <c r="H45" s="188">
        <v>0.98859485999999996</v>
      </c>
      <c r="I45" s="64">
        <v>0.99228437000000003</v>
      </c>
      <c r="J45" s="64">
        <v>2.0409824E-2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38.159965</v>
      </c>
      <c r="G46" s="188">
        <v>42.399807000000003</v>
      </c>
      <c r="H46" s="188">
        <v>0.99407520000000005</v>
      </c>
      <c r="I46" s="64">
        <v>0.99593271999999999</v>
      </c>
      <c r="J46" s="64">
        <v>1.1601152999999999E-2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26.922664000000001</v>
      </c>
      <c r="G48" s="98">
        <v>31.806121999999998</v>
      </c>
      <c r="H48" s="98">
        <v>0.93269891000000005</v>
      </c>
      <c r="I48" s="62">
        <v>0.95910960000000001</v>
      </c>
      <c r="J48" s="62">
        <v>8.0394364999999995E-2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31.668258999999999</v>
      </c>
      <c r="G49" s="188">
        <v>35.648497999999996</v>
      </c>
      <c r="H49" s="188">
        <v>0.97090657000000002</v>
      </c>
      <c r="I49" s="64">
        <v>0.98139116999999998</v>
      </c>
      <c r="J49" s="64">
        <v>3.7864050000000003E-2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36.538280999999998</v>
      </c>
      <c r="G50" s="188">
        <v>40.083598000000002</v>
      </c>
      <c r="H50" s="188">
        <v>0.98822182999999997</v>
      </c>
      <c r="I50" s="64">
        <v>0.99242624999999995</v>
      </c>
      <c r="J50" s="64">
        <v>1.7938574999999998E-2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39.859101000000003</v>
      </c>
      <c r="G51" s="188">
        <v>43.441761</v>
      </c>
      <c r="H51" s="188">
        <v>0.99359556999999998</v>
      </c>
      <c r="I51" s="64">
        <v>0.99605604999999997</v>
      </c>
      <c r="J51" s="64">
        <v>9.3044149999999999E-3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27.25225</v>
      </c>
      <c r="G53" s="98">
        <v>31.338916999999999</v>
      </c>
      <c r="H53" s="98">
        <v>0.93043507000000003</v>
      </c>
      <c r="I53" s="62">
        <v>0.96479963999999996</v>
      </c>
      <c r="J53" s="62">
        <v>8.9956289999999994E-2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31.801012</v>
      </c>
      <c r="G54" s="188">
        <v>35.558472999999999</v>
      </c>
      <c r="H54" s="188">
        <v>0.97060504999999997</v>
      </c>
      <c r="I54" s="64">
        <v>0.98335220000000001</v>
      </c>
      <c r="J54" s="64">
        <v>4.314921E-2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35.414366000000001</v>
      </c>
      <c r="G55" s="188">
        <v>39.624206000000001</v>
      </c>
      <c r="H55" s="188">
        <v>0.98825196000000004</v>
      </c>
      <c r="I55" s="64">
        <v>0.99271443000000004</v>
      </c>
      <c r="J55" s="64">
        <v>2.523531E-2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37.553516999999999</v>
      </c>
      <c r="G56" s="188">
        <v>41.836832999999999</v>
      </c>
      <c r="H56" s="188">
        <v>0.99351652999999995</v>
      </c>
      <c r="I56" s="64">
        <v>0.99584494999999995</v>
      </c>
      <c r="J56" s="64">
        <v>1.43934535E-2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27.764949999999999</v>
      </c>
      <c r="G58" s="98">
        <v>31.477571000000001</v>
      </c>
      <c r="H58" s="98">
        <v>0.92988263000000004</v>
      </c>
      <c r="I58" s="62">
        <v>0.96244852000000003</v>
      </c>
      <c r="J58" s="62">
        <v>7.9899534999999994E-2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31.771449</v>
      </c>
      <c r="G59" s="188">
        <v>35.585929</v>
      </c>
      <c r="H59" s="188">
        <v>0.96812151999999996</v>
      </c>
      <c r="I59" s="64">
        <v>0.98188133</v>
      </c>
      <c r="J59" s="64">
        <v>4.2743650000000001E-2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35.200738000000001</v>
      </c>
      <c r="G60" s="188">
        <v>39.435460999999997</v>
      </c>
      <c r="H60" s="188">
        <v>0.98738919999999997</v>
      </c>
      <c r="I60" s="64">
        <v>0.99200765999999996</v>
      </c>
      <c r="J60" s="64">
        <v>2.3623083E-2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37.151327000000002</v>
      </c>
      <c r="G61" s="188">
        <v>41.490245999999999</v>
      </c>
      <c r="H61" s="188">
        <v>0.99337825999999996</v>
      </c>
      <c r="I61" s="64">
        <v>0.99564527000000003</v>
      </c>
      <c r="J61" s="64">
        <v>1.481384E-2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27.347248</v>
      </c>
      <c r="G63" s="98">
        <v>31.569853999999999</v>
      </c>
      <c r="H63" s="98">
        <v>0.91837411999999996</v>
      </c>
      <c r="I63" s="62">
        <v>0.95960217999999997</v>
      </c>
      <c r="J63" s="62">
        <v>7.6349944000000003E-2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32.548454</v>
      </c>
      <c r="G64" s="188">
        <v>36.084080999999998</v>
      </c>
      <c r="H64" s="188">
        <v>0.96706851999999999</v>
      </c>
      <c r="I64" s="64">
        <v>0.98174594999999998</v>
      </c>
      <c r="J64" s="64">
        <v>3.1812739999999999E-2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37.835597</v>
      </c>
      <c r="G65" s="188">
        <v>41.177688000000003</v>
      </c>
      <c r="H65" s="188">
        <v>0.98772225999999996</v>
      </c>
      <c r="I65" s="64">
        <v>0.99269587000000004</v>
      </c>
      <c r="J65" s="64">
        <v>1.24435E-2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41.138835999999998</v>
      </c>
      <c r="G66" s="188">
        <v>44.397858999999997</v>
      </c>
      <c r="H66" s="188">
        <v>0.99353904999999998</v>
      </c>
      <c r="I66" s="64">
        <v>0.99621707000000004</v>
      </c>
      <c r="J66" s="64">
        <v>5.8853550000000001E-3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27.294785999999998</v>
      </c>
      <c r="G68" s="98">
        <v>31.262851999999999</v>
      </c>
      <c r="H68" s="98">
        <v>0.92335898999999999</v>
      </c>
      <c r="I68" s="62">
        <v>0.96169296000000004</v>
      </c>
      <c r="J68" s="62">
        <v>7.9643264000000005E-2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31.245000000000001</v>
      </c>
      <c r="G69" s="188">
        <v>35.127009999999999</v>
      </c>
      <c r="H69" s="188">
        <v>0.96469903000000001</v>
      </c>
      <c r="I69" s="64">
        <v>0.98032176000000004</v>
      </c>
      <c r="J69" s="64">
        <v>4.2656705000000003E-2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34.820459</v>
      </c>
      <c r="G70" s="188">
        <v>39.078360000000004</v>
      </c>
      <c r="H70" s="188">
        <v>0.98618581999999999</v>
      </c>
      <c r="I70" s="64">
        <v>0.99136939000000002</v>
      </c>
      <c r="J70" s="64">
        <v>2.3868836000000001E-2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36.903402</v>
      </c>
      <c r="G71" s="188">
        <v>41.270712000000003</v>
      </c>
      <c r="H71" s="188">
        <v>0.99300827000000003</v>
      </c>
      <c r="I71" s="64">
        <v>0.99532105000000004</v>
      </c>
      <c r="J71" s="64">
        <v>1.5012799E-2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27.849122000000001</v>
      </c>
      <c r="G73" s="98">
        <v>31.941018</v>
      </c>
      <c r="H73" s="98">
        <v>0.93495119000000004</v>
      </c>
      <c r="I73" s="62">
        <v>0.96387645</v>
      </c>
      <c r="J73" s="62">
        <v>8.0608374999999996E-2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32.239615999999998</v>
      </c>
      <c r="G74" s="188">
        <v>35.994971</v>
      </c>
      <c r="H74" s="188">
        <v>0.97268431</v>
      </c>
      <c r="I74" s="64">
        <v>0.98353358000000002</v>
      </c>
      <c r="J74" s="64">
        <v>3.9625782999999998E-2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36.312911</v>
      </c>
      <c r="G75" s="188">
        <v>40.310009000000001</v>
      </c>
      <c r="H75" s="188">
        <v>0.98956301000000002</v>
      </c>
      <c r="I75" s="64">
        <v>0.99319888000000001</v>
      </c>
      <c r="J75" s="64">
        <v>1.8913574999999998E-2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38.870500999999997</v>
      </c>
      <c r="G76" s="188">
        <v>43.123348</v>
      </c>
      <c r="H76" s="188">
        <v>0.99444431</v>
      </c>
      <c r="I76" s="64">
        <v>0.99632772000000003</v>
      </c>
      <c r="J76" s="64">
        <v>1.1516982E-2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26.775922000000001</v>
      </c>
      <c r="G78" s="98">
        <v>31.185213999999998</v>
      </c>
      <c r="H78" s="98">
        <v>0.92669657000000005</v>
      </c>
      <c r="I78" s="62">
        <v>0.95551739000000002</v>
      </c>
      <c r="J78" s="62">
        <v>8.2256965000000001E-2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32.306792999999999</v>
      </c>
      <c r="G79" s="188">
        <v>35.955981000000001</v>
      </c>
      <c r="H79" s="188">
        <v>0.97081070999999997</v>
      </c>
      <c r="I79" s="64">
        <v>0.98151849999999996</v>
      </c>
      <c r="J79" s="64">
        <v>3.3848892999999998E-2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37.558241000000002</v>
      </c>
      <c r="G80" s="188">
        <v>40.963679999999997</v>
      </c>
      <c r="H80" s="188">
        <v>0.98895823999999999</v>
      </c>
      <c r="I80" s="64">
        <v>0.99268919</v>
      </c>
      <c r="J80" s="64">
        <v>1.3691103E-2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41.244186999999997</v>
      </c>
      <c r="G81" s="188">
        <v>44.485581000000003</v>
      </c>
      <c r="H81" s="188">
        <v>0.99443477999999996</v>
      </c>
      <c r="I81" s="64">
        <v>0.99634275999999999</v>
      </c>
      <c r="J81" s="64">
        <v>6.1366785999999998E-3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28.288530000000002</v>
      </c>
      <c r="G83" s="98">
        <v>32.440278999999997</v>
      </c>
      <c r="H83" s="98">
        <v>0.93319839999999998</v>
      </c>
      <c r="I83" s="62">
        <v>0.96553328000000005</v>
      </c>
      <c r="J83" s="62">
        <v>7.3889029999999994E-2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33.266106999999998</v>
      </c>
      <c r="G84" s="188">
        <v>36.769525000000002</v>
      </c>
      <c r="H84" s="188">
        <v>0.97178030999999998</v>
      </c>
      <c r="I84" s="64">
        <v>0.98346182999999998</v>
      </c>
      <c r="J84" s="64">
        <v>3.2448973999999998E-2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38.341760000000001</v>
      </c>
      <c r="G85" s="188">
        <v>41.602203000000003</v>
      </c>
      <c r="H85" s="188">
        <v>0.98910589000000004</v>
      </c>
      <c r="I85" s="64">
        <v>0.99350826999999997</v>
      </c>
      <c r="J85" s="64">
        <v>1.3328635E-2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41.603386999999998</v>
      </c>
      <c r="G86" s="188">
        <v>44.775516000000003</v>
      </c>
      <c r="H86" s="188">
        <v>0.99405887000000004</v>
      </c>
      <c r="I86" s="64">
        <v>0.99670205999999995</v>
      </c>
      <c r="J86" s="64">
        <v>6.1741265999999996E-3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28.427371000000001</v>
      </c>
      <c r="G88" s="98">
        <v>32.359147999999998</v>
      </c>
      <c r="H88" s="98">
        <v>0.93620154</v>
      </c>
      <c r="I88" s="62">
        <v>0.96740623999999997</v>
      </c>
      <c r="J88" s="62">
        <v>8.4661769999999997E-2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32.625188999999999</v>
      </c>
      <c r="G89" s="188">
        <v>36.297443000000001</v>
      </c>
      <c r="H89" s="188">
        <v>0.97341898999999998</v>
      </c>
      <c r="I89" s="64">
        <v>0.98432434000000002</v>
      </c>
      <c r="J89" s="64">
        <v>4.0874003999999999E-2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36.787436</v>
      </c>
      <c r="G90" s="188">
        <v>40.675246000000001</v>
      </c>
      <c r="H90" s="188">
        <v>0.98980895999999996</v>
      </c>
      <c r="I90" s="64">
        <v>0.99353482999999998</v>
      </c>
      <c r="J90" s="64">
        <v>1.9172129999999999E-2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39.575045000000003</v>
      </c>
      <c r="G91" s="188">
        <v>43.699081999999997</v>
      </c>
      <c r="H91" s="188">
        <v>0.99435461000000003</v>
      </c>
      <c r="I91" s="64">
        <v>0.99636446999999995</v>
      </c>
      <c r="J91" s="64">
        <v>1.1083959000000001E-2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29.001481999999999</v>
      </c>
      <c r="G93" s="98">
        <v>32.826703999999999</v>
      </c>
      <c r="H93" s="98">
        <v>0.94019308000000001</v>
      </c>
      <c r="I93" s="62">
        <v>0.96648648000000004</v>
      </c>
      <c r="J93" s="62">
        <v>7.6625219999999994E-2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33.793317000000002</v>
      </c>
      <c r="G94" s="188">
        <v>37.214562000000001</v>
      </c>
      <c r="H94" s="188">
        <v>0.97370586000000003</v>
      </c>
      <c r="I94" s="64">
        <v>0.98394504999999999</v>
      </c>
      <c r="J94" s="64">
        <v>3.5566647E-2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38.579943</v>
      </c>
      <c r="G95" s="188">
        <v>41.993856000000001</v>
      </c>
      <c r="H95" s="188">
        <v>0.98987824000000002</v>
      </c>
      <c r="I95" s="64">
        <v>0.99340497999999999</v>
      </c>
      <c r="J95" s="64">
        <v>1.4611213499999999E-2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42.776511999999997</v>
      </c>
      <c r="G96" s="188">
        <v>45.980176</v>
      </c>
      <c r="H96" s="188">
        <v>0.99476639</v>
      </c>
      <c r="I96" s="64">
        <v>0.99686456000000001</v>
      </c>
      <c r="J96" s="64">
        <v>6.5214475999999999E-3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28.272511999999999</v>
      </c>
      <c r="G98" s="98">
        <v>32.159286000000002</v>
      </c>
      <c r="H98" s="98">
        <v>0.93909255999999997</v>
      </c>
      <c r="I98" s="62">
        <v>0.96690085000000003</v>
      </c>
      <c r="J98" s="62">
        <v>7.138245E-2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32.941516</v>
      </c>
      <c r="G99" s="188">
        <v>36.420447000000003</v>
      </c>
      <c r="H99" s="188">
        <v>0.97316387000000004</v>
      </c>
      <c r="I99" s="64">
        <v>0.98402358999999995</v>
      </c>
      <c r="J99" s="64">
        <v>3.5323787000000002E-2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37.304209</v>
      </c>
      <c r="G100" s="188">
        <v>40.959145999999997</v>
      </c>
      <c r="H100" s="188">
        <v>0.98943270999999999</v>
      </c>
      <c r="I100" s="64">
        <v>0.99319113999999997</v>
      </c>
      <c r="J100" s="64">
        <v>1.6549352999999999E-2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39.905439999999999</v>
      </c>
      <c r="G101" s="188">
        <v>43.747644999999999</v>
      </c>
      <c r="H101" s="188">
        <v>0.99422361999999997</v>
      </c>
      <c r="I101" s="64">
        <v>0.99617707</v>
      </c>
      <c r="J101" s="64">
        <v>8.9982410000000006E-3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27.219017000000001</v>
      </c>
      <c r="G103" s="98">
        <v>31.137539</v>
      </c>
      <c r="H103" s="98">
        <v>0.92906034000000004</v>
      </c>
      <c r="I103" s="62">
        <v>0.96281976000000002</v>
      </c>
      <c r="J103" s="62">
        <v>7.9683124999999994E-2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31.239398999999999</v>
      </c>
      <c r="G104" s="188">
        <v>35.109684000000001</v>
      </c>
      <c r="H104" s="188">
        <v>0.96818749999999998</v>
      </c>
      <c r="I104" s="64">
        <v>0.98165833000000002</v>
      </c>
      <c r="J104" s="64">
        <v>4.4465579999999998E-2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34.727707000000002</v>
      </c>
      <c r="G105" s="188">
        <v>39.022717</v>
      </c>
      <c r="H105" s="188">
        <v>0.98743079</v>
      </c>
      <c r="I105" s="64">
        <v>0.99191845999999995</v>
      </c>
      <c r="J105" s="64">
        <v>2.5589556999999999E-2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36.769208999999996</v>
      </c>
      <c r="G106" s="188">
        <v>41.142302999999998</v>
      </c>
      <c r="H106" s="188">
        <v>0.99334920999999998</v>
      </c>
      <c r="I106" s="64">
        <v>0.99555143000000001</v>
      </c>
      <c r="J106" s="64">
        <v>1.5844845999999999E-2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27.634982999999998</v>
      </c>
      <c r="G108" s="98">
        <v>31.616582999999999</v>
      </c>
      <c r="H108" s="98">
        <v>0.92797328999999995</v>
      </c>
      <c r="I108" s="62">
        <v>0.96410879999999999</v>
      </c>
      <c r="J108" s="62">
        <v>7.5196949999999999E-2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31.577911</v>
      </c>
      <c r="G109" s="188">
        <v>35.410705</v>
      </c>
      <c r="H109" s="188">
        <v>0.96822518000000002</v>
      </c>
      <c r="I109" s="64">
        <v>0.98188735999999999</v>
      </c>
      <c r="J109" s="64">
        <v>3.7699851999999999E-2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35.586975000000002</v>
      </c>
      <c r="G110" s="188">
        <v>39.785708</v>
      </c>
      <c r="H110" s="188">
        <v>0.98782950000000003</v>
      </c>
      <c r="I110" s="64">
        <v>0.99231564999999999</v>
      </c>
      <c r="J110" s="64">
        <v>1.9365667999999999E-2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37.878258000000002</v>
      </c>
      <c r="G111" s="188">
        <v>42.240096999999999</v>
      </c>
      <c r="H111" s="188">
        <v>0.99375603000000001</v>
      </c>
      <c r="I111" s="64">
        <v>0.99571100000000001</v>
      </c>
      <c r="J111" s="64">
        <v>1.2087036000000001E-2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26.668046</v>
      </c>
      <c r="G113" s="98">
        <v>30.762591</v>
      </c>
      <c r="H113" s="98">
        <v>0.91664725999999996</v>
      </c>
      <c r="I113" s="62">
        <v>0.95249041000000001</v>
      </c>
      <c r="J113" s="62">
        <v>7.4049555000000003E-2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31.130870999999999</v>
      </c>
      <c r="G114" s="188">
        <v>34.845519000000003</v>
      </c>
      <c r="H114" s="188">
        <v>0.95896742000000001</v>
      </c>
      <c r="I114" s="64">
        <v>0.97581163999999998</v>
      </c>
      <c r="J114" s="64">
        <v>3.8444903000000002E-2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35.465874999999997</v>
      </c>
      <c r="G115" s="188">
        <v>39.410400000000003</v>
      </c>
      <c r="H115" s="188">
        <v>0.98413976000000003</v>
      </c>
      <c r="I115" s="64">
        <v>0.99000452000000005</v>
      </c>
      <c r="J115" s="64">
        <v>1.812132E-2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38.215800000000002</v>
      </c>
      <c r="G116" s="188">
        <v>42.382660999999999</v>
      </c>
      <c r="H116" s="188">
        <v>0.99247695999999996</v>
      </c>
      <c r="I116" s="64">
        <v>0.99495960999999999</v>
      </c>
      <c r="J116" s="64">
        <v>9.6101229999999999E-3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27.871503000000001</v>
      </c>
      <c r="G118" s="98">
        <v>32.028606000000003</v>
      </c>
      <c r="H118" s="98">
        <v>0.93784813</v>
      </c>
      <c r="I118" s="62">
        <v>0.96502113</v>
      </c>
      <c r="J118" s="62">
        <v>8.1608324999999995E-2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32.285034000000003</v>
      </c>
      <c r="G119" s="188">
        <v>36.082895000000001</v>
      </c>
      <c r="H119" s="188">
        <v>0.97333972999999996</v>
      </c>
      <c r="I119" s="64">
        <v>0.98385564000000003</v>
      </c>
      <c r="J119" s="64">
        <v>4.0423602000000003E-2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36.741233999999999</v>
      </c>
      <c r="G120" s="188">
        <v>40.631118999999998</v>
      </c>
      <c r="H120" s="188">
        <v>0.98981470000000005</v>
      </c>
      <c r="I120" s="64">
        <v>0.99344208000000001</v>
      </c>
      <c r="J120" s="64">
        <v>1.8483622000000002E-2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39.186357999999998</v>
      </c>
      <c r="G121" s="188">
        <v>43.346876999999999</v>
      </c>
      <c r="H121" s="188">
        <v>0.99446599000000002</v>
      </c>
      <c r="I121" s="64">
        <v>0.99643082999999999</v>
      </c>
      <c r="J121" s="64">
        <v>1.1271995999999999E-2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27.986867</v>
      </c>
      <c r="G123" s="98">
        <v>32.078310999999999</v>
      </c>
      <c r="H123" s="98">
        <v>0.93515406999999995</v>
      </c>
      <c r="I123" s="62">
        <v>0.96771300000000005</v>
      </c>
      <c r="J123" s="62">
        <v>8.3635619999999994E-2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32.150286999999999</v>
      </c>
      <c r="G124" s="188">
        <v>35.926735999999998</v>
      </c>
      <c r="H124" s="188">
        <v>0.97274265000000004</v>
      </c>
      <c r="I124" s="64">
        <v>0.98495882999999995</v>
      </c>
      <c r="J124" s="64">
        <v>3.8919444999999997E-2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36.350766</v>
      </c>
      <c r="G125" s="188">
        <v>40.304667999999999</v>
      </c>
      <c r="H125" s="188">
        <v>0.98911269000000002</v>
      </c>
      <c r="I125" s="64">
        <v>0.99337511999999994</v>
      </c>
      <c r="J125" s="64">
        <v>1.9176029000000001E-2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38.550550000000001</v>
      </c>
      <c r="G126" s="188">
        <v>42.697291</v>
      </c>
      <c r="H126" s="188">
        <v>0.99385593000000005</v>
      </c>
      <c r="I126" s="64">
        <v>0.99615052000000004</v>
      </c>
      <c r="J126" s="64">
        <v>1.0913631E-2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28.024414</v>
      </c>
      <c r="G128" s="98">
        <v>31.908144</v>
      </c>
      <c r="H128" s="98">
        <v>0.92903068</v>
      </c>
      <c r="I128" s="62">
        <v>0.96556947999999998</v>
      </c>
      <c r="J128" s="62">
        <v>7.7828369999999994E-2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32.089956999999998</v>
      </c>
      <c r="G129" s="188">
        <v>35.897723999999997</v>
      </c>
      <c r="H129" s="188">
        <v>0.96988114000000003</v>
      </c>
      <c r="I129" s="64">
        <v>0.98313413999999999</v>
      </c>
      <c r="J129" s="64">
        <v>3.7735446999999998E-2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35.872253999999998</v>
      </c>
      <c r="G130" s="188">
        <v>40.026378000000001</v>
      </c>
      <c r="H130" s="188">
        <v>0.98862713000000002</v>
      </c>
      <c r="I130" s="64">
        <v>0.99269275999999995</v>
      </c>
      <c r="J130" s="64">
        <v>1.8171950999999999E-2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38.164065000000001</v>
      </c>
      <c r="G131" s="188">
        <v>42.499479999999998</v>
      </c>
      <c r="H131" s="188">
        <v>0.99403724000000004</v>
      </c>
      <c r="I131" s="64">
        <v>0.99586410999999997</v>
      </c>
      <c r="J131" s="64">
        <v>1.1772126000000001E-2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27.267343</v>
      </c>
      <c r="G133" s="98">
        <v>31.392391</v>
      </c>
      <c r="H133" s="98">
        <v>0.92341801999999995</v>
      </c>
      <c r="I133" s="62">
        <v>0.96006243999999996</v>
      </c>
      <c r="J133" s="62">
        <v>7.0322309999999999E-2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32.315548999999997</v>
      </c>
      <c r="G134" s="188">
        <v>35.842168999999998</v>
      </c>
      <c r="H134" s="188">
        <v>0.96724471000000001</v>
      </c>
      <c r="I134" s="64">
        <v>0.98126405000000005</v>
      </c>
      <c r="J134" s="64">
        <v>3.1805093999999999E-2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37.409021000000003</v>
      </c>
      <c r="G135" s="188">
        <v>40.846406000000002</v>
      </c>
      <c r="H135" s="188">
        <v>0.98761918999999998</v>
      </c>
      <c r="I135" s="64">
        <v>0.99223452999999995</v>
      </c>
      <c r="J135" s="64">
        <v>1.2405161E-2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40.530346000000002</v>
      </c>
      <c r="G136" s="188">
        <v>43.944268000000001</v>
      </c>
      <c r="H136" s="188">
        <v>0.99379885999999995</v>
      </c>
      <c r="I136" s="64">
        <v>0.99601795000000004</v>
      </c>
      <c r="J136" s="64">
        <v>5.8914963000000001E-3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>
        <v>28.285053999999999</v>
      </c>
      <c r="G138" s="98">
        <v>31.968796000000001</v>
      </c>
      <c r="H138" s="98">
        <v>0.94148282999999999</v>
      </c>
      <c r="I138" s="62">
        <v>0.96870811000000001</v>
      </c>
      <c r="J138" s="62">
        <v>8.5464970000000001E-2</v>
      </c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>
        <v>32.062249000000001</v>
      </c>
      <c r="G139" s="188">
        <v>35.817635000000003</v>
      </c>
      <c r="H139" s="188">
        <v>0.97402179</v>
      </c>
      <c r="I139" s="64">
        <v>0.98483131999999995</v>
      </c>
      <c r="J139" s="64">
        <v>4.4257405999999999E-2</v>
      </c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>
        <v>35.605291000000001</v>
      </c>
      <c r="G140" s="188">
        <v>39.811281000000001</v>
      </c>
      <c r="H140" s="188">
        <v>0.98948731999999995</v>
      </c>
      <c r="I140" s="64">
        <v>0.99324330000000005</v>
      </c>
      <c r="J140" s="64">
        <v>2.60535E-2</v>
      </c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>
        <v>37.726869000000001</v>
      </c>
      <c r="G141" s="188">
        <v>42.072983000000001</v>
      </c>
      <c r="H141" s="188">
        <v>0.99411541999999997</v>
      </c>
      <c r="I141" s="64">
        <v>0.99625695000000003</v>
      </c>
      <c r="J141" s="64">
        <v>1.5894650999999999E-2</v>
      </c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>
        <v>28.304888999999999</v>
      </c>
      <c r="G143" s="98">
        <v>32.056983000000002</v>
      </c>
      <c r="H143" s="98">
        <v>0.93630955000000005</v>
      </c>
      <c r="I143" s="62">
        <v>0.96486287999999998</v>
      </c>
      <c r="J143" s="62">
        <v>8.0729720000000005E-2</v>
      </c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>
        <v>32.493070000000003</v>
      </c>
      <c r="G144" s="188">
        <v>36.150624999999998</v>
      </c>
      <c r="H144" s="188">
        <v>0.97187042999999995</v>
      </c>
      <c r="I144" s="64">
        <v>0.98325837000000005</v>
      </c>
      <c r="J144" s="64">
        <v>4.4290244999999999E-2</v>
      </c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>
        <v>36.397537</v>
      </c>
      <c r="G145" s="188">
        <v>40.321170000000002</v>
      </c>
      <c r="H145" s="188">
        <v>0.98879877000000005</v>
      </c>
      <c r="I145" s="64">
        <v>0.99280559999999995</v>
      </c>
      <c r="J145" s="64">
        <v>2.2687294E-2</v>
      </c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>
        <v>38.868017000000002</v>
      </c>
      <c r="G146" s="188">
        <v>42.960399000000002</v>
      </c>
      <c r="H146" s="188">
        <v>0.99383798999999995</v>
      </c>
      <c r="I146" s="64">
        <v>0.99608841000000004</v>
      </c>
      <c r="J146" s="64">
        <v>1.3001840000000001E-2</v>
      </c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>
        <v>27.010940000000002</v>
      </c>
      <c r="G148" s="98">
        <v>31.413173</v>
      </c>
      <c r="H148" s="98">
        <v>0.93056643999999999</v>
      </c>
      <c r="I148" s="62">
        <v>0.95798563000000003</v>
      </c>
      <c r="J148" s="62">
        <v>7.778525E-2</v>
      </c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>
        <v>32.452967000000001</v>
      </c>
      <c r="G149" s="188">
        <v>36.159205999999998</v>
      </c>
      <c r="H149" s="188">
        <v>0.97111480999999999</v>
      </c>
      <c r="I149" s="64">
        <v>0.98192290999999998</v>
      </c>
      <c r="J149" s="64">
        <v>3.2885350000000001E-2</v>
      </c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>
        <v>37.739161000000003</v>
      </c>
      <c r="G150" s="188">
        <v>41.183694000000003</v>
      </c>
      <c r="H150" s="188">
        <v>0.98917582000000004</v>
      </c>
      <c r="I150" s="64">
        <v>0.99300624999999998</v>
      </c>
      <c r="J150" s="64">
        <v>1.3538451999999999E-2</v>
      </c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>
        <v>41.513610999999997</v>
      </c>
      <c r="G151" s="188">
        <v>44.736683999999997</v>
      </c>
      <c r="H151" s="188">
        <v>0.99459036000000001</v>
      </c>
      <c r="I151" s="64">
        <v>0.99652932000000005</v>
      </c>
      <c r="J151" s="64">
        <v>6.1612558000000003E-3</v>
      </c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>
        <v>27.238603000000001</v>
      </c>
      <c r="G153" s="98">
        <v>31.218533000000001</v>
      </c>
      <c r="H153" s="98">
        <v>0.92435235000000004</v>
      </c>
      <c r="I153" s="62">
        <v>0.96233168999999996</v>
      </c>
      <c r="J153" s="62">
        <v>7.7776620000000005E-2</v>
      </c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>
        <v>31.296731000000001</v>
      </c>
      <c r="G154" s="188">
        <v>35.184277999999999</v>
      </c>
      <c r="H154" s="188">
        <v>0.96704860000000004</v>
      </c>
      <c r="I154" s="64">
        <v>0.98189165</v>
      </c>
      <c r="J154" s="64">
        <v>3.6475908000000001E-2</v>
      </c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>
        <v>35.185751000000003</v>
      </c>
      <c r="G155" s="188">
        <v>39.395104000000003</v>
      </c>
      <c r="H155" s="188">
        <v>0.98743581000000002</v>
      </c>
      <c r="I155" s="64">
        <v>0.99198374</v>
      </c>
      <c r="J155" s="64">
        <v>1.8129760000000002E-2</v>
      </c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>
        <v>37.429352999999999</v>
      </c>
      <c r="G156" s="188">
        <v>41.791052999999998</v>
      </c>
      <c r="H156" s="188">
        <v>0.99371620999999999</v>
      </c>
      <c r="I156" s="64">
        <v>0.99555861999999995</v>
      </c>
      <c r="J156" s="64">
        <v>1.1188786500000001E-2</v>
      </c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>
        <v>27.277785999999999</v>
      </c>
      <c r="G158" s="98">
        <v>31.186937</v>
      </c>
      <c r="H158" s="98">
        <v>0.92401186999999996</v>
      </c>
      <c r="I158" s="62">
        <v>0.95967864000000003</v>
      </c>
      <c r="J158" s="62">
        <v>7.4561039999999995E-2</v>
      </c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>
        <v>31.819704999999999</v>
      </c>
      <c r="G159" s="188">
        <v>35.339478</v>
      </c>
      <c r="H159" s="188">
        <v>0.96751862</v>
      </c>
      <c r="I159" s="64">
        <v>0.980078</v>
      </c>
      <c r="J159" s="64">
        <v>3.1708411999999998E-2</v>
      </c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>
        <v>36.674497000000002</v>
      </c>
      <c r="G160" s="188">
        <v>40.269067999999997</v>
      </c>
      <c r="H160" s="188">
        <v>0.98726828</v>
      </c>
      <c r="I160" s="64">
        <v>0.99156365999999996</v>
      </c>
      <c r="J160" s="64">
        <v>1.4250163999999999E-2</v>
      </c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>
        <v>39.523363000000003</v>
      </c>
      <c r="G161" s="188">
        <v>43.318682000000003</v>
      </c>
      <c r="H161" s="188">
        <v>0.99348656999999996</v>
      </c>
      <c r="I161" s="64">
        <v>0.99560156</v>
      </c>
      <c r="J161" s="64">
        <v>8.5541869999999996E-3</v>
      </c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>
        <v>27.639467</v>
      </c>
      <c r="G163" s="98">
        <v>32.032198999999999</v>
      </c>
      <c r="H163" s="98">
        <v>0.93267986999999997</v>
      </c>
      <c r="I163" s="62">
        <v>0.96162380000000003</v>
      </c>
      <c r="J163" s="62">
        <v>7.7987360000000006E-2</v>
      </c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>
        <v>32.757389000000003</v>
      </c>
      <c r="G164" s="188">
        <v>36.445011000000001</v>
      </c>
      <c r="H164" s="188">
        <v>0.97137037999999998</v>
      </c>
      <c r="I164" s="64">
        <v>0.98277163000000001</v>
      </c>
      <c r="J164" s="64">
        <v>3.4864668000000001E-2</v>
      </c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>
        <v>37.858674000000001</v>
      </c>
      <c r="G165" s="188">
        <v>41.295983999999997</v>
      </c>
      <c r="H165" s="188">
        <v>0.98911640000000001</v>
      </c>
      <c r="I165" s="64">
        <v>0.99330580000000002</v>
      </c>
      <c r="J165" s="64">
        <v>1.4686309E-2</v>
      </c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>
        <v>41.497456</v>
      </c>
      <c r="G166" s="188">
        <v>44.703995999999997</v>
      </c>
      <c r="H166" s="188">
        <v>0.99413669999999998</v>
      </c>
      <c r="I166" s="64">
        <v>0.99661233000000005</v>
      </c>
      <c r="J166" s="64">
        <v>7.5189200000000001E-3</v>
      </c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>
        <v>28.013347</v>
      </c>
      <c r="G168" s="98">
        <v>31.842403999999998</v>
      </c>
      <c r="H168" s="98">
        <v>0.92993930999999996</v>
      </c>
      <c r="I168" s="62">
        <v>0.96497805000000003</v>
      </c>
      <c r="J168" s="62">
        <v>7.8149280000000002E-2</v>
      </c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>
        <v>32.158828999999997</v>
      </c>
      <c r="G169" s="188">
        <v>35.790396999999999</v>
      </c>
      <c r="H169" s="188">
        <v>0.96941456999999998</v>
      </c>
      <c r="I169" s="64">
        <v>0.98256275999999998</v>
      </c>
      <c r="J169" s="64">
        <v>3.9769935999999999E-2</v>
      </c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>
        <v>36.046807999999999</v>
      </c>
      <c r="G170" s="188">
        <v>40.054698999999999</v>
      </c>
      <c r="H170" s="188">
        <v>0.98790191000000005</v>
      </c>
      <c r="I170" s="64">
        <v>0.99234374999999997</v>
      </c>
      <c r="J170" s="64">
        <v>2.2139757999999999E-2</v>
      </c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>
        <v>38.093451999999999</v>
      </c>
      <c r="G171" s="188">
        <v>42.293680000000002</v>
      </c>
      <c r="H171" s="188">
        <v>0.99355744999999995</v>
      </c>
      <c r="I171" s="64">
        <v>0.99585239000000003</v>
      </c>
      <c r="J171" s="64">
        <v>1.3181500000000001E-2</v>
      </c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>
        <v>27.344467999999999</v>
      </c>
      <c r="G173" s="98">
        <v>31.802250999999998</v>
      </c>
      <c r="H173" s="98">
        <v>0.92328770000000004</v>
      </c>
      <c r="I173" s="62">
        <v>0.96026999999999996</v>
      </c>
      <c r="J173" s="62">
        <v>8.3661780000000005E-2</v>
      </c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>
        <v>32.730283</v>
      </c>
      <c r="G174" s="188">
        <v>36.382064999999997</v>
      </c>
      <c r="H174" s="188">
        <v>0.9701244</v>
      </c>
      <c r="I174" s="64">
        <v>0.98249142</v>
      </c>
      <c r="J174" s="64">
        <v>3.6133416000000002E-2</v>
      </c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>
        <v>37.993003000000002</v>
      </c>
      <c r="G175" s="188">
        <v>41.403934999999997</v>
      </c>
      <c r="H175" s="188">
        <v>0.98886236999999999</v>
      </c>
      <c r="I175" s="64">
        <v>0.99329683000000002</v>
      </c>
      <c r="J175" s="64">
        <v>1.5012207E-2</v>
      </c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>
        <v>41.493738</v>
      </c>
      <c r="G176" s="188">
        <v>44.680779000000001</v>
      </c>
      <c r="H176" s="188">
        <v>0.99402811999999996</v>
      </c>
      <c r="I176" s="64">
        <v>0.99651369999999995</v>
      </c>
      <c r="J176" s="64">
        <v>7.5126532000000003E-3</v>
      </c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>
        <v>26.791905</v>
      </c>
      <c r="G178" s="98">
        <v>31.032499999999999</v>
      </c>
      <c r="H178" s="98">
        <v>0.91927391000000003</v>
      </c>
      <c r="I178" s="62">
        <v>0.95343244000000005</v>
      </c>
      <c r="J178" s="62">
        <v>7.4881080000000003E-2</v>
      </c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>
        <v>32.196173000000002</v>
      </c>
      <c r="G179" s="188">
        <v>35.736322999999999</v>
      </c>
      <c r="H179" s="188">
        <v>0.96645621000000004</v>
      </c>
      <c r="I179" s="64">
        <v>0.97953129999999999</v>
      </c>
      <c r="J179" s="64">
        <v>3.1716912999999999E-2</v>
      </c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>
        <v>37.542903000000003</v>
      </c>
      <c r="G180" s="188">
        <v>40.89593</v>
      </c>
      <c r="H180" s="188">
        <v>0.98783007</v>
      </c>
      <c r="I180" s="64">
        <v>0.99212027000000003</v>
      </c>
      <c r="J180" s="64">
        <v>1.2350486000000001E-2</v>
      </c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>
        <v>41.615329000000003</v>
      </c>
      <c r="G181" s="188">
        <v>44.719675000000002</v>
      </c>
      <c r="H181" s="188">
        <v>0.99416731000000003</v>
      </c>
      <c r="I181" s="64">
        <v>0.99630863000000003</v>
      </c>
      <c r="J181" s="64">
        <v>5.3076874000000003E-3</v>
      </c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>
        <v>26.863969000000001</v>
      </c>
      <c r="G183" s="98">
        <v>31.135057</v>
      </c>
      <c r="H183" s="98">
        <v>0.92212941000000004</v>
      </c>
      <c r="I183" s="62">
        <v>0.95897509000000003</v>
      </c>
      <c r="J183" s="62">
        <v>8.0864770000000002E-2</v>
      </c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>
        <v>31.633346</v>
      </c>
      <c r="G184" s="188">
        <v>35.315882000000002</v>
      </c>
      <c r="H184" s="188">
        <v>0.96775820999999995</v>
      </c>
      <c r="I184" s="64">
        <v>0.98057136</v>
      </c>
      <c r="J184" s="64">
        <v>3.7672404E-2</v>
      </c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>
        <v>36.884239999999998</v>
      </c>
      <c r="G185" s="188">
        <v>40.505035999999997</v>
      </c>
      <c r="H185" s="188">
        <v>0.98804683999999998</v>
      </c>
      <c r="I185" s="64">
        <v>0.99240596999999997</v>
      </c>
      <c r="J185" s="64">
        <v>1.5221607E-2</v>
      </c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>
        <v>41.247024000000003</v>
      </c>
      <c r="G186" s="188">
        <v>44.464844999999997</v>
      </c>
      <c r="H186" s="188">
        <v>0.99392077999999995</v>
      </c>
      <c r="I186" s="64">
        <v>0.99631755</v>
      </c>
      <c r="J186" s="64">
        <v>6.3150832E-3</v>
      </c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>
        <v>27.464791999999999</v>
      </c>
      <c r="G188" s="98">
        <v>31.313670999999999</v>
      </c>
      <c r="H188" s="98">
        <v>0.92588934000000001</v>
      </c>
      <c r="I188" s="62">
        <v>0.96313340000000003</v>
      </c>
      <c r="J188" s="62">
        <v>8.7088150000000003E-2</v>
      </c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>
        <v>31.411349000000001</v>
      </c>
      <c r="G189" s="188">
        <v>35.292467000000002</v>
      </c>
      <c r="H189" s="188">
        <v>0.96769192999999998</v>
      </c>
      <c r="I189" s="64">
        <v>0.98153944000000004</v>
      </c>
      <c r="J189" s="64">
        <v>4.5092486000000001E-2</v>
      </c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>
        <v>35.088746</v>
      </c>
      <c r="G190" s="188">
        <v>39.389536999999997</v>
      </c>
      <c r="H190" s="188">
        <v>0.98765510000000001</v>
      </c>
      <c r="I190" s="64">
        <v>0.99211901000000002</v>
      </c>
      <c r="J190" s="64">
        <v>2.2861104E-2</v>
      </c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>
        <v>37.150682000000003</v>
      </c>
      <c r="G191" s="188">
        <v>41.599148</v>
      </c>
      <c r="H191" s="188">
        <v>0.99360196000000001</v>
      </c>
      <c r="I191" s="64">
        <v>0.99561421000000005</v>
      </c>
      <c r="J191" s="64">
        <v>1.4648757E-2</v>
      </c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26.474685999999998</v>
      </c>
      <c r="G641" s="137">
        <f t="shared" si="59"/>
        <v>30.62199</v>
      </c>
      <c r="H641" s="137">
        <f t="shared" si="59"/>
        <v>0.91664725999999996</v>
      </c>
      <c r="I641" s="137">
        <f t="shared" si="59"/>
        <v>0.95231180999999998</v>
      </c>
      <c r="J641" s="137">
        <f t="shared" si="59"/>
        <v>7.0322309999999999E-2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30.886320999999999</v>
      </c>
      <c r="G642" s="20">
        <f t="shared" si="59"/>
        <v>34.679296000000001</v>
      </c>
      <c r="H642" s="20">
        <f t="shared" si="59"/>
        <v>0.95896742000000001</v>
      </c>
      <c r="I642" s="20">
        <f t="shared" si="59"/>
        <v>0.97581163999999998</v>
      </c>
      <c r="J642" s="20">
        <f t="shared" si="59"/>
        <v>3.1708411999999998E-2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34.727707000000002</v>
      </c>
      <c r="G643" s="20">
        <f t="shared" si="59"/>
        <v>38.997549999999997</v>
      </c>
      <c r="H643" s="20">
        <f t="shared" si="59"/>
        <v>0.98413976000000003</v>
      </c>
      <c r="I643" s="20">
        <f t="shared" si="59"/>
        <v>0.98993008000000005</v>
      </c>
      <c r="J643" s="20">
        <f t="shared" si="59"/>
        <v>1.2350486000000001E-2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36.769208999999996</v>
      </c>
      <c r="G644" s="20">
        <f t="shared" si="59"/>
        <v>41.142302999999998</v>
      </c>
      <c r="H644" s="20">
        <f t="shared" si="59"/>
        <v>0.99247695999999996</v>
      </c>
      <c r="I644" s="20">
        <f t="shared" si="59"/>
        <v>0.99483820000000001</v>
      </c>
      <c r="J644" s="20">
        <f t="shared" si="59"/>
        <v>5.3076874000000003E-3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29.001481999999999</v>
      </c>
      <c r="G646" s="137">
        <f t="shared" si="61"/>
        <v>32.826703999999999</v>
      </c>
      <c r="H646" s="137">
        <f t="shared" si="61"/>
        <v>0.94148282999999999</v>
      </c>
      <c r="I646" s="137">
        <f t="shared" si="61"/>
        <v>0.96894431999999997</v>
      </c>
      <c r="J646" s="137">
        <f t="shared" si="61"/>
        <v>8.9956289999999994E-2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33.793317000000002</v>
      </c>
      <c r="G647" s="20">
        <f t="shared" si="61"/>
        <v>37.214562000000001</v>
      </c>
      <c r="H647" s="20">
        <f t="shared" si="61"/>
        <v>0.97402179</v>
      </c>
      <c r="I647" s="20">
        <f t="shared" si="61"/>
        <v>0.98495882999999995</v>
      </c>
      <c r="J647" s="20">
        <f t="shared" si="61"/>
        <v>4.5640979999999998E-2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38.579943</v>
      </c>
      <c r="G648" s="20">
        <f t="shared" si="61"/>
        <v>41.993856000000001</v>
      </c>
      <c r="H648" s="20">
        <f t="shared" si="61"/>
        <v>0.98987824000000002</v>
      </c>
      <c r="I648" s="20">
        <f t="shared" si="61"/>
        <v>0.99353482999999998</v>
      </c>
      <c r="J648" s="20">
        <f t="shared" si="61"/>
        <v>2.60535E-2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42.776511999999997</v>
      </c>
      <c r="G649" s="20">
        <f t="shared" si="61"/>
        <v>45.980176</v>
      </c>
      <c r="H649" s="20">
        <f t="shared" si="61"/>
        <v>0.99476639</v>
      </c>
      <c r="I649" s="20">
        <f t="shared" si="61"/>
        <v>0.99686456000000001</v>
      </c>
      <c r="J649" s="20">
        <f t="shared" si="61"/>
        <v>1.5967187000000001E-2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2.5267960000000009</v>
      </c>
      <c r="G651" s="137">
        <f t="shared" si="63"/>
        <v>2.2047139999999992</v>
      </c>
      <c r="H651" s="137">
        <f t="shared" si="63"/>
        <v>2.4835570000000029E-2</v>
      </c>
      <c r="I651" s="137">
        <f t="shared" si="63"/>
        <v>1.6632509999999989E-2</v>
      </c>
      <c r="J651" s="137">
        <f t="shared" si="63"/>
        <v>1.9633979999999995E-2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2.906996000000003</v>
      </c>
      <c r="G652" s="20">
        <f t="shared" si="63"/>
        <v>2.535266</v>
      </c>
      <c r="H652" s="20">
        <f t="shared" si="63"/>
        <v>1.5054369999999984E-2</v>
      </c>
      <c r="I652" s="20">
        <f t="shared" si="63"/>
        <v>9.1471899999999717E-3</v>
      </c>
      <c r="J652" s="20">
        <f t="shared" si="63"/>
        <v>1.3932567999999999E-2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3.8522359999999978</v>
      </c>
      <c r="G653" s="20">
        <f t="shared" si="63"/>
        <v>2.9963060000000041</v>
      </c>
      <c r="H653" s="20">
        <f t="shared" si="63"/>
        <v>5.7384799999999903E-3</v>
      </c>
      <c r="I653" s="20">
        <f t="shared" si="63"/>
        <v>3.6047499999999344E-3</v>
      </c>
      <c r="J653" s="20">
        <f t="shared" si="63"/>
        <v>1.3703013999999999E-2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6.0073030000000003</v>
      </c>
      <c r="G654" s="20">
        <f t="shared" si="63"/>
        <v>4.8378730000000019</v>
      </c>
      <c r="H654" s="20">
        <f t="shared" si="63"/>
        <v>2.2894300000000367E-3</v>
      </c>
      <c r="I654" s="20">
        <f t="shared" si="63"/>
        <v>2.0263600000000048E-3</v>
      </c>
      <c r="J654" s="20">
        <f t="shared" si="63"/>
        <v>1.06594996E-2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19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bartender_track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bartender_track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37948.527999999998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31.755635095238102</v>
      </c>
      <c r="G5" s="32">
        <f t="shared" si="0"/>
        <v>34.971935000000002</v>
      </c>
      <c r="H5" s="32">
        <f t="shared" si="0"/>
        <v>0.97019467904761891</v>
      </c>
      <c r="I5" s="92">
        <f t="shared" si="0"/>
        <v>0.97618636761904753</v>
      </c>
      <c r="J5" s="92">
        <f t="shared" si="0"/>
        <v>6.1267784095238094E-2</v>
      </c>
      <c r="K5" s="57"/>
      <c r="L5" s="57"/>
      <c r="M5" s="57"/>
      <c r="N5" s="28"/>
      <c r="O5" s="58"/>
      <c r="P5" s="132">
        <f t="shared" ref="P5:Q8" si="1">P16</f>
        <v>36.295999999999999</v>
      </c>
      <c r="Q5" s="153">
        <f t="shared" si="1"/>
        <v>9.4209999999999994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56081.432000000001</v>
      </c>
      <c r="F6" s="92">
        <f t="shared" si="0"/>
        <v>34.329895857142851</v>
      </c>
      <c r="G6" s="92">
        <f t="shared" si="0"/>
        <v>37.957441523809521</v>
      </c>
      <c r="H6" s="92">
        <f t="shared" si="0"/>
        <v>0.98123514571428549</v>
      </c>
      <c r="I6" s="92">
        <f t="shared" si="0"/>
        <v>0.98590186619047637</v>
      </c>
      <c r="J6" s="92">
        <f t="shared" si="0"/>
        <v>4.1539619095238095E-2</v>
      </c>
      <c r="K6" s="58"/>
      <c r="L6" s="58"/>
      <c r="M6" s="58"/>
      <c r="N6" s="30"/>
      <c r="O6" s="58"/>
      <c r="P6" s="132">
        <f t="shared" si="1"/>
        <v>37.234000000000002</v>
      </c>
      <c r="Q6" s="132">
        <f t="shared" si="1"/>
        <v>9.859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83899.415999999997</v>
      </c>
      <c r="F7" s="92">
        <f t="shared" si="0"/>
        <v>37.467606095238089</v>
      </c>
      <c r="G7" s="92">
        <f t="shared" si="0"/>
        <v>41.642704333333349</v>
      </c>
      <c r="H7" s="92">
        <f t="shared" si="0"/>
        <v>0.99006418190476186</v>
      </c>
      <c r="I7" s="92">
        <f t="shared" si="0"/>
        <v>0.99313430571428574</v>
      </c>
      <c r="J7" s="92">
        <f t="shared" si="0"/>
        <v>2.2487464095238094E-2</v>
      </c>
      <c r="K7" s="58"/>
      <c r="L7" s="58"/>
      <c r="M7" s="58"/>
      <c r="N7" s="30"/>
      <c r="O7" s="58"/>
      <c r="P7" s="132">
        <f t="shared" si="1"/>
        <v>38.670999999999999</v>
      </c>
      <c r="Q7" s="132">
        <f t="shared" si="1"/>
        <v>9.875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121390.568</v>
      </c>
      <c r="F8" s="92">
        <f t="shared" si="0"/>
        <v>39.933718476190471</v>
      </c>
      <c r="G8" s="92">
        <f t="shared" si="0"/>
        <v>44.420052047619052</v>
      </c>
      <c r="H8" s="92">
        <f t="shared" si="0"/>
        <v>0.99394777333333351</v>
      </c>
      <c r="I8" s="92">
        <f t="shared" si="0"/>
        <v>0.99616589142857137</v>
      </c>
      <c r="J8" s="92">
        <f t="shared" si="0"/>
        <v>1.2618574619047621E-2</v>
      </c>
      <c r="K8" s="58"/>
      <c r="L8" s="58"/>
      <c r="M8" s="58"/>
      <c r="N8" s="30"/>
      <c r="O8" s="58"/>
      <c r="P8" s="132">
        <f t="shared" si="1"/>
        <v>38.061999999999998</v>
      </c>
      <c r="Q8" s="132">
        <f t="shared" si="1"/>
        <v>10.25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37.555095186824758</v>
      </c>
      <c r="Q10" s="156">
        <f>GEOMEAN(Q5:Q8)</f>
        <v>9.8468587924928812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5841.6</v>
      </c>
      <c r="F16" s="168">
        <v>7652.5360000000001</v>
      </c>
      <c r="G16" s="168">
        <v>2354.136</v>
      </c>
      <c r="H16" s="168">
        <v>798.68</v>
      </c>
      <c r="I16" s="168">
        <v>228.32</v>
      </c>
      <c r="J16" s="168">
        <v>11434.832</v>
      </c>
      <c r="K16" s="62">
        <v>7192.424</v>
      </c>
      <c r="L16" s="62">
        <v>2446</v>
      </c>
      <c r="M16" s="62">
        <v>7.8879999999999999</v>
      </c>
      <c r="N16" s="57"/>
      <c r="O16" s="253"/>
      <c r="P16" s="131">
        <v>36.295999999999999</v>
      </c>
      <c r="Q16" s="131">
        <v>9.4209999999999994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5841.6</v>
      </c>
      <c r="F17" s="169">
        <v>10136.487999999999</v>
      </c>
      <c r="G17" s="169">
        <v>6796.3040000000001</v>
      </c>
      <c r="H17" s="169">
        <v>3527.424</v>
      </c>
      <c r="I17" s="169">
        <v>2013.9839999999999</v>
      </c>
      <c r="J17" s="169">
        <v>14807.672</v>
      </c>
      <c r="K17" s="64">
        <v>9696.3919999999998</v>
      </c>
      <c r="L17" s="64">
        <v>3261.5680000000002</v>
      </c>
      <c r="M17" s="64">
        <v>7.88</v>
      </c>
      <c r="N17" s="58"/>
      <c r="O17" s="239"/>
      <c r="P17" s="146">
        <v>37.234000000000002</v>
      </c>
      <c r="Q17" s="146">
        <v>9.859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5841.6</v>
      </c>
      <c r="F18" s="169">
        <v>12719.752</v>
      </c>
      <c r="G18" s="169">
        <v>13026.328</v>
      </c>
      <c r="H18" s="169">
        <v>9536.84</v>
      </c>
      <c r="I18" s="169">
        <v>8083.1440000000002</v>
      </c>
      <c r="J18" s="169">
        <v>18293.495999999999</v>
      </c>
      <c r="K18" s="64">
        <v>12290.712</v>
      </c>
      <c r="L18" s="64">
        <v>4107.5439999999999</v>
      </c>
      <c r="M18" s="64">
        <v>7.8639999999999999</v>
      </c>
      <c r="N18" s="58"/>
      <c r="O18" s="239"/>
      <c r="P18" s="146">
        <v>38.670999999999999</v>
      </c>
      <c r="Q18" s="146">
        <v>9.875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5841.6</v>
      </c>
      <c r="F19" s="169">
        <v>15194.368</v>
      </c>
      <c r="G19" s="169">
        <v>19983.295999999998</v>
      </c>
      <c r="H19" s="169">
        <v>18827.400000000001</v>
      </c>
      <c r="I19" s="169">
        <v>19622.727999999999</v>
      </c>
      <c r="J19" s="169">
        <v>21915.168000000001</v>
      </c>
      <c r="K19" s="64">
        <v>15010.368</v>
      </c>
      <c r="L19" s="64">
        <v>4995.6400000000003</v>
      </c>
      <c r="M19" s="64">
        <v>7.7359999999999998</v>
      </c>
      <c r="N19" s="58"/>
      <c r="O19" s="239"/>
      <c r="P19" s="146">
        <v>38.061999999999998</v>
      </c>
      <c r="Q19" s="146">
        <v>10.25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7.8064961818915743E-2</v>
      </c>
      <c r="F20" s="214">
        <f>SUM(F16:F19)/SUM(E23:E26)</f>
        <v>0.15268993903059128</v>
      </c>
      <c r="G20" s="214">
        <f>SUM(G16:G19)/SUM(E23:E26)</f>
        <v>0.14085283939515902</v>
      </c>
      <c r="H20" s="214">
        <f>SUM(H16:H19)/SUM(E23:E26)</f>
        <v>0.10921538860103489</v>
      </c>
      <c r="I20" s="214">
        <f>SUM(I16:I19)/SUM(E23:E26)</f>
        <v>0.10005406121551325</v>
      </c>
      <c r="J20" s="214">
        <f>SUM(J16:J19)/SUM(E23:E26)</f>
        <v>0.22200715098356427</v>
      </c>
      <c r="K20" s="214">
        <f>SUM(K16:K19)/SUM(E23:E26)</f>
        <v>0.14763431868074917</v>
      </c>
      <c r="L20" s="214">
        <f>SUM(L16:L19)/SUM(E23:E26)</f>
        <v>4.9481340274472319E-2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37948.527999999998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56081.432000000001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83899.415999999997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121390.568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30.627144999999999</v>
      </c>
      <c r="G33" s="98">
        <v>33.654103999999997</v>
      </c>
      <c r="H33" s="98">
        <v>0.96910246</v>
      </c>
      <c r="I33" s="62">
        <v>0.97199323999999998</v>
      </c>
      <c r="J33" s="62">
        <v>7.1138610000000005E-2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33.375081000000002</v>
      </c>
      <c r="G34" s="188">
        <v>36.891778000000002</v>
      </c>
      <c r="H34" s="188">
        <v>0.98115781999999996</v>
      </c>
      <c r="I34" s="64">
        <v>0.98371333999999999</v>
      </c>
      <c r="J34" s="64">
        <v>4.6053186000000003E-2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36.749667000000002</v>
      </c>
      <c r="G35" s="188">
        <v>41.155943999999998</v>
      </c>
      <c r="H35" s="188">
        <v>0.99007679000000004</v>
      </c>
      <c r="I35" s="64">
        <v>0.99271005000000001</v>
      </c>
      <c r="J35" s="64">
        <v>2.4628988000000001E-2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38.812691999999998</v>
      </c>
      <c r="G36" s="188">
        <v>43.487045000000002</v>
      </c>
      <c r="H36" s="188">
        <v>0.99388832000000005</v>
      </c>
      <c r="I36" s="64">
        <v>0.99608187999999998</v>
      </c>
      <c r="J36" s="64">
        <v>1.4835922E-2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31.199984000000001</v>
      </c>
      <c r="G38" s="98">
        <v>34.371468</v>
      </c>
      <c r="H38" s="98">
        <v>0.97068518000000004</v>
      </c>
      <c r="I38" s="62">
        <v>0.97451690000000002</v>
      </c>
      <c r="J38" s="62">
        <v>6.4037899999999995E-2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33.780332999999999</v>
      </c>
      <c r="G39" s="188">
        <v>37.485148000000002</v>
      </c>
      <c r="H39" s="188">
        <v>0.98165190999999996</v>
      </c>
      <c r="I39" s="64">
        <v>0.98468476000000005</v>
      </c>
      <c r="J39" s="64">
        <v>4.2864369999999999E-2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36.904045000000004</v>
      </c>
      <c r="G40" s="188">
        <v>41.184108000000002</v>
      </c>
      <c r="H40" s="188">
        <v>0.99008631999999996</v>
      </c>
      <c r="I40" s="64">
        <v>0.99297849000000005</v>
      </c>
      <c r="J40" s="64">
        <v>2.3278585000000001E-2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39.127370999999997</v>
      </c>
      <c r="G41" s="188">
        <v>43.700366000000002</v>
      </c>
      <c r="H41" s="188">
        <v>0.99394433999999998</v>
      </c>
      <c r="I41" s="64">
        <v>0.99618065</v>
      </c>
      <c r="J41" s="64">
        <v>1.4180632E-2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30.982371000000001</v>
      </c>
      <c r="G43" s="98">
        <v>34.060940000000002</v>
      </c>
      <c r="H43" s="98">
        <v>0.97162294000000005</v>
      </c>
      <c r="I43" s="62">
        <v>0.97553080000000003</v>
      </c>
      <c r="J43" s="62">
        <v>6.2681559999999997E-2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33.306395999999999</v>
      </c>
      <c r="G44" s="188">
        <v>37.108282000000003</v>
      </c>
      <c r="H44" s="188">
        <v>0.98161944999999995</v>
      </c>
      <c r="I44" s="64">
        <v>0.98502471999999996</v>
      </c>
      <c r="J44" s="64">
        <v>4.4957083000000002E-2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36.507210000000001</v>
      </c>
      <c r="G45" s="188">
        <v>40.988062999999997</v>
      </c>
      <c r="H45" s="188">
        <v>0.98998180000000002</v>
      </c>
      <c r="I45" s="64">
        <v>0.99300732000000003</v>
      </c>
      <c r="J45" s="64">
        <v>2.4987927E-2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38.812629999999999</v>
      </c>
      <c r="G46" s="188">
        <v>43.612067000000003</v>
      </c>
      <c r="H46" s="188">
        <v>0.99389576999999996</v>
      </c>
      <c r="I46" s="64">
        <v>0.99602243999999995</v>
      </c>
      <c r="J46" s="64">
        <v>1.5111492000000001E-2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31.525745000000001</v>
      </c>
      <c r="G48" s="98">
        <v>34.147168999999998</v>
      </c>
      <c r="H48" s="98">
        <v>0.97098653000000001</v>
      </c>
      <c r="I48" s="62">
        <v>0.97634111000000001</v>
      </c>
      <c r="J48" s="62">
        <v>5.5875577000000003E-2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34.367755000000002</v>
      </c>
      <c r="G49" s="188">
        <v>37.508856000000002</v>
      </c>
      <c r="H49" s="188">
        <v>0.98116228999999999</v>
      </c>
      <c r="I49" s="64">
        <v>0.98568568999999995</v>
      </c>
      <c r="J49" s="64">
        <v>3.9224833000000001E-2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37.750833</v>
      </c>
      <c r="G50" s="188">
        <v>41.738880000000002</v>
      </c>
      <c r="H50" s="188">
        <v>0.98973438000000002</v>
      </c>
      <c r="I50" s="64">
        <v>0.99295283000000001</v>
      </c>
      <c r="J50" s="64">
        <v>2.0384983999999998E-2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39.906131000000002</v>
      </c>
      <c r="G51" s="188">
        <v>44.341990000000003</v>
      </c>
      <c r="H51" s="188">
        <v>0.99370225000000001</v>
      </c>
      <c r="I51" s="64">
        <v>0.99574764999999998</v>
      </c>
      <c r="J51" s="64">
        <v>1.1532534000000001E-2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31.769103999999999</v>
      </c>
      <c r="G53" s="98">
        <v>34.283330999999997</v>
      </c>
      <c r="H53" s="98">
        <v>0.97146907999999998</v>
      </c>
      <c r="I53" s="62">
        <v>0.97757209</v>
      </c>
      <c r="J53" s="62">
        <v>5.7170569999999997E-2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34.306956999999997</v>
      </c>
      <c r="G54" s="188">
        <v>37.570573000000003</v>
      </c>
      <c r="H54" s="188">
        <v>0.98126952999999995</v>
      </c>
      <c r="I54" s="64">
        <v>0.98590063999999999</v>
      </c>
      <c r="J54" s="64">
        <v>3.9739344000000003E-2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37.832439000000001</v>
      </c>
      <c r="G55" s="188">
        <v>41.898353999999998</v>
      </c>
      <c r="H55" s="188">
        <v>0.98973469000000003</v>
      </c>
      <c r="I55" s="64">
        <v>0.99299137000000004</v>
      </c>
      <c r="J55" s="64">
        <v>2.0164103999999999E-2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39.6601</v>
      </c>
      <c r="G56" s="188">
        <v>44.376734999999996</v>
      </c>
      <c r="H56" s="188">
        <v>0.99379627999999998</v>
      </c>
      <c r="I56" s="64">
        <v>0.99593430999999999</v>
      </c>
      <c r="J56" s="64">
        <v>1.2291318000000001E-2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31.567695000000001</v>
      </c>
      <c r="G58" s="98">
        <v>34.462153000000001</v>
      </c>
      <c r="H58" s="98">
        <v>0.97157908999999998</v>
      </c>
      <c r="I58" s="62">
        <v>0.97756016000000001</v>
      </c>
      <c r="J58" s="62">
        <v>6.1020214000000003E-2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33.684824999999996</v>
      </c>
      <c r="G59" s="188">
        <v>37.524697000000003</v>
      </c>
      <c r="H59" s="188">
        <v>0.98144016999999995</v>
      </c>
      <c r="I59" s="64">
        <v>0.98596463999999995</v>
      </c>
      <c r="J59" s="64">
        <v>4.3232220000000002E-2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37.233274999999999</v>
      </c>
      <c r="G60" s="188">
        <v>41.674750000000003</v>
      </c>
      <c r="H60" s="188">
        <v>0.98999234999999997</v>
      </c>
      <c r="I60" s="64">
        <v>0.99316786999999995</v>
      </c>
      <c r="J60" s="64">
        <v>2.2832432999999999E-2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39.958139000000003</v>
      </c>
      <c r="G61" s="188">
        <v>44.646968999999999</v>
      </c>
      <c r="H61" s="188">
        <v>0.99397508000000001</v>
      </c>
      <c r="I61" s="64">
        <v>0.99613439999999998</v>
      </c>
      <c r="J61" s="64">
        <v>1.1735719E-2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32.711374999999997</v>
      </c>
      <c r="G63" s="98">
        <v>36.087051000000002</v>
      </c>
      <c r="H63" s="98">
        <v>0.96976631999999996</v>
      </c>
      <c r="I63" s="62">
        <v>0.97864901000000004</v>
      </c>
      <c r="J63" s="62">
        <v>5.7249769999999998E-2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35.255183000000002</v>
      </c>
      <c r="G64" s="188">
        <v>38.689394999999998</v>
      </c>
      <c r="H64" s="188">
        <v>0.98082502999999999</v>
      </c>
      <c r="I64" s="64">
        <v>0.98655090000000001</v>
      </c>
      <c r="J64" s="64">
        <v>3.9031163000000001E-2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38.821005999999997</v>
      </c>
      <c r="G65" s="188">
        <v>42.558416000000001</v>
      </c>
      <c r="H65" s="188">
        <v>0.98985402</v>
      </c>
      <c r="I65" s="64">
        <v>0.99312151999999998</v>
      </c>
      <c r="J65" s="64">
        <v>1.9833380000000001E-2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41.659484999999997</v>
      </c>
      <c r="G66" s="188">
        <v>45.524918</v>
      </c>
      <c r="H66" s="188">
        <v>0.99386945000000004</v>
      </c>
      <c r="I66" s="64">
        <v>0.99604362000000002</v>
      </c>
      <c r="J66" s="64">
        <v>9.3011689999999998E-3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30.398133999999999</v>
      </c>
      <c r="G68" s="98">
        <v>33.733097999999998</v>
      </c>
      <c r="H68" s="98">
        <v>0.96639260999999999</v>
      </c>
      <c r="I68" s="62">
        <v>0.97105370000000002</v>
      </c>
      <c r="J68" s="62">
        <v>7.0964009999999994E-2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32.964004000000003</v>
      </c>
      <c r="G69" s="188">
        <v>36.927545000000002</v>
      </c>
      <c r="H69" s="188">
        <v>0.98028727000000004</v>
      </c>
      <c r="I69" s="64">
        <v>0.98395484</v>
      </c>
      <c r="J69" s="64">
        <v>4.7331209999999999E-2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36.326689000000002</v>
      </c>
      <c r="G70" s="188">
        <v>40.922449</v>
      </c>
      <c r="H70" s="188">
        <v>0.98996434</v>
      </c>
      <c r="I70" s="64">
        <v>0.99245320000000004</v>
      </c>
      <c r="J70" s="64">
        <v>2.5141150000000001E-2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38.623103</v>
      </c>
      <c r="G71" s="188">
        <v>43.421472999999999</v>
      </c>
      <c r="H71" s="188">
        <v>0.99389238999999996</v>
      </c>
      <c r="I71" s="64">
        <v>0.99609789000000004</v>
      </c>
      <c r="J71" s="64">
        <v>1.5029035499999999E-2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31.873574999999999</v>
      </c>
      <c r="G73" s="98">
        <v>35.060625000000002</v>
      </c>
      <c r="H73" s="98">
        <v>0.96927213000000001</v>
      </c>
      <c r="I73" s="62">
        <v>0.97578553000000001</v>
      </c>
      <c r="J73" s="62">
        <v>5.7861414E-2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34.727798</v>
      </c>
      <c r="G74" s="188">
        <v>38.314132000000001</v>
      </c>
      <c r="H74" s="188">
        <v>0.98131157999999996</v>
      </c>
      <c r="I74" s="64">
        <v>0.98591408999999997</v>
      </c>
      <c r="J74" s="64">
        <v>3.9271029999999998E-2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37.985798000000003</v>
      </c>
      <c r="G75" s="188">
        <v>41.975071</v>
      </c>
      <c r="H75" s="188">
        <v>0.99022690000000002</v>
      </c>
      <c r="I75" s="64">
        <v>0.99314124000000004</v>
      </c>
      <c r="J75" s="64">
        <v>1.9663391999999998E-2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39.487130000000001</v>
      </c>
      <c r="G76" s="188">
        <v>44.007078</v>
      </c>
      <c r="H76" s="188">
        <v>0.99398562000000001</v>
      </c>
      <c r="I76" s="64">
        <v>0.99617977999999996</v>
      </c>
      <c r="J76" s="64">
        <v>1.3585445E-2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31.419723999999999</v>
      </c>
      <c r="G78" s="98">
        <v>34.682445999999999</v>
      </c>
      <c r="H78" s="98">
        <v>0.96940786999999995</v>
      </c>
      <c r="I78" s="62">
        <v>0.97500865999999997</v>
      </c>
      <c r="J78" s="62">
        <v>5.9105699999999997E-2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33.911895999999999</v>
      </c>
      <c r="G79" s="188">
        <v>37.754103000000001</v>
      </c>
      <c r="H79" s="188">
        <v>0.98101771000000004</v>
      </c>
      <c r="I79" s="64">
        <v>0.98591211999999995</v>
      </c>
      <c r="J79" s="64">
        <v>4.0575154000000002E-2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36.678038000000001</v>
      </c>
      <c r="G80" s="188">
        <v>40.950789999999998</v>
      </c>
      <c r="H80" s="188">
        <v>0.98989483</v>
      </c>
      <c r="I80" s="64">
        <v>0.99318565000000003</v>
      </c>
      <c r="J80" s="64">
        <v>2.250222E-2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38.949638999999998</v>
      </c>
      <c r="G81" s="188">
        <v>43.674332</v>
      </c>
      <c r="H81" s="188">
        <v>0.99378032999999999</v>
      </c>
      <c r="I81" s="64">
        <v>0.99612650000000003</v>
      </c>
      <c r="J81" s="64">
        <v>1.4699283E-2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31.541339000000001</v>
      </c>
      <c r="G83" s="98">
        <v>34.442867</v>
      </c>
      <c r="H83" s="98">
        <v>0.96926685999999995</v>
      </c>
      <c r="I83" s="62">
        <v>0.97565226999999999</v>
      </c>
      <c r="J83" s="62">
        <v>5.9649889999999997E-2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34.221224999999997</v>
      </c>
      <c r="G84" s="188">
        <v>37.776105999999999</v>
      </c>
      <c r="H84" s="188">
        <v>0.98092106000000001</v>
      </c>
      <c r="I84" s="64">
        <v>0.98601516</v>
      </c>
      <c r="J84" s="64">
        <v>4.0242154000000002E-2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37.183152</v>
      </c>
      <c r="G85" s="188">
        <v>41.496212</v>
      </c>
      <c r="H85" s="188">
        <v>0.98984755999999996</v>
      </c>
      <c r="I85" s="64">
        <v>0.99307630999999996</v>
      </c>
      <c r="J85" s="64">
        <v>2.1646479999999999E-2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39.279578999999998</v>
      </c>
      <c r="G86" s="188">
        <v>43.854771</v>
      </c>
      <c r="H86" s="188">
        <v>0.99370665999999996</v>
      </c>
      <c r="I86" s="64">
        <v>0.99587210999999998</v>
      </c>
      <c r="J86" s="64">
        <v>1.2787015000000001E-2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32.105583000000003</v>
      </c>
      <c r="G88" s="98">
        <v>35.213870999999997</v>
      </c>
      <c r="H88" s="98">
        <v>0.96976143000000004</v>
      </c>
      <c r="I88" s="62">
        <v>0.97681010999999995</v>
      </c>
      <c r="J88" s="62">
        <v>5.7078324E-2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34.872824000000001</v>
      </c>
      <c r="G89" s="188">
        <v>38.458309</v>
      </c>
      <c r="H89" s="188">
        <v>0.98122536000000005</v>
      </c>
      <c r="I89" s="64">
        <v>0.98646513999999996</v>
      </c>
      <c r="J89" s="64">
        <v>3.8109129999999998E-2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38.120409000000002</v>
      </c>
      <c r="G90" s="188">
        <v>42.221496000000002</v>
      </c>
      <c r="H90" s="188">
        <v>0.99000823999999998</v>
      </c>
      <c r="I90" s="64">
        <v>0.99322686999999998</v>
      </c>
      <c r="J90" s="64">
        <v>1.9632941000000001E-2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39.786042000000002</v>
      </c>
      <c r="G91" s="188">
        <v>44.450481000000003</v>
      </c>
      <c r="H91" s="188">
        <v>0.99394757</v>
      </c>
      <c r="I91" s="64">
        <v>0.99603401999999996</v>
      </c>
      <c r="J91" s="64">
        <v>1.2380430499999999E-2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32.018259</v>
      </c>
      <c r="G93" s="98">
        <v>35.420046999999997</v>
      </c>
      <c r="H93" s="98">
        <v>0.96943126999999996</v>
      </c>
      <c r="I93" s="62">
        <v>0.97700113</v>
      </c>
      <c r="J93" s="62">
        <v>5.9556934999999998E-2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34.232444000000001</v>
      </c>
      <c r="G94" s="188">
        <v>38.051313</v>
      </c>
      <c r="H94" s="188">
        <v>0.98074402999999999</v>
      </c>
      <c r="I94" s="64">
        <v>0.98601786999999996</v>
      </c>
      <c r="J94" s="64">
        <v>3.9899677000000001E-2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37.636941999999998</v>
      </c>
      <c r="G95" s="188">
        <v>41.867640999999999</v>
      </c>
      <c r="H95" s="188">
        <v>0.98998938000000003</v>
      </c>
      <c r="I95" s="64">
        <v>0.99308430000000003</v>
      </c>
      <c r="J95" s="64">
        <v>2.0997943000000002E-2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40.364167000000002</v>
      </c>
      <c r="G96" s="188">
        <v>44.802982999999998</v>
      </c>
      <c r="H96" s="188">
        <v>0.99398191000000002</v>
      </c>
      <c r="I96" s="64">
        <v>0.99599691999999995</v>
      </c>
      <c r="J96" s="64">
        <v>1.0986671E-2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32.322293000000002</v>
      </c>
      <c r="G98" s="98">
        <v>35.842236999999997</v>
      </c>
      <c r="H98" s="98">
        <v>0.96802178999999999</v>
      </c>
      <c r="I98" s="62">
        <v>0.97652541000000004</v>
      </c>
      <c r="J98" s="62">
        <v>5.9748320000000001E-2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34.912751</v>
      </c>
      <c r="G99" s="188">
        <v>38.452083999999999</v>
      </c>
      <c r="H99" s="188">
        <v>0.98035797999999996</v>
      </c>
      <c r="I99" s="64">
        <v>0.98583368999999998</v>
      </c>
      <c r="J99" s="64">
        <v>3.9156537999999998E-2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38.262551000000002</v>
      </c>
      <c r="G100" s="188">
        <v>42.177270999999998</v>
      </c>
      <c r="H100" s="188">
        <v>0.98979680000000003</v>
      </c>
      <c r="I100" s="64">
        <v>0.99287241000000004</v>
      </c>
      <c r="J100" s="64">
        <v>2.0178212000000001E-2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41.399588000000001</v>
      </c>
      <c r="G101" s="188">
        <v>45.329070999999999</v>
      </c>
      <c r="H101" s="188">
        <v>0.99390652999999995</v>
      </c>
      <c r="I101" s="64">
        <v>0.99595317999999999</v>
      </c>
      <c r="J101" s="64">
        <v>9.2363129999999995E-3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31.441094</v>
      </c>
      <c r="G103" s="98">
        <v>34.605598000000001</v>
      </c>
      <c r="H103" s="98">
        <v>0.96975694999999995</v>
      </c>
      <c r="I103" s="62">
        <v>0.97452958999999995</v>
      </c>
      <c r="J103" s="62">
        <v>6.7585640000000002E-2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33.827033</v>
      </c>
      <c r="G104" s="188">
        <v>37.640192999999996</v>
      </c>
      <c r="H104" s="188">
        <v>0.98130761</v>
      </c>
      <c r="I104" s="64">
        <v>0.98569311999999998</v>
      </c>
      <c r="J104" s="64">
        <v>4.591816E-2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36.419038</v>
      </c>
      <c r="G105" s="188">
        <v>41.017091000000001</v>
      </c>
      <c r="H105" s="188">
        <v>0.99039688999999997</v>
      </c>
      <c r="I105" s="64">
        <v>0.99313693999999997</v>
      </c>
      <c r="J105" s="64">
        <v>2.8399226999999999E-2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39.357004000000003</v>
      </c>
      <c r="G106" s="188">
        <v>44.075780999999999</v>
      </c>
      <c r="H106" s="188">
        <v>0.99400434000000004</v>
      </c>
      <c r="I106" s="64">
        <v>0.99626084000000004</v>
      </c>
      <c r="J106" s="64">
        <v>1.5086571E-2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31.616714000000002</v>
      </c>
      <c r="G108" s="98">
        <v>35.057901999999999</v>
      </c>
      <c r="H108" s="98">
        <v>0.97083021000000003</v>
      </c>
      <c r="I108" s="62">
        <v>0.97564969999999995</v>
      </c>
      <c r="J108" s="62">
        <v>6.1037306E-2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34.379970999999998</v>
      </c>
      <c r="G109" s="188">
        <v>38.022689999999997</v>
      </c>
      <c r="H109" s="188">
        <v>0.98167883</v>
      </c>
      <c r="I109" s="64">
        <v>0.98612105000000005</v>
      </c>
      <c r="J109" s="64">
        <v>4.1095079999999999E-2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37.379570999999999</v>
      </c>
      <c r="G110" s="188">
        <v>41.522227000000001</v>
      </c>
      <c r="H110" s="188">
        <v>0.99040905000000001</v>
      </c>
      <c r="I110" s="64">
        <v>0.99321530000000002</v>
      </c>
      <c r="J110" s="64">
        <v>2.2615867000000001E-2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39.735590999999999</v>
      </c>
      <c r="G111" s="188">
        <v>44.253298000000001</v>
      </c>
      <c r="H111" s="188">
        <v>0.99409464000000003</v>
      </c>
      <c r="I111" s="64">
        <v>0.99642346999999998</v>
      </c>
      <c r="J111" s="64">
        <v>1.3308265999999999E-2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31.533465</v>
      </c>
      <c r="G113" s="98">
        <v>35.292057</v>
      </c>
      <c r="H113" s="98">
        <v>0.97128102999999999</v>
      </c>
      <c r="I113" s="62">
        <v>0.97583240999999998</v>
      </c>
      <c r="J113" s="62">
        <v>5.9825820000000002E-2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34.025129</v>
      </c>
      <c r="G114" s="188">
        <v>37.964443000000003</v>
      </c>
      <c r="H114" s="188">
        <v>0.98186883999999996</v>
      </c>
      <c r="I114" s="64">
        <v>0.98654582999999996</v>
      </c>
      <c r="J114" s="64">
        <v>4.0490947999999999E-2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36.500154999999999</v>
      </c>
      <c r="G115" s="188">
        <v>40.748795000000001</v>
      </c>
      <c r="H115" s="188">
        <v>0.99037785</v>
      </c>
      <c r="I115" s="64">
        <v>0.99332295999999998</v>
      </c>
      <c r="J115" s="64">
        <v>2.3991571999999999E-2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39.717503000000001</v>
      </c>
      <c r="G116" s="188">
        <v>44.252864000000002</v>
      </c>
      <c r="H116" s="188">
        <v>0.99407405999999998</v>
      </c>
      <c r="I116" s="64">
        <v>0.99639999999999995</v>
      </c>
      <c r="J116" s="64">
        <v>1.3070306E-2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32.157915000000003</v>
      </c>
      <c r="G118" s="98">
        <v>35.893228000000001</v>
      </c>
      <c r="H118" s="98">
        <v>0.97233574</v>
      </c>
      <c r="I118" s="62">
        <v>0.97806990999999999</v>
      </c>
      <c r="J118" s="62">
        <v>5.8251801999999998E-2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35.594261000000003</v>
      </c>
      <c r="G119" s="188">
        <v>39.096497999999997</v>
      </c>
      <c r="H119" s="188">
        <v>0.98244321999999995</v>
      </c>
      <c r="I119" s="64">
        <v>0.98780615999999999</v>
      </c>
      <c r="J119" s="64">
        <v>3.8476158000000003E-2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38.604723999999997</v>
      </c>
      <c r="G120" s="188">
        <v>42.408574000000002</v>
      </c>
      <c r="H120" s="188">
        <v>0.99051191999999999</v>
      </c>
      <c r="I120" s="64">
        <v>0.99374872999999997</v>
      </c>
      <c r="J120" s="64">
        <v>2.1225661E-2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40.481361999999997</v>
      </c>
      <c r="G121" s="188">
        <v>44.849234000000003</v>
      </c>
      <c r="H121" s="188">
        <v>0.99414263999999997</v>
      </c>
      <c r="I121" s="64">
        <v>0.99644261999999995</v>
      </c>
      <c r="J121" s="64">
        <v>1.2026261999999999E-2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32.635418999999999</v>
      </c>
      <c r="G123" s="98">
        <v>36.093594000000003</v>
      </c>
      <c r="H123" s="98">
        <v>0.97141122999999996</v>
      </c>
      <c r="I123" s="62">
        <v>0.97835388000000001</v>
      </c>
      <c r="J123" s="62">
        <v>6.0950103999999998E-2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35.337806999999998</v>
      </c>
      <c r="G124" s="188">
        <v>38.908293</v>
      </c>
      <c r="H124" s="188">
        <v>0.98152949</v>
      </c>
      <c r="I124" s="64">
        <v>0.98723004000000003</v>
      </c>
      <c r="J124" s="64">
        <v>4.1097809999999999E-2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38.078640999999998</v>
      </c>
      <c r="G125" s="188">
        <v>42.038891999999997</v>
      </c>
      <c r="H125" s="188">
        <v>0.99025613000000001</v>
      </c>
      <c r="I125" s="64">
        <v>0.99342364999999999</v>
      </c>
      <c r="J125" s="64">
        <v>2.3161424E-2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40.620072</v>
      </c>
      <c r="G126" s="188">
        <v>45.004694999999998</v>
      </c>
      <c r="H126" s="188">
        <v>0.9941257</v>
      </c>
      <c r="I126" s="64">
        <v>0.99642282000000004</v>
      </c>
      <c r="J126" s="64">
        <v>1.2005593E-2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32.375351000000002</v>
      </c>
      <c r="G128" s="98">
        <v>35.811765999999999</v>
      </c>
      <c r="H128" s="98">
        <v>0.97058489999999997</v>
      </c>
      <c r="I128" s="62">
        <v>0.97832584</v>
      </c>
      <c r="J128" s="62">
        <v>6.3817860000000004E-2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34.529178000000002</v>
      </c>
      <c r="G129" s="188">
        <v>38.29542</v>
      </c>
      <c r="H129" s="188">
        <v>0.98079198999999995</v>
      </c>
      <c r="I129" s="64">
        <v>0.98635839000000003</v>
      </c>
      <c r="J129" s="64">
        <v>4.3481150000000003E-2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37.335330999999996</v>
      </c>
      <c r="G130" s="188">
        <v>41.579175999999997</v>
      </c>
      <c r="H130" s="188">
        <v>0.99007261000000002</v>
      </c>
      <c r="I130" s="64">
        <v>0.99330377000000003</v>
      </c>
      <c r="J130" s="64">
        <v>2.4367396E-2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40.92033</v>
      </c>
      <c r="G131" s="188">
        <v>45.310775</v>
      </c>
      <c r="H131" s="188">
        <v>0.99412621999999995</v>
      </c>
      <c r="I131" s="64">
        <v>0.99652103999999997</v>
      </c>
      <c r="J131" s="64">
        <v>1.1192090999999999E-2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33.046053000000001</v>
      </c>
      <c r="G133" s="98">
        <v>36.195082999999997</v>
      </c>
      <c r="H133" s="98">
        <v>0.97112264000000004</v>
      </c>
      <c r="I133" s="62">
        <v>0.97915227000000005</v>
      </c>
      <c r="J133" s="62">
        <v>6.2016139999999997E-2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35.314962000000001</v>
      </c>
      <c r="G134" s="188">
        <v>38.666414000000003</v>
      </c>
      <c r="H134" s="188">
        <v>0.98132688999999995</v>
      </c>
      <c r="I134" s="64">
        <v>0.98654699999999995</v>
      </c>
      <c r="J134" s="64">
        <v>4.2085602999999999E-2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38.510213999999998</v>
      </c>
      <c r="G135" s="188">
        <v>42.372591</v>
      </c>
      <c r="H135" s="188">
        <v>0.99013496999999995</v>
      </c>
      <c r="I135" s="64">
        <v>0.99369964</v>
      </c>
      <c r="J135" s="64">
        <v>2.2602859999999999E-2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41.950429999999997</v>
      </c>
      <c r="G136" s="188">
        <v>45.844166999999999</v>
      </c>
      <c r="H136" s="188">
        <v>0.99406313999999996</v>
      </c>
      <c r="I136" s="64">
        <v>0.99660758000000005</v>
      </c>
      <c r="J136" s="64">
        <v>1.0607999E-2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30.398133999999999</v>
      </c>
      <c r="G641" s="137">
        <f t="shared" si="59"/>
        <v>33.654103999999997</v>
      </c>
      <c r="H641" s="137">
        <f t="shared" si="59"/>
        <v>0.96639260999999999</v>
      </c>
      <c r="I641" s="137">
        <f t="shared" si="59"/>
        <v>0.97105370000000002</v>
      </c>
      <c r="J641" s="137">
        <f t="shared" si="59"/>
        <v>5.5875577000000003E-2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32.964004000000003</v>
      </c>
      <c r="G642" s="20">
        <f t="shared" si="59"/>
        <v>36.891778000000002</v>
      </c>
      <c r="H642" s="20">
        <f t="shared" si="59"/>
        <v>0.98028727000000004</v>
      </c>
      <c r="I642" s="20">
        <f t="shared" si="59"/>
        <v>0.98371333999999999</v>
      </c>
      <c r="J642" s="20">
        <f t="shared" si="59"/>
        <v>3.8109129999999998E-2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36.326689000000002</v>
      </c>
      <c r="G643" s="20">
        <f t="shared" si="59"/>
        <v>40.748795000000001</v>
      </c>
      <c r="H643" s="20">
        <f t="shared" si="59"/>
        <v>0.98973438000000002</v>
      </c>
      <c r="I643" s="20">
        <f t="shared" si="59"/>
        <v>0.99245320000000004</v>
      </c>
      <c r="J643" s="20">
        <f t="shared" si="59"/>
        <v>1.9632941000000001E-2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38.623103</v>
      </c>
      <c r="G644" s="20">
        <f t="shared" si="59"/>
        <v>43.421472999999999</v>
      </c>
      <c r="H644" s="20">
        <f t="shared" si="59"/>
        <v>0.99370225000000001</v>
      </c>
      <c r="I644" s="20">
        <f t="shared" si="59"/>
        <v>0.99574764999999998</v>
      </c>
      <c r="J644" s="20">
        <f t="shared" si="59"/>
        <v>9.2363129999999995E-3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33.046053000000001</v>
      </c>
      <c r="G646" s="137">
        <f t="shared" si="61"/>
        <v>36.195082999999997</v>
      </c>
      <c r="H646" s="137">
        <f t="shared" si="61"/>
        <v>0.97233574</v>
      </c>
      <c r="I646" s="137">
        <f t="shared" si="61"/>
        <v>0.97915227000000005</v>
      </c>
      <c r="J646" s="137">
        <f t="shared" si="61"/>
        <v>7.1138610000000005E-2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35.594261000000003</v>
      </c>
      <c r="G647" s="20">
        <f t="shared" si="61"/>
        <v>39.096497999999997</v>
      </c>
      <c r="H647" s="20">
        <f t="shared" si="61"/>
        <v>0.98244321999999995</v>
      </c>
      <c r="I647" s="20">
        <f t="shared" si="61"/>
        <v>0.98780615999999999</v>
      </c>
      <c r="J647" s="20">
        <f t="shared" si="61"/>
        <v>4.7331209999999999E-2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38.821005999999997</v>
      </c>
      <c r="G648" s="20">
        <f t="shared" si="61"/>
        <v>42.558416000000001</v>
      </c>
      <c r="H648" s="20">
        <f t="shared" si="61"/>
        <v>0.99051191999999999</v>
      </c>
      <c r="I648" s="20">
        <f t="shared" si="61"/>
        <v>0.99374872999999997</v>
      </c>
      <c r="J648" s="20">
        <f t="shared" si="61"/>
        <v>2.8399226999999999E-2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41.950429999999997</v>
      </c>
      <c r="G649" s="20">
        <f t="shared" si="61"/>
        <v>45.844166999999999</v>
      </c>
      <c r="H649" s="20">
        <f t="shared" si="61"/>
        <v>0.99414263999999997</v>
      </c>
      <c r="I649" s="20">
        <f t="shared" si="61"/>
        <v>0.99660758000000005</v>
      </c>
      <c r="J649" s="20">
        <f t="shared" si="61"/>
        <v>1.5111492000000001E-2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2.6479190000000017</v>
      </c>
      <c r="G651" s="137">
        <f t="shared" si="63"/>
        <v>2.5409790000000001</v>
      </c>
      <c r="H651" s="137">
        <f t="shared" si="63"/>
        <v>5.9431300000000187E-3</v>
      </c>
      <c r="I651" s="137">
        <f t="shared" si="63"/>
        <v>8.0985700000000271E-3</v>
      </c>
      <c r="J651" s="137">
        <f t="shared" si="63"/>
        <v>1.5263033000000002E-2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2.6302570000000003</v>
      </c>
      <c r="G652" s="20">
        <f t="shared" si="63"/>
        <v>2.2047199999999947</v>
      </c>
      <c r="H652" s="20">
        <f t="shared" si="63"/>
        <v>2.1559499999999066E-3</v>
      </c>
      <c r="I652" s="20">
        <f t="shared" si="63"/>
        <v>4.092819999999997E-3</v>
      </c>
      <c r="J652" s="20">
        <f t="shared" si="63"/>
        <v>9.2220800000000006E-3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2.4943169999999952</v>
      </c>
      <c r="G653" s="20">
        <f t="shared" si="63"/>
        <v>1.8096209999999999</v>
      </c>
      <c r="H653" s="20">
        <f t="shared" si="63"/>
        <v>7.7753999999996548E-4</v>
      </c>
      <c r="I653" s="20">
        <f t="shared" si="63"/>
        <v>1.2955299999999337E-3</v>
      </c>
      <c r="J653" s="20">
        <f t="shared" si="63"/>
        <v>8.7662859999999981E-3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3.3273269999999968</v>
      </c>
      <c r="G654" s="20">
        <f t="shared" si="63"/>
        <v>2.4226939999999999</v>
      </c>
      <c r="H654" s="20">
        <f t="shared" si="63"/>
        <v>4.403899999999572E-4</v>
      </c>
      <c r="I654" s="20">
        <f t="shared" si="63"/>
        <v>8.5993000000006425E-4</v>
      </c>
      <c r="J654" s="20">
        <f t="shared" si="63"/>
        <v>5.8751790000000012E-3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33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20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06"/>
      <c r="T2" s="143" t="str">
        <f>$B$2</f>
        <v>bartender_semitrack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208"/>
      <c r="AL2" s="163" t="str">
        <f>$B$2</f>
        <v>bartender_semitrack</v>
      </c>
      <c r="AM2" s="305" t="s">
        <v>50</v>
      </c>
      <c r="AN2" s="269"/>
      <c r="AO2" s="269"/>
      <c r="AP2" s="269"/>
      <c r="AQ2" s="290"/>
      <c r="AR2" s="39"/>
      <c r="AS2" s="234"/>
      <c r="AT2" s="39"/>
    </row>
    <row r="3" spans="1:58" ht="13.5" customHeight="1" x14ac:dyDescent="0.3">
      <c r="B3" s="157"/>
      <c r="C3" s="211"/>
      <c r="D3" s="95"/>
      <c r="E3" s="235" t="s">
        <v>32</v>
      </c>
      <c r="F3" s="32" t="s">
        <v>51</v>
      </c>
      <c r="G3" s="212" t="s">
        <v>51</v>
      </c>
      <c r="H3" s="212" t="s">
        <v>51</v>
      </c>
      <c r="I3" s="212" t="s">
        <v>51</v>
      </c>
      <c r="J3" s="212" t="s">
        <v>51</v>
      </c>
      <c r="K3" s="212"/>
      <c r="L3" s="212"/>
      <c r="M3" s="212"/>
      <c r="N3" s="212"/>
      <c r="O3" s="236"/>
      <c r="P3" s="300" t="s">
        <v>52</v>
      </c>
      <c r="Q3" s="300" t="s">
        <v>53</v>
      </c>
      <c r="R3" s="302" t="s">
        <v>54</v>
      </c>
      <c r="S3" s="206"/>
      <c r="T3" s="141"/>
      <c r="U3" s="211"/>
      <c r="V3" s="95"/>
      <c r="W3" s="235" t="s">
        <v>32</v>
      </c>
      <c r="X3" s="32" t="s">
        <v>51</v>
      </c>
      <c r="Y3" s="212" t="s">
        <v>51</v>
      </c>
      <c r="Z3" s="212" t="s">
        <v>51</v>
      </c>
      <c r="AA3" s="212" t="s">
        <v>51</v>
      </c>
      <c r="AB3" s="212" t="s">
        <v>51</v>
      </c>
      <c r="AC3" s="212"/>
      <c r="AD3" s="212"/>
      <c r="AE3" s="212"/>
      <c r="AF3" s="212"/>
      <c r="AG3" s="236"/>
      <c r="AH3" s="300" t="s">
        <v>52</v>
      </c>
      <c r="AI3" s="300" t="s">
        <v>53</v>
      </c>
      <c r="AJ3" s="302" t="s">
        <v>54</v>
      </c>
      <c r="AK3" s="208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2"/>
      <c r="C4" s="208"/>
      <c r="D4" s="34"/>
      <c r="E4" s="237" t="s">
        <v>56</v>
      </c>
      <c r="F4" s="35" t="s">
        <v>30</v>
      </c>
      <c r="G4" s="238" t="s">
        <v>41</v>
      </c>
      <c r="H4" s="238" t="s">
        <v>44</v>
      </c>
      <c r="I4" s="238" t="s">
        <v>47</v>
      </c>
      <c r="J4" s="238" t="s">
        <v>57</v>
      </c>
      <c r="K4" s="238"/>
      <c r="L4" s="120"/>
      <c r="M4" s="120"/>
      <c r="N4" s="93"/>
      <c r="O4" s="238"/>
      <c r="P4" s="273"/>
      <c r="Q4" s="273"/>
      <c r="R4" s="303"/>
      <c r="S4" s="206"/>
      <c r="T4" s="142"/>
      <c r="U4" s="208"/>
      <c r="V4" s="34"/>
      <c r="W4" s="237" t="s">
        <v>56</v>
      </c>
      <c r="X4" s="35" t="s">
        <v>30</v>
      </c>
      <c r="Y4" s="238" t="s">
        <v>41</v>
      </c>
      <c r="Z4" s="238" t="s">
        <v>44</v>
      </c>
      <c r="AA4" s="238" t="s">
        <v>47</v>
      </c>
      <c r="AB4" s="238" t="s">
        <v>57</v>
      </c>
      <c r="AC4" s="238"/>
      <c r="AD4" s="238"/>
      <c r="AE4" s="238"/>
      <c r="AF4" s="93"/>
      <c r="AG4" s="238"/>
      <c r="AH4" s="273"/>
      <c r="AI4" s="273"/>
      <c r="AJ4" s="303"/>
      <c r="AK4" s="206"/>
      <c r="AL4" s="210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291"/>
      <c r="C5" s="27" t="s">
        <v>34</v>
      </c>
      <c r="D5" s="28"/>
      <c r="E5" s="127">
        <f>E23</f>
        <v>39123.160000000003</v>
      </c>
      <c r="F5" s="32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31.51035833333334</v>
      </c>
      <c r="G5" s="32">
        <f t="shared" si="0"/>
        <v>34.762131904761908</v>
      </c>
      <c r="H5" s="32">
        <f t="shared" si="0"/>
        <v>0.96837816095238116</v>
      </c>
      <c r="I5" s="92">
        <f t="shared" si="0"/>
        <v>0.97487475571428583</v>
      </c>
      <c r="J5" s="92">
        <f t="shared" si="0"/>
        <v>6.3734913857142847E-2</v>
      </c>
      <c r="K5" s="57"/>
      <c r="L5" s="57"/>
      <c r="M5" s="57"/>
      <c r="N5" s="28"/>
      <c r="O5" s="58"/>
      <c r="P5" s="132">
        <f t="shared" ref="P5:Q8" si="1">P16</f>
        <v>29.905999999999999</v>
      </c>
      <c r="Q5" s="153">
        <f t="shared" si="1"/>
        <v>9.7650000000000006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6"/>
      <c r="T5" s="299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9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8"/>
      <c r="AL5" s="160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3"/>
      <c r="AT5" s="21" t="s">
        <v>58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9" t="s">
        <v>35</v>
      </c>
      <c r="D6" s="30"/>
      <c r="E6" s="158">
        <f>E24</f>
        <v>57942.776000000005</v>
      </c>
      <c r="F6" s="92">
        <f t="shared" si="0"/>
        <v>34.292316666666672</v>
      </c>
      <c r="G6" s="92">
        <f t="shared" si="0"/>
        <v>37.87595809523809</v>
      </c>
      <c r="H6" s="92">
        <f t="shared" si="0"/>
        <v>0.98000944999999984</v>
      </c>
      <c r="I6" s="92">
        <f t="shared" si="0"/>
        <v>0.98511816190476176</v>
      </c>
      <c r="J6" s="92">
        <f t="shared" si="0"/>
        <v>4.3142481809523806E-2</v>
      </c>
      <c r="K6" s="58"/>
      <c r="L6" s="58"/>
      <c r="M6" s="58"/>
      <c r="N6" s="30"/>
      <c r="O6" s="58"/>
      <c r="P6" s="132">
        <f t="shared" si="1"/>
        <v>29.827999999999999</v>
      </c>
      <c r="Q6" s="132">
        <f t="shared" si="1"/>
        <v>10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6"/>
      <c r="T6" s="286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9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8"/>
      <c r="AL6" s="160"/>
      <c r="AM6" s="245"/>
      <c r="AN6" s="246"/>
      <c r="AO6" s="161"/>
      <c r="AP6" s="161"/>
      <c r="AQ6" s="45"/>
      <c r="AR6" s="243"/>
      <c r="AS6" s="243"/>
      <c r="AT6" s="38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9" t="s">
        <v>36</v>
      </c>
      <c r="D7" s="30"/>
      <c r="E7" s="158">
        <f>E25</f>
        <v>86871.504000000001</v>
      </c>
      <c r="F7" s="92">
        <f t="shared" si="0"/>
        <v>37.348537952380951</v>
      </c>
      <c r="G7" s="92">
        <f t="shared" si="0"/>
        <v>41.419684476190483</v>
      </c>
      <c r="H7" s="92">
        <f t="shared" si="0"/>
        <v>0.98935317476190476</v>
      </c>
      <c r="I7" s="92">
        <f t="shared" si="0"/>
        <v>0.99272395999999996</v>
      </c>
      <c r="J7" s="92">
        <f t="shared" si="0"/>
        <v>2.3475183380952381E-2</v>
      </c>
      <c r="K7" s="58"/>
      <c r="L7" s="58"/>
      <c r="M7" s="58"/>
      <c r="N7" s="30"/>
      <c r="O7" s="58"/>
      <c r="P7" s="132">
        <f t="shared" si="1"/>
        <v>30.295999999999999</v>
      </c>
      <c r="Q7" s="132">
        <f t="shared" si="1"/>
        <v>10.045999999999999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6"/>
      <c r="T7" s="286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9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8"/>
      <c r="AL7" s="160"/>
      <c r="AM7" s="245"/>
      <c r="AN7" s="246"/>
      <c r="AO7" s="161"/>
      <c r="AP7" s="161"/>
      <c r="AQ7" s="45"/>
      <c r="AR7" s="243"/>
      <c r="AS7" s="54"/>
      <c r="AT7" s="21" t="s">
        <v>59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9" t="s">
        <v>38</v>
      </c>
      <c r="D8" s="30"/>
      <c r="E8" s="158">
        <f>E26</f>
        <v>125675.568</v>
      </c>
      <c r="F8" s="92">
        <f t="shared" si="0"/>
        <v>40.034859047619051</v>
      </c>
      <c r="G8" s="92">
        <f t="shared" si="0"/>
        <v>44.360895238095232</v>
      </c>
      <c r="H8" s="92">
        <f t="shared" si="0"/>
        <v>0.99349843380952385</v>
      </c>
      <c r="I8" s="92">
        <f t="shared" si="0"/>
        <v>0.99606481857142859</v>
      </c>
      <c r="J8" s="92">
        <f t="shared" si="0"/>
        <v>1.2726224428571428E-2</v>
      </c>
      <c r="K8" s="58"/>
      <c r="L8" s="58"/>
      <c r="M8" s="58"/>
      <c r="N8" s="30"/>
      <c r="O8" s="58"/>
      <c r="P8" s="132">
        <f t="shared" si="1"/>
        <v>31.030999999999999</v>
      </c>
      <c r="Q8" s="132">
        <f t="shared" si="1"/>
        <v>10.39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6"/>
      <c r="T8" s="286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9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8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6"/>
      <c r="T9" s="286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9"/>
      <c r="AH9" s="171"/>
      <c r="AI9" s="171"/>
      <c r="AJ9" s="182"/>
      <c r="AK9" s="208"/>
      <c r="AL9" s="160"/>
      <c r="AM9" s="47"/>
      <c r="AN9" s="152"/>
      <c r="AO9" s="152"/>
      <c r="AP9" s="152"/>
      <c r="AQ9" s="48"/>
      <c r="AR9" s="208"/>
      <c r="AS9" s="208"/>
      <c r="AT9" s="208"/>
      <c r="BF9" s="12"/>
    </row>
    <row r="10" spans="1:58" ht="13.5" customHeight="1" thickBot="1" x14ac:dyDescent="0.2">
      <c r="B10" s="155" t="s">
        <v>60</v>
      </c>
      <c r="C10" s="138"/>
      <c r="D10" s="138"/>
      <c r="E10" s="247"/>
      <c r="F10" s="139"/>
      <c r="G10" s="139"/>
      <c r="H10" s="139"/>
      <c r="I10" s="139"/>
      <c r="J10" s="139"/>
      <c r="K10" s="139"/>
      <c r="L10" s="138"/>
      <c r="M10" s="140"/>
      <c r="N10" s="140"/>
      <c r="O10" s="248"/>
      <c r="P10" s="156">
        <f>GEOMEAN(P5:P8)</f>
        <v>30.261529990481929</v>
      </c>
      <c r="Q10" s="156">
        <f>GEOMEAN(Q5:Q8)</f>
        <v>10.047782887317734</v>
      </c>
      <c r="R10" s="136" t="e">
        <f>AVERAGE(R5:R8)</f>
        <v>#DIV/0!</v>
      </c>
      <c r="S10" s="206"/>
      <c r="T10" s="155" t="s">
        <v>60</v>
      </c>
      <c r="U10" s="138"/>
      <c r="V10" s="138"/>
      <c r="W10" s="247"/>
      <c r="X10" s="139"/>
      <c r="Y10" s="139"/>
      <c r="Z10" s="139"/>
      <c r="AA10" s="139"/>
      <c r="AB10" s="139"/>
      <c r="AC10" s="139"/>
      <c r="AD10" s="138"/>
      <c r="AE10" s="140"/>
      <c r="AF10" s="140"/>
      <c r="AG10" s="248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8"/>
      <c r="AL10" s="162"/>
      <c r="AM10" s="49"/>
      <c r="AN10" s="50"/>
      <c r="AO10" s="50"/>
      <c r="AP10" s="50"/>
      <c r="AQ10" s="51"/>
      <c r="AR10" s="208"/>
      <c r="AS10" s="208"/>
      <c r="AT10" s="208"/>
      <c r="BF10" s="12"/>
    </row>
    <row r="11" spans="1:58" ht="13.5" customHeight="1" x14ac:dyDescent="0.15">
      <c r="B11" s="206"/>
      <c r="C11" s="206"/>
      <c r="D11" s="206"/>
      <c r="E11" s="249"/>
      <c r="F11" s="92"/>
      <c r="G11" s="92"/>
      <c r="H11" s="92"/>
      <c r="I11" s="92"/>
      <c r="J11" s="92"/>
      <c r="K11" s="92"/>
      <c r="L11" s="206"/>
      <c r="M11" s="93"/>
      <c r="N11" s="93"/>
      <c r="O11" s="250"/>
      <c r="P11" s="92"/>
      <c r="Q11" s="92"/>
      <c r="R11" s="132"/>
      <c r="S11" s="206"/>
      <c r="T11" s="206"/>
      <c r="U11" s="206"/>
      <c r="V11" s="206"/>
      <c r="W11" s="249"/>
      <c r="X11" s="92"/>
      <c r="Y11" s="92"/>
      <c r="Z11" s="92"/>
      <c r="AA11" s="92"/>
      <c r="AB11" s="92"/>
      <c r="AC11" s="92"/>
      <c r="AD11" s="206"/>
      <c r="AE11" s="93"/>
      <c r="AF11" s="93"/>
      <c r="AG11" s="250"/>
      <c r="AH11" s="92"/>
      <c r="AI11" s="92"/>
      <c r="AJ11" s="132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BF11" s="12"/>
    </row>
    <row r="12" spans="1:58" ht="13.5" customHeight="1" thickBot="1" x14ac:dyDescent="0.2">
      <c r="B12" s="206"/>
      <c r="C12" s="206"/>
      <c r="D12" s="206"/>
      <c r="E12" s="249"/>
      <c r="F12" s="92"/>
      <c r="G12" s="92"/>
      <c r="H12" s="92"/>
      <c r="I12" s="92"/>
      <c r="J12" s="92"/>
      <c r="K12" s="92"/>
      <c r="L12" s="206"/>
      <c r="M12" s="93"/>
      <c r="N12" s="93"/>
      <c r="O12" s="250"/>
      <c r="P12" s="92"/>
      <c r="Q12" s="92"/>
      <c r="R12" s="132"/>
      <c r="S12" s="206"/>
      <c r="T12" s="206"/>
      <c r="U12" s="206"/>
      <c r="V12" s="206"/>
      <c r="W12" s="249"/>
      <c r="X12" s="92"/>
      <c r="Y12" s="92"/>
      <c r="Z12" s="92"/>
      <c r="AA12" s="92"/>
      <c r="AB12" s="92"/>
      <c r="AC12" s="92"/>
      <c r="AD12" s="206"/>
      <c r="AE12" s="93"/>
      <c r="AF12" s="93"/>
      <c r="AG12" s="250"/>
      <c r="AH12" s="92"/>
      <c r="AI12" s="92"/>
      <c r="AJ12" s="132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BF12" s="12"/>
    </row>
    <row r="13" spans="1:58" ht="16.2" customHeight="1" thickBot="1" x14ac:dyDescent="0.3">
      <c r="B13" s="151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3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7"/>
      <c r="C14" s="103"/>
      <c r="D14" s="103"/>
      <c r="E14" s="251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2"/>
      <c r="P14" s="104"/>
      <c r="Q14" s="105"/>
      <c r="R14" s="106"/>
      <c r="S14" s="208"/>
      <c r="T14" s="157"/>
      <c r="U14" s="103"/>
      <c r="V14" s="103"/>
      <c r="W14" s="251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2"/>
      <c r="AH14" s="104"/>
      <c r="AI14" s="105"/>
      <c r="AJ14" s="106"/>
      <c r="AK14" s="208"/>
      <c r="AL14" s="20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209"/>
      <c r="BC14" s="209"/>
    </row>
    <row r="15" spans="1:58" s="8" customFormat="1" ht="16.2" customHeight="1" thickBot="1" x14ac:dyDescent="0.3">
      <c r="B15" s="150"/>
      <c r="C15" s="34"/>
      <c r="D15" s="34"/>
      <c r="E15" s="237" t="s">
        <v>56</v>
      </c>
      <c r="F15" s="237" t="s">
        <v>56</v>
      </c>
      <c r="G15" s="237" t="s">
        <v>56</v>
      </c>
      <c r="H15" s="237" t="s">
        <v>56</v>
      </c>
      <c r="I15" s="237" t="s">
        <v>56</v>
      </c>
      <c r="J15" s="237" t="s">
        <v>56</v>
      </c>
      <c r="K15" s="237" t="s">
        <v>56</v>
      </c>
      <c r="L15" s="237" t="s">
        <v>56</v>
      </c>
      <c r="M15" s="237" t="s">
        <v>56</v>
      </c>
      <c r="N15" s="35"/>
      <c r="O15" s="238"/>
      <c r="P15" s="213" t="s">
        <v>52</v>
      </c>
      <c r="Q15" s="213" t="s">
        <v>53</v>
      </c>
      <c r="R15" s="36"/>
      <c r="S15" s="206"/>
      <c r="T15" s="150"/>
      <c r="U15" s="34"/>
      <c r="V15" s="34"/>
      <c r="W15" s="237" t="s">
        <v>56</v>
      </c>
      <c r="X15" s="237" t="s">
        <v>56</v>
      </c>
      <c r="Y15" s="237" t="s">
        <v>56</v>
      </c>
      <c r="Z15" s="237" t="s">
        <v>56</v>
      </c>
      <c r="AA15" s="237" t="s">
        <v>56</v>
      </c>
      <c r="AB15" s="237" t="s">
        <v>56</v>
      </c>
      <c r="AC15" s="237" t="s">
        <v>56</v>
      </c>
      <c r="AD15" s="237" t="s">
        <v>56</v>
      </c>
      <c r="AE15" s="237" t="s">
        <v>56</v>
      </c>
      <c r="AF15" s="35"/>
      <c r="AG15" s="238"/>
      <c r="AH15" s="213" t="s">
        <v>52</v>
      </c>
      <c r="AI15" s="213" t="s">
        <v>53</v>
      </c>
      <c r="AJ15" s="36"/>
      <c r="AK15" s="206"/>
      <c r="AL15" s="206"/>
      <c r="AM15" s="92"/>
      <c r="AN15" s="92"/>
      <c r="AO15" s="92"/>
      <c r="AP15" s="206"/>
      <c r="AQ15" s="206"/>
      <c r="AR15" s="206"/>
      <c r="AS15" s="206"/>
      <c r="AT15" s="206"/>
      <c r="AZ15" s="17"/>
      <c r="BA15" s="17"/>
      <c r="BB15" s="209"/>
      <c r="BC15" s="209"/>
    </row>
    <row r="16" spans="1:58" ht="12.75" customHeight="1" x14ac:dyDescent="0.25">
      <c r="B16" s="301"/>
      <c r="C16" s="27" t="s">
        <v>34</v>
      </c>
      <c r="D16" s="28"/>
      <c r="E16" s="130">
        <v>5908.1840000000002</v>
      </c>
      <c r="F16" s="168">
        <v>7933.3280000000004</v>
      </c>
      <c r="G16" s="168">
        <v>2542.9360000000001</v>
      </c>
      <c r="H16" s="168">
        <v>873.4</v>
      </c>
      <c r="I16" s="168">
        <v>253.71199999999999</v>
      </c>
      <c r="J16" s="168">
        <v>11685.56</v>
      </c>
      <c r="K16" s="62">
        <v>7438.7839999999997</v>
      </c>
      <c r="L16" s="62">
        <v>2487.2559999999999</v>
      </c>
      <c r="M16" s="62">
        <v>7.8879999999999999</v>
      </c>
      <c r="N16" s="57"/>
      <c r="O16" s="253"/>
      <c r="P16" s="131">
        <v>29.905999999999999</v>
      </c>
      <c r="Q16" s="131">
        <v>9.7650000000000006</v>
      </c>
      <c r="R16" s="144"/>
      <c r="S16" s="206"/>
      <c r="T16" s="301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3"/>
      <c r="AH16" s="131"/>
      <c r="AI16" s="131"/>
      <c r="AJ16" s="144"/>
      <c r="AK16" s="208"/>
      <c r="AL16" s="208"/>
      <c r="AP16" s="22"/>
      <c r="AQ16" s="22"/>
      <c r="AR16" s="208"/>
      <c r="AS16" s="208"/>
      <c r="AT16" s="208"/>
      <c r="AX16" s="12"/>
      <c r="AZ16" s="209"/>
      <c r="BA16" s="56"/>
      <c r="BB16" s="209"/>
      <c r="BC16" s="209"/>
      <c r="BD16" s="9"/>
    </row>
    <row r="17" spans="2:56" ht="12.75" customHeight="1" x14ac:dyDescent="0.25">
      <c r="B17" s="286"/>
      <c r="C17" s="29" t="s">
        <v>35</v>
      </c>
      <c r="D17" s="30"/>
      <c r="E17" s="145">
        <v>5908.1840000000002</v>
      </c>
      <c r="F17" s="169">
        <v>10438.200000000001</v>
      </c>
      <c r="G17" s="169">
        <v>7225.9359999999997</v>
      </c>
      <c r="H17" s="169">
        <v>3804.616</v>
      </c>
      <c r="I17" s="169">
        <v>2215.616</v>
      </c>
      <c r="J17" s="169">
        <v>15083.272000000001</v>
      </c>
      <c r="K17" s="64">
        <v>9962.768</v>
      </c>
      <c r="L17" s="64">
        <v>3304.1840000000002</v>
      </c>
      <c r="M17" s="64">
        <v>7.88</v>
      </c>
      <c r="N17" s="58"/>
      <c r="O17" s="239"/>
      <c r="P17" s="146">
        <v>29.827999999999999</v>
      </c>
      <c r="Q17" s="146">
        <v>10</v>
      </c>
      <c r="R17" s="147"/>
      <c r="S17" s="206"/>
      <c r="T17" s="286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9"/>
      <c r="AH17" s="146"/>
      <c r="AI17" s="146"/>
      <c r="AJ17" s="147"/>
      <c r="AK17" s="208"/>
      <c r="AL17" s="208"/>
      <c r="AN17" s="22"/>
      <c r="AO17" s="22"/>
      <c r="AP17" s="22"/>
      <c r="AQ17" s="22"/>
      <c r="AR17" s="208"/>
      <c r="AS17" s="208"/>
      <c r="AT17" s="208"/>
      <c r="AX17" s="12"/>
      <c r="AZ17" s="209"/>
      <c r="BA17" s="209"/>
      <c r="BB17" s="209"/>
      <c r="BC17" s="209"/>
      <c r="BD17" s="9"/>
    </row>
    <row r="18" spans="2:56" ht="12.75" customHeight="1" x14ac:dyDescent="0.25">
      <c r="B18" s="286"/>
      <c r="C18" s="29" t="s">
        <v>36</v>
      </c>
      <c r="D18" s="30"/>
      <c r="E18" s="145">
        <v>5908.1840000000002</v>
      </c>
      <c r="F18" s="169">
        <v>13048.584000000001</v>
      </c>
      <c r="G18" s="169">
        <v>13643.248</v>
      </c>
      <c r="H18" s="169">
        <v>10203.312</v>
      </c>
      <c r="I18" s="169">
        <v>8727.2160000000003</v>
      </c>
      <c r="J18" s="169">
        <v>18608.024000000001</v>
      </c>
      <c r="K18" s="64">
        <v>12582.487999999999</v>
      </c>
      <c r="L18" s="64">
        <v>4150.4480000000003</v>
      </c>
      <c r="M18" s="64">
        <v>7.8639999999999999</v>
      </c>
      <c r="N18" s="58"/>
      <c r="O18" s="239"/>
      <c r="P18" s="146">
        <v>30.295999999999999</v>
      </c>
      <c r="Q18" s="146">
        <v>10.045999999999999</v>
      </c>
      <c r="R18" s="147"/>
      <c r="S18" s="206"/>
      <c r="T18" s="286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9"/>
      <c r="AH18" s="146"/>
      <c r="AI18" s="146"/>
      <c r="AJ18" s="147"/>
      <c r="AK18" s="208"/>
      <c r="AL18" s="208"/>
      <c r="AP18" s="22"/>
      <c r="AQ18" s="22"/>
      <c r="AR18" s="208"/>
      <c r="AS18" s="208"/>
      <c r="AT18" s="208"/>
      <c r="AX18" s="12"/>
      <c r="AZ18" s="209"/>
      <c r="BA18" s="55"/>
      <c r="BB18" s="209"/>
      <c r="BC18" s="209"/>
      <c r="BD18" s="9"/>
    </row>
    <row r="19" spans="2:56" ht="12.75" customHeight="1" x14ac:dyDescent="0.25">
      <c r="B19" s="286"/>
      <c r="C19" s="29" t="s">
        <v>38</v>
      </c>
      <c r="D19" s="30"/>
      <c r="E19" s="145">
        <v>5908.1840000000002</v>
      </c>
      <c r="F19" s="169">
        <v>15550.848</v>
      </c>
      <c r="G19" s="169">
        <v>20692.560000000001</v>
      </c>
      <c r="H19" s="169">
        <v>19933.175999999999</v>
      </c>
      <c r="I19" s="169">
        <v>20947.151999999998</v>
      </c>
      <c r="J19" s="169">
        <v>22266.328000000001</v>
      </c>
      <c r="K19" s="64">
        <v>15334.224</v>
      </c>
      <c r="L19" s="64">
        <v>5043.0959999999995</v>
      </c>
      <c r="M19" s="64">
        <v>7.7359999999999998</v>
      </c>
      <c r="N19" s="58"/>
      <c r="O19" s="239"/>
      <c r="P19" s="146">
        <v>31.030999999999999</v>
      </c>
      <c r="Q19" s="146">
        <v>10.39</v>
      </c>
      <c r="R19" s="147"/>
      <c r="S19" s="206"/>
      <c r="T19" s="286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9"/>
      <c r="AH19" s="146"/>
      <c r="AI19" s="146"/>
      <c r="AJ19" s="147"/>
      <c r="AK19" s="208"/>
      <c r="AL19" s="208"/>
      <c r="AN19" s="22"/>
      <c r="AO19" s="21"/>
      <c r="AP19" s="22"/>
      <c r="AQ19" s="22"/>
      <c r="AR19" s="208"/>
      <c r="AS19" s="208"/>
      <c r="AT19" s="208"/>
      <c r="AX19" s="12"/>
      <c r="AZ19" s="209"/>
      <c r="BA19" s="55"/>
      <c r="BB19" s="209"/>
      <c r="BC19" s="209"/>
      <c r="BD19" s="9"/>
    </row>
    <row r="20" spans="2:56" ht="12.75" customHeight="1" thickBot="1" x14ac:dyDescent="0.3">
      <c r="B20" s="286"/>
      <c r="C20" s="31"/>
      <c r="D20" s="37"/>
      <c r="E20" s="214">
        <f>SUM(E16:E19)/SUM(E23:E26)</f>
        <v>7.6329919574955316E-2</v>
      </c>
      <c r="F20" s="214">
        <f>SUM(F16:F19)/SUM(E23:E26)</f>
        <v>0.15170861296628724</v>
      </c>
      <c r="G20" s="214">
        <f>SUM(G16:G19)/SUM(E23:E26)</f>
        <v>0.14245099159399657</v>
      </c>
      <c r="H20" s="214">
        <f>SUM(H16:H19)/SUM(E23:E26)</f>
        <v>0.11244522387767376</v>
      </c>
      <c r="I20" s="214">
        <f>SUM(I16:I19)/SUM(E23:E26)</f>
        <v>0.10381894548823346</v>
      </c>
      <c r="J20" s="214">
        <f>SUM(J16:J19)/SUM(E23:E26)</f>
        <v>0.21847655703147978</v>
      </c>
      <c r="K20" s="214">
        <f>SUM(K16:K19)/SUM(E23:E26)</f>
        <v>0.14637067186789515</v>
      </c>
      <c r="L20" s="214">
        <f>SUM(L16:L19)/SUM(E23:E26)</f>
        <v>4.8399077599478632E-2</v>
      </c>
      <c r="M20" s="60"/>
      <c r="N20" s="60"/>
      <c r="O20" s="254"/>
      <c r="P20" s="171"/>
      <c r="Q20" s="171"/>
      <c r="R20" s="148"/>
      <c r="S20" s="206"/>
      <c r="T20" s="286"/>
      <c r="U20" s="31"/>
      <c r="V20" s="37"/>
      <c r="W20" s="214" t="e">
        <f>SUM(W16:W19)/SUM(W23:W26)</f>
        <v>#DIV/0!</v>
      </c>
      <c r="X20" s="214" t="e">
        <f>SUM(X16:X19)/SUM(W23:W26)</f>
        <v>#DIV/0!</v>
      </c>
      <c r="Y20" s="214" t="e">
        <f>SUM(Y16:Y19)/SUM(W23:W26)</f>
        <v>#DIV/0!</v>
      </c>
      <c r="Z20" s="214" t="e">
        <f>SUM(Z16:Z19)/SUM(W23:W26)</f>
        <v>#DIV/0!</v>
      </c>
      <c r="AA20" s="214" t="e">
        <f>SUM(AA16:AA19)/SUM(W23:W26)</f>
        <v>#DIV/0!</v>
      </c>
      <c r="AB20" s="214" t="e">
        <f>SUM(AB16:AB19)/SUM(W23:W26)</f>
        <v>#DIV/0!</v>
      </c>
      <c r="AC20" s="214" t="e">
        <f>SUM(AC16:AC19)/SUM(W23:W26)</f>
        <v>#DIV/0!</v>
      </c>
      <c r="AD20" s="214" t="e">
        <f>SUM(AD16:AD19)/SUM(W23:W26)</f>
        <v>#DIV/0!</v>
      </c>
      <c r="AE20" s="215"/>
      <c r="AF20" s="60"/>
      <c r="AG20" s="254"/>
      <c r="AH20" s="171"/>
      <c r="AI20" s="171"/>
      <c r="AJ20" s="148"/>
      <c r="AK20" s="208"/>
      <c r="AL20" s="208"/>
      <c r="AN20" s="22"/>
      <c r="AO20" s="22"/>
      <c r="AP20" s="22"/>
      <c r="AQ20" s="22"/>
      <c r="AR20" s="208"/>
      <c r="AS20" s="208"/>
      <c r="AT20" s="208"/>
      <c r="AX20" s="12"/>
      <c r="AZ20" s="209"/>
      <c r="BA20" s="209"/>
      <c r="BD20" s="9"/>
    </row>
    <row r="21" spans="2:56" ht="13.5" customHeight="1" x14ac:dyDescent="0.15">
      <c r="B21" s="297"/>
      <c r="C21" s="95"/>
      <c r="D21" s="95"/>
      <c r="E21" s="235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6"/>
      <c r="P21" s="32"/>
      <c r="Q21" s="212"/>
      <c r="R21" s="33"/>
      <c r="S21" s="206"/>
      <c r="T21" s="297"/>
      <c r="U21" s="95"/>
      <c r="V21" s="95"/>
      <c r="W21" s="255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6"/>
      <c r="AH21" s="32"/>
      <c r="AI21" s="212"/>
      <c r="AJ21" s="33"/>
      <c r="AK21" s="208"/>
      <c r="AL21" s="208"/>
      <c r="AP21" s="22"/>
      <c r="AQ21" s="22"/>
      <c r="AR21" s="207"/>
      <c r="AS21" s="207"/>
      <c r="AT21" s="207"/>
      <c r="AV21" s="292"/>
      <c r="AW21" s="293"/>
      <c r="AX21" s="293"/>
    </row>
    <row r="22" spans="2:56" s="8" customFormat="1" ht="13.5" customHeight="1" thickBot="1" x14ac:dyDescent="0.3">
      <c r="B22" s="298"/>
      <c r="C22" s="34"/>
      <c r="D22" s="34"/>
      <c r="E22" s="237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8"/>
      <c r="P22" s="35"/>
      <c r="Q22" s="213"/>
      <c r="R22" s="36"/>
      <c r="S22" s="206"/>
      <c r="T22" s="298"/>
      <c r="U22" s="34"/>
      <c r="V22" s="34"/>
      <c r="W22" s="256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8"/>
      <c r="AH22" s="35"/>
      <c r="AI22" s="213"/>
      <c r="AJ22" s="36"/>
      <c r="AK22" s="206"/>
      <c r="AL22" s="206"/>
      <c r="AM22" s="92"/>
      <c r="AN22" s="92"/>
      <c r="AO22" s="92"/>
      <c r="AP22" s="206"/>
      <c r="AQ22" s="206"/>
      <c r="AR22" s="206"/>
      <c r="AS22" s="206"/>
      <c r="AT22" s="206"/>
      <c r="AZ22" s="209"/>
      <c r="BA22" s="56"/>
    </row>
    <row r="23" spans="2:56" ht="13.5" customHeight="1" x14ac:dyDescent="0.15">
      <c r="B23" s="291"/>
      <c r="C23" s="27" t="s">
        <v>34</v>
      </c>
      <c r="D23" s="28"/>
      <c r="E23" s="129">
        <f>SUM(E16:L16)</f>
        <v>39123.160000000003</v>
      </c>
      <c r="F23" s="58"/>
      <c r="G23" s="58"/>
      <c r="H23" s="58"/>
      <c r="I23" s="58"/>
      <c r="J23" s="58"/>
      <c r="K23" s="58"/>
      <c r="L23" s="58"/>
      <c r="M23" s="58"/>
      <c r="N23" s="58"/>
      <c r="O23" s="239"/>
      <c r="P23" s="58"/>
      <c r="Q23" s="170"/>
      <c r="R23" s="59"/>
      <c r="S23" s="206"/>
      <c r="T23" s="291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9"/>
      <c r="AH23" s="58"/>
      <c r="AI23" s="170"/>
      <c r="AJ23" s="59"/>
      <c r="AK23" s="208"/>
      <c r="AL23" s="208"/>
      <c r="AM23" s="38"/>
      <c r="AN23" s="38"/>
      <c r="AO23" s="38"/>
      <c r="AP23" s="208"/>
      <c r="AQ23" s="208"/>
      <c r="AR23" s="208"/>
      <c r="AS23" s="208"/>
      <c r="AT23" s="208"/>
      <c r="AX23" s="12"/>
    </row>
    <row r="24" spans="2:56" x14ac:dyDescent="0.15">
      <c r="B24" s="286"/>
      <c r="C24" s="29" t="s">
        <v>35</v>
      </c>
      <c r="D24" s="30"/>
      <c r="E24" s="129">
        <f>SUM(E17:L17)</f>
        <v>57942.776000000005</v>
      </c>
      <c r="F24" s="58"/>
      <c r="G24" s="58"/>
      <c r="H24" s="58"/>
      <c r="I24" s="58"/>
      <c r="J24" s="58"/>
      <c r="K24" s="58"/>
      <c r="L24" s="58"/>
      <c r="M24" s="58"/>
      <c r="N24" s="58"/>
      <c r="O24" s="239"/>
      <c r="P24" s="58"/>
      <c r="Q24" s="170"/>
      <c r="R24" s="59"/>
      <c r="S24" s="206"/>
      <c r="T24" s="286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9"/>
      <c r="AH24" s="58"/>
      <c r="AI24" s="170"/>
      <c r="AJ24" s="59"/>
      <c r="AK24" s="208"/>
      <c r="AL24" s="208"/>
      <c r="AM24" s="38"/>
      <c r="AN24" s="38"/>
      <c r="AO24" s="38"/>
      <c r="AP24" s="208"/>
      <c r="AQ24" s="208"/>
      <c r="AR24" s="208"/>
      <c r="AS24" s="208"/>
      <c r="AT24" s="208"/>
      <c r="AX24" s="12"/>
      <c r="AZ24" s="8"/>
      <c r="BA24" s="8"/>
    </row>
    <row r="25" spans="2:56" x14ac:dyDescent="0.15">
      <c r="B25" s="286"/>
      <c r="C25" s="29" t="s">
        <v>36</v>
      </c>
      <c r="D25" s="30"/>
      <c r="E25" s="129">
        <f>SUM(E18:L18)</f>
        <v>86871.504000000001</v>
      </c>
      <c r="F25" s="58"/>
      <c r="G25" s="58"/>
      <c r="H25" s="58"/>
      <c r="I25" s="58"/>
      <c r="J25" s="58"/>
      <c r="K25" s="58"/>
      <c r="L25" s="58"/>
      <c r="M25" s="58"/>
      <c r="N25" s="58"/>
      <c r="O25" s="239"/>
      <c r="P25" s="58"/>
      <c r="Q25" s="170"/>
      <c r="R25" s="59"/>
      <c r="S25" s="206"/>
      <c r="T25" s="286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9"/>
      <c r="AH25" s="58"/>
      <c r="AI25" s="170"/>
      <c r="AJ25" s="59"/>
      <c r="AK25" s="208"/>
      <c r="AL25" s="208"/>
      <c r="AM25" s="208"/>
      <c r="AN25" s="208"/>
      <c r="AO25" s="208"/>
      <c r="AP25" s="208"/>
      <c r="AQ25" s="208"/>
      <c r="AR25" s="208"/>
      <c r="AS25" s="208"/>
      <c r="AT25" s="208"/>
      <c r="AX25" s="12"/>
    </row>
    <row r="26" spans="2:56" x14ac:dyDescent="0.15">
      <c r="B26" s="286"/>
      <c r="C26" s="29" t="s">
        <v>38</v>
      </c>
      <c r="D26" s="30"/>
      <c r="E26" s="129">
        <f>SUM(E19:L19)</f>
        <v>125675.568</v>
      </c>
      <c r="F26" s="58"/>
      <c r="G26" s="58"/>
      <c r="H26" s="58"/>
      <c r="I26" s="58"/>
      <c r="J26" s="58"/>
      <c r="K26" s="58"/>
      <c r="L26" s="58"/>
      <c r="M26" s="58"/>
      <c r="N26" s="58"/>
      <c r="O26" s="239"/>
      <c r="P26" s="58"/>
      <c r="Q26" s="170"/>
      <c r="R26" s="59"/>
      <c r="S26" s="206"/>
      <c r="T26" s="286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9"/>
      <c r="AH26" s="58"/>
      <c r="AI26" s="170"/>
      <c r="AJ26" s="59"/>
      <c r="AK26" s="208"/>
      <c r="AL26" s="208"/>
      <c r="AM26" s="208"/>
      <c r="AN26" s="208"/>
      <c r="AO26" s="208"/>
      <c r="AP26" s="208"/>
      <c r="AQ26" s="208"/>
      <c r="AR26" s="208"/>
      <c r="AS26" s="208"/>
      <c r="AT26" s="208"/>
      <c r="AX26" s="12"/>
    </row>
    <row r="27" spans="2:56" ht="13.5" customHeight="1" thickBot="1" x14ac:dyDescent="0.2">
      <c r="B27" s="287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4"/>
      <c r="P27" s="60"/>
      <c r="Q27" s="171"/>
      <c r="R27" s="61"/>
      <c r="S27" s="206"/>
      <c r="T27" s="287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4"/>
      <c r="AH27" s="60"/>
      <c r="AI27" s="171"/>
      <c r="AJ27" s="61"/>
      <c r="AK27" s="208"/>
      <c r="AL27" s="208"/>
      <c r="AM27" s="208"/>
      <c r="AN27" s="208"/>
      <c r="AO27" s="208"/>
      <c r="AP27" s="208"/>
      <c r="AQ27" s="208"/>
      <c r="AR27" s="208"/>
      <c r="AS27" s="208"/>
      <c r="AT27" s="208"/>
      <c r="AX27" s="12"/>
    </row>
    <row r="28" spans="2:56" x14ac:dyDescent="0.15">
      <c r="B28" s="206"/>
      <c r="C28" s="206"/>
      <c r="D28" s="93"/>
      <c r="E28" s="249"/>
      <c r="F28" s="92"/>
      <c r="G28" s="92"/>
      <c r="H28" s="92"/>
      <c r="I28" s="92"/>
      <c r="J28" s="92"/>
      <c r="K28" s="92"/>
      <c r="L28" s="92"/>
      <c r="M28" s="92"/>
      <c r="N28" s="92"/>
      <c r="O28" s="250"/>
      <c r="P28" s="92"/>
      <c r="Q28" s="93"/>
      <c r="R28" s="93"/>
      <c r="S28" s="206"/>
      <c r="T28" s="206"/>
      <c r="U28" s="206"/>
      <c r="V28" s="93"/>
      <c r="W28" s="249"/>
      <c r="X28" s="92"/>
      <c r="Y28" s="92"/>
      <c r="Z28" s="92"/>
      <c r="AA28" s="92"/>
      <c r="AB28" s="92"/>
      <c r="AC28" s="92"/>
      <c r="AD28" s="92"/>
      <c r="AE28" s="92"/>
      <c r="AF28" s="92"/>
      <c r="AG28" s="250"/>
      <c r="AH28" s="92"/>
      <c r="AI28" s="93"/>
      <c r="AJ28" s="93"/>
      <c r="AK28" s="208"/>
      <c r="AL28" s="208"/>
      <c r="AM28" s="208"/>
      <c r="AN28" s="208"/>
      <c r="AO28" s="208"/>
      <c r="AP28" s="208"/>
      <c r="AQ28" s="208"/>
      <c r="AR28" s="208"/>
      <c r="AS28" s="208"/>
      <c r="AT28" s="208"/>
      <c r="AX28" s="12"/>
    </row>
    <row r="29" spans="2:56" ht="13.5" customHeight="1" x14ac:dyDescent="0.15"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50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50"/>
      <c r="AH29" s="206"/>
      <c r="AI29" s="206"/>
      <c r="AJ29" s="206"/>
      <c r="AK29" s="208"/>
      <c r="AL29" s="208"/>
      <c r="AM29" s="208"/>
      <c r="AN29" s="208"/>
      <c r="AO29" s="208"/>
      <c r="AP29" s="208"/>
      <c r="AQ29" s="208"/>
      <c r="AR29" s="208"/>
      <c r="AS29" s="208"/>
      <c r="AT29" s="208"/>
    </row>
    <row r="30" spans="2:56" ht="13.5" customHeight="1" thickBot="1" x14ac:dyDescent="0.2">
      <c r="B30" s="206"/>
      <c r="C30" s="206"/>
      <c r="D30" s="206"/>
      <c r="E30" s="249"/>
      <c r="F30" s="206"/>
      <c r="G30" s="206"/>
      <c r="H30" s="206"/>
      <c r="I30" s="206"/>
      <c r="J30" s="206"/>
      <c r="K30" s="206"/>
      <c r="L30" s="206"/>
      <c r="M30" s="206"/>
      <c r="N30" s="206"/>
      <c r="O30" s="250"/>
      <c r="P30" s="206"/>
      <c r="Q30" s="206"/>
      <c r="R30" s="206"/>
      <c r="S30" s="206"/>
      <c r="T30" s="206"/>
      <c r="U30" s="206"/>
      <c r="V30" s="206"/>
      <c r="W30" s="249"/>
      <c r="X30" s="206"/>
      <c r="Y30" s="206"/>
      <c r="Z30" s="206"/>
      <c r="AA30" s="206"/>
      <c r="AB30" s="206"/>
      <c r="AC30" s="206"/>
      <c r="AD30" s="206"/>
      <c r="AE30" s="206"/>
      <c r="AF30" s="206"/>
      <c r="AG30" s="250"/>
      <c r="AH30" s="206"/>
      <c r="AI30" s="206"/>
      <c r="AJ30" s="206"/>
      <c r="AK30" s="208"/>
      <c r="AL30" s="208"/>
      <c r="AM30" s="208"/>
      <c r="AN30" s="208"/>
      <c r="AO30" s="208"/>
      <c r="AP30" s="208"/>
      <c r="AQ30" s="208"/>
      <c r="AR30" s="208"/>
      <c r="AS30" s="208"/>
      <c r="AT30" s="208"/>
    </row>
    <row r="31" spans="2:56" ht="13.5" customHeight="1" thickBot="1" x14ac:dyDescent="0.3">
      <c r="B31" s="23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06"/>
      <c r="T31" s="23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208"/>
      <c r="AL31" s="208"/>
      <c r="AM31" s="296" t="s">
        <v>70</v>
      </c>
      <c r="AN31" s="281"/>
      <c r="AO31" s="281"/>
      <c r="AP31" s="281"/>
      <c r="AQ31" s="154"/>
      <c r="AR31" s="208"/>
      <c r="AS31" s="208"/>
      <c r="AT31" s="208"/>
    </row>
    <row r="32" spans="2:56" ht="13.5" customHeight="1" thickBot="1" x14ac:dyDescent="0.2">
      <c r="B32" s="26" t="s">
        <v>71</v>
      </c>
      <c r="C32" s="96"/>
      <c r="D32" s="96"/>
      <c r="E32" s="206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7"/>
      <c r="P32" s="24"/>
      <c r="Q32" s="24"/>
      <c r="R32" s="25" t="s">
        <v>54</v>
      </c>
      <c r="S32" s="206"/>
      <c r="T32" s="26" t="s">
        <v>71</v>
      </c>
      <c r="U32" s="96"/>
      <c r="V32" s="96"/>
      <c r="W32" s="206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6"/>
      <c r="AE32" s="206"/>
      <c r="AF32" s="24"/>
      <c r="AG32" s="257"/>
      <c r="AH32" s="24"/>
      <c r="AI32" s="24"/>
      <c r="AJ32" s="25" t="s">
        <v>54</v>
      </c>
      <c r="AK32" s="208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50"/>
      <c r="AT32" s="92"/>
    </row>
    <row r="33" spans="2:52" x14ac:dyDescent="0.15">
      <c r="B33" s="288" t="s">
        <v>72</v>
      </c>
      <c r="C33" s="27" t="s">
        <v>34</v>
      </c>
      <c r="D33" s="41"/>
      <c r="E33" s="57"/>
      <c r="F33" s="98">
        <v>30.698001999999999</v>
      </c>
      <c r="G33" s="98">
        <v>33.729146999999998</v>
      </c>
      <c r="H33" s="98">
        <v>0.96769939000000005</v>
      </c>
      <c r="I33" s="62">
        <v>0.9724855</v>
      </c>
      <c r="J33" s="62">
        <v>7.1637205999999995E-2</v>
      </c>
      <c r="K33" s="63"/>
      <c r="L33" s="258"/>
      <c r="M33" s="258"/>
      <c r="N33" s="57"/>
      <c r="O33" s="28"/>
      <c r="P33" s="57"/>
      <c r="Q33" s="28"/>
      <c r="R33" s="133"/>
      <c r="S33" s="206"/>
      <c r="T33" s="288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8"/>
      <c r="AE33" s="258"/>
      <c r="AF33" s="57"/>
      <c r="AG33" s="28"/>
      <c r="AH33" s="57"/>
      <c r="AI33" s="28"/>
      <c r="AJ33" s="133"/>
      <c r="AK33" s="208"/>
      <c r="AL33" s="288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9" t="s">
        <v>35</v>
      </c>
      <c r="D34" s="187"/>
      <c r="E34" s="58"/>
      <c r="F34" s="188">
        <v>33.274686000000003</v>
      </c>
      <c r="G34" s="188">
        <v>36.769927000000003</v>
      </c>
      <c r="H34" s="188">
        <v>0.98009108</v>
      </c>
      <c r="I34" s="64">
        <v>0.98310567000000004</v>
      </c>
      <c r="J34" s="64">
        <v>4.7629810000000002E-2</v>
      </c>
      <c r="K34" s="189"/>
      <c r="L34" s="259"/>
      <c r="M34" s="259"/>
      <c r="N34" s="58"/>
      <c r="O34" s="30"/>
      <c r="P34" s="58"/>
      <c r="Q34" s="30"/>
      <c r="R34" s="134"/>
      <c r="S34" s="206"/>
      <c r="T34" s="286"/>
      <c r="U34" s="29" t="s">
        <v>35</v>
      </c>
      <c r="V34" s="187"/>
      <c r="W34" s="58"/>
      <c r="X34" s="188"/>
      <c r="Y34" s="188"/>
      <c r="Z34" s="188"/>
      <c r="AA34" s="64"/>
      <c r="AB34" s="64"/>
      <c r="AC34" s="189"/>
      <c r="AD34" s="259"/>
      <c r="AE34" s="259"/>
      <c r="AF34" s="58"/>
      <c r="AG34" s="30"/>
      <c r="AH34" s="58"/>
      <c r="AI34" s="30"/>
      <c r="AJ34" s="134"/>
      <c r="AK34" s="208"/>
      <c r="AL34" s="286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6"/>
      <c r="C35" s="29" t="s">
        <v>36</v>
      </c>
      <c r="D35" s="187"/>
      <c r="E35" s="58"/>
      <c r="F35" s="188">
        <v>36.621243999999997</v>
      </c>
      <c r="G35" s="188">
        <v>40.858071000000002</v>
      </c>
      <c r="H35" s="188">
        <v>0.98942205000000005</v>
      </c>
      <c r="I35" s="64">
        <v>0.99199844999999998</v>
      </c>
      <c r="J35" s="64">
        <v>2.5780872E-2</v>
      </c>
      <c r="K35" s="189"/>
      <c r="L35" s="259"/>
      <c r="M35" s="259"/>
      <c r="N35" s="58"/>
      <c r="O35" s="30"/>
      <c r="P35" s="58"/>
      <c r="Q35" s="30"/>
      <c r="R35" s="134"/>
      <c r="S35" s="206"/>
      <c r="T35" s="286"/>
      <c r="U35" s="29" t="s">
        <v>36</v>
      </c>
      <c r="V35" s="187"/>
      <c r="W35" s="58"/>
      <c r="X35" s="188"/>
      <c r="Y35" s="188"/>
      <c r="Z35" s="188"/>
      <c r="AA35" s="64"/>
      <c r="AB35" s="64"/>
      <c r="AC35" s="189"/>
      <c r="AD35" s="259"/>
      <c r="AE35" s="259"/>
      <c r="AF35" s="58"/>
      <c r="AG35" s="30"/>
      <c r="AH35" s="58"/>
      <c r="AI35" s="30"/>
      <c r="AJ35" s="134"/>
      <c r="AK35" s="208"/>
      <c r="AL35" s="286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6"/>
      <c r="C36" s="29" t="s">
        <v>38</v>
      </c>
      <c r="D36" s="187"/>
      <c r="E36" s="58"/>
      <c r="F36" s="188">
        <v>39.075719999999997</v>
      </c>
      <c r="G36" s="188">
        <v>43.692300000000003</v>
      </c>
      <c r="H36" s="188">
        <v>0.99345357999999995</v>
      </c>
      <c r="I36" s="64">
        <v>0.99581794000000001</v>
      </c>
      <c r="J36" s="64">
        <v>1.4351648999999999E-2</v>
      </c>
      <c r="K36" s="189"/>
      <c r="L36" s="259"/>
      <c r="M36" s="259"/>
      <c r="N36" s="58"/>
      <c r="O36" s="30"/>
      <c r="P36" s="58"/>
      <c r="Q36" s="30"/>
      <c r="R36" s="134"/>
      <c r="S36" s="206"/>
      <c r="T36" s="286"/>
      <c r="U36" s="29" t="s">
        <v>38</v>
      </c>
      <c r="V36" s="187"/>
      <c r="W36" s="58"/>
      <c r="X36" s="188"/>
      <c r="Y36" s="188"/>
      <c r="Z36" s="188"/>
      <c r="AA36" s="64"/>
      <c r="AB36" s="64"/>
      <c r="AC36" s="189"/>
      <c r="AD36" s="259"/>
      <c r="AE36" s="259"/>
      <c r="AF36" s="58"/>
      <c r="AG36" s="30"/>
      <c r="AH36" s="58"/>
      <c r="AI36" s="30"/>
      <c r="AJ36" s="134"/>
      <c r="AK36" s="208"/>
      <c r="AL36" s="286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6"/>
      <c r="C37" s="29"/>
      <c r="D37" s="187"/>
      <c r="E37" s="58"/>
      <c r="F37" s="190"/>
      <c r="G37" s="190"/>
      <c r="H37" s="190"/>
      <c r="I37" s="58"/>
      <c r="J37" s="58"/>
      <c r="K37" s="189"/>
      <c r="L37" s="259"/>
      <c r="M37" s="259"/>
      <c r="N37" s="58"/>
      <c r="O37" s="30"/>
      <c r="P37" s="58"/>
      <c r="Q37" s="30"/>
      <c r="R37" s="185"/>
      <c r="S37" s="206"/>
      <c r="T37" s="286"/>
      <c r="U37" s="29"/>
      <c r="V37" s="187"/>
      <c r="W37" s="58"/>
      <c r="X37" s="190"/>
      <c r="Y37" s="190"/>
      <c r="Z37" s="190"/>
      <c r="AA37" s="58"/>
      <c r="AB37" s="58"/>
      <c r="AC37" s="189"/>
      <c r="AD37" s="259"/>
      <c r="AE37" s="259"/>
      <c r="AF37" s="58"/>
      <c r="AG37" s="30"/>
      <c r="AH37" s="58"/>
      <c r="AI37" s="30"/>
      <c r="AJ37" s="185"/>
      <c r="AK37" s="208"/>
      <c r="AL37" s="286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88" t="s">
        <v>73</v>
      </c>
      <c r="C38" s="27" t="s">
        <v>34</v>
      </c>
      <c r="D38" s="41"/>
      <c r="E38" s="57"/>
      <c r="F38" s="98">
        <v>31.293344999999999</v>
      </c>
      <c r="G38" s="98">
        <v>34.438972999999997</v>
      </c>
      <c r="H38" s="98">
        <v>0.96906460999999999</v>
      </c>
      <c r="I38" s="62">
        <v>0.97438623999999996</v>
      </c>
      <c r="J38" s="62">
        <v>6.5767065E-2</v>
      </c>
      <c r="K38" s="63"/>
      <c r="L38" s="258"/>
      <c r="M38" s="258"/>
      <c r="N38" s="57"/>
      <c r="O38" s="28"/>
      <c r="P38" s="57"/>
      <c r="Q38" s="28"/>
      <c r="R38" s="133"/>
      <c r="S38" s="206"/>
      <c r="T38" s="288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8"/>
      <c r="AE38" s="258"/>
      <c r="AF38" s="57"/>
      <c r="AG38" s="28"/>
      <c r="AH38" s="57"/>
      <c r="AI38" s="28"/>
      <c r="AJ38" s="133"/>
      <c r="AK38" s="208"/>
      <c r="AL38" s="288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6"/>
      <c r="C39" s="29" t="s">
        <v>35</v>
      </c>
      <c r="D39" s="187"/>
      <c r="E39" s="58"/>
      <c r="F39" s="188">
        <v>33.805686000000001</v>
      </c>
      <c r="G39" s="188">
        <v>37.427430999999999</v>
      </c>
      <c r="H39" s="188">
        <v>0.98057190999999999</v>
      </c>
      <c r="I39" s="64">
        <v>0.98425216000000004</v>
      </c>
      <c r="J39" s="64">
        <v>4.3777327999999997E-2</v>
      </c>
      <c r="K39" s="189"/>
      <c r="L39" s="259"/>
      <c r="M39" s="259"/>
      <c r="N39" s="58"/>
      <c r="O39" s="30"/>
      <c r="P39" s="58"/>
      <c r="Q39" s="30"/>
      <c r="R39" s="134"/>
      <c r="S39" s="206"/>
      <c r="T39" s="286"/>
      <c r="U39" s="29" t="s">
        <v>35</v>
      </c>
      <c r="V39" s="187"/>
      <c r="W39" s="58"/>
      <c r="X39" s="188"/>
      <c r="Y39" s="188"/>
      <c r="Z39" s="188"/>
      <c r="AA39" s="64"/>
      <c r="AB39" s="64"/>
      <c r="AC39" s="189"/>
      <c r="AD39" s="259"/>
      <c r="AE39" s="259"/>
      <c r="AF39" s="58"/>
      <c r="AG39" s="30"/>
      <c r="AH39" s="58"/>
      <c r="AI39" s="30"/>
      <c r="AJ39" s="134"/>
      <c r="AK39" s="208"/>
      <c r="AL39" s="286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6"/>
      <c r="C40" s="29" t="s">
        <v>36</v>
      </c>
      <c r="D40" s="187"/>
      <c r="E40" s="58"/>
      <c r="F40" s="188">
        <v>36.632921000000003</v>
      </c>
      <c r="G40" s="188">
        <v>40.908776000000003</v>
      </c>
      <c r="H40" s="188">
        <v>0.98948712000000005</v>
      </c>
      <c r="I40" s="64">
        <v>0.99224451999999996</v>
      </c>
      <c r="J40" s="64">
        <v>2.4734821000000001E-2</v>
      </c>
      <c r="K40" s="189"/>
      <c r="L40" s="259"/>
      <c r="M40" s="259"/>
      <c r="N40" s="58"/>
      <c r="O40" s="30"/>
      <c r="P40" s="58"/>
      <c r="Q40" s="30"/>
      <c r="R40" s="134"/>
      <c r="S40" s="206"/>
      <c r="T40" s="286"/>
      <c r="U40" s="29" t="s">
        <v>36</v>
      </c>
      <c r="V40" s="187"/>
      <c r="W40" s="58"/>
      <c r="X40" s="188"/>
      <c r="Y40" s="188"/>
      <c r="Z40" s="188"/>
      <c r="AA40" s="64"/>
      <c r="AB40" s="64"/>
      <c r="AC40" s="189"/>
      <c r="AD40" s="259"/>
      <c r="AE40" s="259"/>
      <c r="AF40" s="58"/>
      <c r="AG40" s="30"/>
      <c r="AH40" s="58"/>
      <c r="AI40" s="30"/>
      <c r="AJ40" s="134"/>
      <c r="AK40" s="208"/>
      <c r="AL40" s="286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6"/>
      <c r="C41" s="29" t="s">
        <v>38</v>
      </c>
      <c r="D41" s="187"/>
      <c r="E41" s="58"/>
      <c r="F41" s="188">
        <v>39.185414999999999</v>
      </c>
      <c r="G41" s="188">
        <v>43.695346000000001</v>
      </c>
      <c r="H41" s="188">
        <v>0.99351507999999999</v>
      </c>
      <c r="I41" s="64">
        <v>0.99594240999999994</v>
      </c>
      <c r="J41" s="64">
        <v>1.3809770000000001E-2</v>
      </c>
      <c r="K41" s="189"/>
      <c r="L41" s="259"/>
      <c r="M41" s="259"/>
      <c r="N41" s="58"/>
      <c r="O41" s="30"/>
      <c r="P41" s="58"/>
      <c r="Q41" s="30"/>
      <c r="R41" s="134"/>
      <c r="S41" s="206"/>
      <c r="T41" s="286"/>
      <c r="U41" s="29" t="s">
        <v>38</v>
      </c>
      <c r="V41" s="187"/>
      <c r="W41" s="58"/>
      <c r="X41" s="188"/>
      <c r="Y41" s="188"/>
      <c r="Z41" s="188"/>
      <c r="AA41" s="64"/>
      <c r="AB41" s="64"/>
      <c r="AC41" s="189"/>
      <c r="AD41" s="259"/>
      <c r="AE41" s="259"/>
      <c r="AF41" s="58"/>
      <c r="AG41" s="30"/>
      <c r="AH41" s="58"/>
      <c r="AI41" s="30"/>
      <c r="AJ41" s="134"/>
      <c r="AK41" s="208"/>
      <c r="AL41" s="286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6"/>
      <c r="C42" s="29"/>
      <c r="D42" s="187"/>
      <c r="E42" s="58"/>
      <c r="F42" s="190"/>
      <c r="G42" s="190"/>
      <c r="H42" s="190"/>
      <c r="I42" s="58"/>
      <c r="J42" s="58"/>
      <c r="K42" s="189"/>
      <c r="L42" s="259"/>
      <c r="M42" s="259"/>
      <c r="N42" s="58"/>
      <c r="O42" s="30"/>
      <c r="P42" s="58"/>
      <c r="Q42" s="30"/>
      <c r="R42" s="185"/>
      <c r="S42" s="206"/>
      <c r="T42" s="286"/>
      <c r="U42" s="29"/>
      <c r="V42" s="187"/>
      <c r="W42" s="58"/>
      <c r="X42" s="190"/>
      <c r="Y42" s="190"/>
      <c r="Z42" s="190"/>
      <c r="AA42" s="58"/>
      <c r="AB42" s="58"/>
      <c r="AC42" s="189"/>
      <c r="AD42" s="259"/>
      <c r="AE42" s="259"/>
      <c r="AF42" s="58"/>
      <c r="AG42" s="30"/>
      <c r="AH42" s="58"/>
      <c r="AI42" s="30"/>
      <c r="AJ42" s="185"/>
      <c r="AK42" s="208"/>
      <c r="AL42" s="286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88" t="s">
        <v>74</v>
      </c>
      <c r="C43" s="27" t="s">
        <v>34</v>
      </c>
      <c r="D43" s="41"/>
      <c r="E43" s="57"/>
      <c r="F43" s="98">
        <v>31.037752999999999</v>
      </c>
      <c r="G43" s="98">
        <v>34.135202</v>
      </c>
      <c r="H43" s="98">
        <v>0.97011325999999998</v>
      </c>
      <c r="I43" s="62">
        <v>0.97510467000000001</v>
      </c>
      <c r="J43" s="62">
        <v>6.5487123999999994E-2</v>
      </c>
      <c r="K43" s="63"/>
      <c r="L43" s="258"/>
      <c r="M43" s="258"/>
      <c r="N43" s="57"/>
      <c r="O43" s="28"/>
      <c r="P43" s="57"/>
      <c r="Q43" s="28"/>
      <c r="R43" s="133"/>
      <c r="S43" s="206"/>
      <c r="T43" s="288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8"/>
      <c r="AE43" s="258"/>
      <c r="AF43" s="57"/>
      <c r="AG43" s="28"/>
      <c r="AH43" s="57"/>
      <c r="AI43" s="28"/>
      <c r="AJ43" s="133"/>
      <c r="AK43" s="208"/>
      <c r="AL43" s="288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6"/>
      <c r="C44" s="29" t="s">
        <v>35</v>
      </c>
      <c r="D44" s="187"/>
      <c r="E44" s="58"/>
      <c r="F44" s="188">
        <v>33.224136000000001</v>
      </c>
      <c r="G44" s="188">
        <v>36.973788999999996</v>
      </c>
      <c r="H44" s="188">
        <v>0.98044131999999995</v>
      </c>
      <c r="I44" s="64">
        <v>0.98426888999999995</v>
      </c>
      <c r="J44" s="64">
        <v>4.7204174000000002E-2</v>
      </c>
      <c r="K44" s="189"/>
      <c r="L44" s="259"/>
      <c r="M44" s="259"/>
      <c r="N44" s="58"/>
      <c r="O44" s="30"/>
      <c r="P44" s="58"/>
      <c r="Q44" s="30"/>
      <c r="R44" s="134"/>
      <c r="S44" s="206"/>
      <c r="T44" s="286"/>
      <c r="U44" s="29" t="s">
        <v>35</v>
      </c>
      <c r="V44" s="187"/>
      <c r="W44" s="58"/>
      <c r="X44" s="188"/>
      <c r="Y44" s="188"/>
      <c r="Z44" s="188"/>
      <c r="AA44" s="64"/>
      <c r="AB44" s="64"/>
      <c r="AC44" s="189"/>
      <c r="AD44" s="259"/>
      <c r="AE44" s="259"/>
      <c r="AF44" s="58"/>
      <c r="AG44" s="30"/>
      <c r="AH44" s="58"/>
      <c r="AI44" s="30"/>
      <c r="AJ44" s="134"/>
      <c r="AK44" s="208"/>
      <c r="AL44" s="286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6"/>
      <c r="C45" s="29" t="s">
        <v>36</v>
      </c>
      <c r="D45" s="187"/>
      <c r="E45" s="58"/>
      <c r="F45" s="188">
        <v>36.186897000000002</v>
      </c>
      <c r="G45" s="188">
        <v>40.693264999999997</v>
      </c>
      <c r="H45" s="188">
        <v>0.98939834000000004</v>
      </c>
      <c r="I45" s="64">
        <v>0.99240161000000005</v>
      </c>
      <c r="J45" s="64">
        <v>2.7056884E-2</v>
      </c>
      <c r="K45" s="189"/>
      <c r="L45" s="259"/>
      <c r="M45" s="259"/>
      <c r="N45" s="58"/>
      <c r="O45" s="30"/>
      <c r="P45" s="58"/>
      <c r="Q45" s="30"/>
      <c r="R45" s="134"/>
      <c r="S45" s="206"/>
      <c r="T45" s="286"/>
      <c r="U45" s="29" t="s">
        <v>36</v>
      </c>
      <c r="V45" s="187"/>
      <c r="W45" s="58"/>
      <c r="X45" s="188"/>
      <c r="Y45" s="188"/>
      <c r="Z45" s="188"/>
      <c r="AA45" s="64"/>
      <c r="AB45" s="64"/>
      <c r="AC45" s="189"/>
      <c r="AD45" s="259"/>
      <c r="AE45" s="259"/>
      <c r="AF45" s="58"/>
      <c r="AG45" s="30"/>
      <c r="AH45" s="58"/>
      <c r="AI45" s="30"/>
      <c r="AJ45" s="134"/>
      <c r="AK45" s="208"/>
      <c r="AL45" s="286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6"/>
      <c r="C46" s="29" t="s">
        <v>38</v>
      </c>
      <c r="D46" s="187"/>
      <c r="E46" s="58"/>
      <c r="F46" s="188">
        <v>38.971502999999998</v>
      </c>
      <c r="G46" s="188">
        <v>43.601148999999999</v>
      </c>
      <c r="H46" s="188">
        <v>0.99348340999999996</v>
      </c>
      <c r="I46" s="64">
        <v>0.9958439</v>
      </c>
      <c r="J46" s="64">
        <v>1.4400902E-2</v>
      </c>
      <c r="K46" s="189"/>
      <c r="L46" s="259"/>
      <c r="M46" s="259"/>
      <c r="N46" s="58"/>
      <c r="O46" s="30"/>
      <c r="P46" s="58"/>
      <c r="Q46" s="30"/>
      <c r="R46" s="134"/>
      <c r="S46" s="206"/>
      <c r="T46" s="286"/>
      <c r="U46" s="29" t="s">
        <v>38</v>
      </c>
      <c r="V46" s="187"/>
      <c r="W46" s="58"/>
      <c r="X46" s="188"/>
      <c r="Y46" s="188"/>
      <c r="Z46" s="188"/>
      <c r="AA46" s="64"/>
      <c r="AB46" s="64"/>
      <c r="AC46" s="189"/>
      <c r="AD46" s="259"/>
      <c r="AE46" s="259"/>
      <c r="AF46" s="58"/>
      <c r="AG46" s="30"/>
      <c r="AH46" s="58"/>
      <c r="AI46" s="30"/>
      <c r="AJ46" s="134"/>
      <c r="AK46" s="208"/>
      <c r="AL46" s="286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6"/>
      <c r="C47" s="29"/>
      <c r="D47" s="187"/>
      <c r="E47" s="58"/>
      <c r="F47" s="190"/>
      <c r="G47" s="190"/>
      <c r="H47" s="190"/>
      <c r="I47" s="58"/>
      <c r="J47" s="58"/>
      <c r="K47" s="189"/>
      <c r="L47" s="259"/>
      <c r="M47" s="259"/>
      <c r="N47" s="58"/>
      <c r="O47" s="30"/>
      <c r="P47" s="58"/>
      <c r="Q47" s="30"/>
      <c r="R47" s="185"/>
      <c r="S47" s="206"/>
      <c r="T47" s="286"/>
      <c r="U47" s="29"/>
      <c r="V47" s="187"/>
      <c r="W47" s="58"/>
      <c r="X47" s="190"/>
      <c r="Y47" s="190"/>
      <c r="Z47" s="190"/>
      <c r="AA47" s="58"/>
      <c r="AB47" s="58"/>
      <c r="AC47" s="189"/>
      <c r="AD47" s="259"/>
      <c r="AE47" s="259"/>
      <c r="AF47" s="58"/>
      <c r="AG47" s="30"/>
      <c r="AH47" s="58"/>
      <c r="AI47" s="30"/>
      <c r="AJ47" s="185"/>
      <c r="AK47" s="208"/>
      <c r="AL47" s="286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88" t="s">
        <v>75</v>
      </c>
      <c r="C48" s="27" t="s">
        <v>34</v>
      </c>
      <c r="D48" s="41"/>
      <c r="E48" s="57"/>
      <c r="F48" s="98">
        <v>31.574653999999999</v>
      </c>
      <c r="G48" s="98">
        <v>34.284537</v>
      </c>
      <c r="H48" s="98">
        <v>0.96918976999999995</v>
      </c>
      <c r="I48" s="62">
        <v>0.97657187000000001</v>
      </c>
      <c r="J48" s="62">
        <v>5.7477130000000001E-2</v>
      </c>
      <c r="K48" s="63"/>
      <c r="L48" s="258"/>
      <c r="M48" s="258"/>
      <c r="N48" s="57"/>
      <c r="O48" s="28"/>
      <c r="P48" s="57"/>
      <c r="Q48" s="28"/>
      <c r="R48" s="133"/>
      <c r="S48" s="206"/>
      <c r="T48" s="288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8"/>
      <c r="AE48" s="258"/>
      <c r="AF48" s="57"/>
      <c r="AG48" s="28"/>
      <c r="AH48" s="57"/>
      <c r="AI48" s="28"/>
      <c r="AJ48" s="133"/>
      <c r="AK48" s="208"/>
      <c r="AL48" s="288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6"/>
      <c r="C49" s="29" t="s">
        <v>35</v>
      </c>
      <c r="D49" s="187"/>
      <c r="E49" s="58"/>
      <c r="F49" s="188">
        <v>34.536971999999999</v>
      </c>
      <c r="G49" s="188">
        <v>37.756556000000003</v>
      </c>
      <c r="H49" s="188">
        <v>0.98005003000000002</v>
      </c>
      <c r="I49" s="64">
        <v>0.98511124999999999</v>
      </c>
      <c r="J49" s="64">
        <v>3.8262226000000003E-2</v>
      </c>
      <c r="K49" s="189"/>
      <c r="L49" s="259"/>
      <c r="M49" s="259"/>
      <c r="N49" s="58"/>
      <c r="O49" s="30"/>
      <c r="P49" s="58"/>
      <c r="Q49" s="30"/>
      <c r="R49" s="134"/>
      <c r="S49" s="206"/>
      <c r="T49" s="286"/>
      <c r="U49" s="29" t="s">
        <v>35</v>
      </c>
      <c r="V49" s="187"/>
      <c r="W49" s="58"/>
      <c r="X49" s="188"/>
      <c r="Y49" s="188"/>
      <c r="Z49" s="188"/>
      <c r="AA49" s="64"/>
      <c r="AB49" s="64"/>
      <c r="AC49" s="189"/>
      <c r="AD49" s="259"/>
      <c r="AE49" s="259"/>
      <c r="AF49" s="58"/>
      <c r="AG49" s="30"/>
      <c r="AH49" s="58"/>
      <c r="AI49" s="30"/>
      <c r="AJ49" s="134"/>
      <c r="AK49" s="208"/>
      <c r="AL49" s="286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6"/>
      <c r="C50" s="29" t="s">
        <v>36</v>
      </c>
      <c r="D50" s="187"/>
      <c r="E50" s="58"/>
      <c r="F50" s="188">
        <v>37.749720000000003</v>
      </c>
      <c r="G50" s="188">
        <v>41.684702000000001</v>
      </c>
      <c r="H50" s="188">
        <v>0.98909888999999995</v>
      </c>
      <c r="I50" s="64">
        <v>0.99256332000000003</v>
      </c>
      <c r="J50" s="64">
        <v>2.0923000000000001E-2</v>
      </c>
      <c r="K50" s="189"/>
      <c r="L50" s="259"/>
      <c r="M50" s="259"/>
      <c r="N50" s="58"/>
      <c r="O50" s="30"/>
      <c r="P50" s="58"/>
      <c r="Q50" s="30"/>
      <c r="R50" s="134"/>
      <c r="S50" s="206"/>
      <c r="T50" s="286"/>
      <c r="U50" s="29" t="s">
        <v>36</v>
      </c>
      <c r="V50" s="187"/>
      <c r="W50" s="58"/>
      <c r="X50" s="188"/>
      <c r="Y50" s="188"/>
      <c r="Z50" s="188"/>
      <c r="AA50" s="64"/>
      <c r="AB50" s="64"/>
      <c r="AC50" s="189"/>
      <c r="AD50" s="259"/>
      <c r="AE50" s="259"/>
      <c r="AF50" s="58"/>
      <c r="AG50" s="30"/>
      <c r="AH50" s="58"/>
      <c r="AI50" s="30"/>
      <c r="AJ50" s="134"/>
      <c r="AK50" s="208"/>
      <c r="AL50" s="286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6"/>
      <c r="C51" s="29" t="s">
        <v>38</v>
      </c>
      <c r="D51" s="187"/>
      <c r="E51" s="58"/>
      <c r="F51" s="188">
        <v>39.663466</v>
      </c>
      <c r="G51" s="188">
        <v>44.105606000000002</v>
      </c>
      <c r="H51" s="188">
        <v>0.99330353000000005</v>
      </c>
      <c r="I51" s="64">
        <v>0.99581288000000001</v>
      </c>
      <c r="J51" s="64">
        <v>1.2477698000000001E-2</v>
      </c>
      <c r="K51" s="189"/>
      <c r="L51" s="259"/>
      <c r="M51" s="259"/>
      <c r="N51" s="58"/>
      <c r="O51" s="30"/>
      <c r="P51" s="58"/>
      <c r="Q51" s="30"/>
      <c r="R51" s="134"/>
      <c r="S51" s="206"/>
      <c r="T51" s="286"/>
      <c r="U51" s="29" t="s">
        <v>38</v>
      </c>
      <c r="V51" s="187"/>
      <c r="W51" s="58"/>
      <c r="X51" s="188"/>
      <c r="Y51" s="188"/>
      <c r="Z51" s="188"/>
      <c r="AA51" s="64"/>
      <c r="AB51" s="64"/>
      <c r="AC51" s="189"/>
      <c r="AD51" s="259"/>
      <c r="AE51" s="259"/>
      <c r="AF51" s="58"/>
      <c r="AG51" s="30"/>
      <c r="AH51" s="58"/>
      <c r="AI51" s="30"/>
      <c r="AJ51" s="134"/>
      <c r="AK51" s="208"/>
      <c r="AL51" s="286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6"/>
      <c r="C52" s="29"/>
      <c r="D52" s="187"/>
      <c r="E52" s="58"/>
      <c r="F52" s="190"/>
      <c r="G52" s="190"/>
      <c r="H52" s="190"/>
      <c r="I52" s="58"/>
      <c r="J52" s="58"/>
      <c r="K52" s="189"/>
      <c r="L52" s="259"/>
      <c r="M52" s="259"/>
      <c r="N52" s="58"/>
      <c r="O52" s="30"/>
      <c r="P52" s="58"/>
      <c r="Q52" s="30"/>
      <c r="R52" s="185"/>
      <c r="S52" s="206"/>
      <c r="T52" s="286"/>
      <c r="U52" s="29"/>
      <c r="V52" s="187"/>
      <c r="W52" s="58"/>
      <c r="X52" s="190"/>
      <c r="Y52" s="190"/>
      <c r="Z52" s="190"/>
      <c r="AA52" s="58"/>
      <c r="AB52" s="58"/>
      <c r="AC52" s="189"/>
      <c r="AD52" s="259"/>
      <c r="AE52" s="259"/>
      <c r="AF52" s="58"/>
      <c r="AG52" s="30"/>
      <c r="AH52" s="58"/>
      <c r="AI52" s="30"/>
      <c r="AJ52" s="185"/>
      <c r="AK52" s="208"/>
      <c r="AL52" s="286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88" t="s">
        <v>76</v>
      </c>
      <c r="C53" s="27" t="s">
        <v>34</v>
      </c>
      <c r="D53" s="41"/>
      <c r="E53" s="57"/>
      <c r="F53" s="98">
        <v>31.690659</v>
      </c>
      <c r="G53" s="98">
        <v>34.226326999999998</v>
      </c>
      <c r="H53" s="98">
        <v>0.96988531</v>
      </c>
      <c r="I53" s="62">
        <v>0.97710587000000004</v>
      </c>
      <c r="J53" s="62">
        <v>5.8612667E-2</v>
      </c>
      <c r="K53" s="63"/>
      <c r="L53" s="258"/>
      <c r="M53" s="258"/>
      <c r="N53" s="57"/>
      <c r="O53" s="28"/>
      <c r="P53" s="57"/>
      <c r="Q53" s="28"/>
      <c r="R53" s="133"/>
      <c r="S53" s="206"/>
      <c r="T53" s="288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8"/>
      <c r="AE53" s="258"/>
      <c r="AF53" s="57"/>
      <c r="AG53" s="28"/>
      <c r="AH53" s="57"/>
      <c r="AI53" s="28"/>
      <c r="AJ53" s="133"/>
      <c r="AK53" s="208"/>
      <c r="AL53" s="288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6"/>
      <c r="C54" s="29" t="s">
        <v>35</v>
      </c>
      <c r="D54" s="187"/>
      <c r="E54" s="58"/>
      <c r="F54" s="188">
        <v>34.543121999999997</v>
      </c>
      <c r="G54" s="188">
        <v>37.812719000000001</v>
      </c>
      <c r="H54" s="188">
        <v>0.98018738000000005</v>
      </c>
      <c r="I54" s="64">
        <v>0.98561827999999996</v>
      </c>
      <c r="J54" s="64">
        <v>3.9035562000000003E-2</v>
      </c>
      <c r="K54" s="189"/>
      <c r="L54" s="259"/>
      <c r="M54" s="259"/>
      <c r="N54" s="58"/>
      <c r="O54" s="30"/>
      <c r="P54" s="58"/>
      <c r="Q54" s="30"/>
      <c r="R54" s="134"/>
      <c r="S54" s="206"/>
      <c r="T54" s="286"/>
      <c r="U54" s="29" t="s">
        <v>35</v>
      </c>
      <c r="V54" s="187"/>
      <c r="W54" s="58"/>
      <c r="X54" s="188"/>
      <c r="Y54" s="188"/>
      <c r="Z54" s="188"/>
      <c r="AA54" s="64"/>
      <c r="AB54" s="64"/>
      <c r="AC54" s="189"/>
      <c r="AD54" s="259"/>
      <c r="AE54" s="259"/>
      <c r="AF54" s="58"/>
      <c r="AG54" s="30"/>
      <c r="AH54" s="58"/>
      <c r="AI54" s="30"/>
      <c r="AJ54" s="134"/>
      <c r="AK54" s="208"/>
      <c r="AL54" s="286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6"/>
      <c r="C55" s="29" t="s">
        <v>36</v>
      </c>
      <c r="D55" s="187"/>
      <c r="E55" s="58"/>
      <c r="F55" s="188">
        <v>37.718282000000002</v>
      </c>
      <c r="G55" s="188">
        <v>41.610754</v>
      </c>
      <c r="H55" s="188">
        <v>0.98906033999999998</v>
      </c>
      <c r="I55" s="64">
        <v>0.99253000000000002</v>
      </c>
      <c r="J55" s="64">
        <v>2.1292142999999999E-2</v>
      </c>
      <c r="K55" s="189"/>
      <c r="L55" s="259"/>
      <c r="M55" s="259"/>
      <c r="N55" s="58"/>
      <c r="O55" s="30"/>
      <c r="P55" s="58"/>
      <c r="Q55" s="30"/>
      <c r="R55" s="134"/>
      <c r="S55" s="206"/>
      <c r="T55" s="286"/>
      <c r="U55" s="29" t="s">
        <v>36</v>
      </c>
      <c r="V55" s="187"/>
      <c r="W55" s="58"/>
      <c r="X55" s="188"/>
      <c r="Y55" s="188"/>
      <c r="Z55" s="188"/>
      <c r="AA55" s="64"/>
      <c r="AB55" s="64"/>
      <c r="AC55" s="189"/>
      <c r="AD55" s="259"/>
      <c r="AE55" s="259"/>
      <c r="AF55" s="58"/>
      <c r="AG55" s="30"/>
      <c r="AH55" s="58"/>
      <c r="AI55" s="30"/>
      <c r="AJ55" s="134"/>
      <c r="AK55" s="208"/>
      <c r="AL55" s="286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6"/>
      <c r="C56" s="29" t="s">
        <v>38</v>
      </c>
      <c r="D56" s="187"/>
      <c r="E56" s="58"/>
      <c r="F56" s="188">
        <v>40.083990999999997</v>
      </c>
      <c r="G56" s="188">
        <v>44.479815000000002</v>
      </c>
      <c r="H56" s="188">
        <v>0.99336044000000001</v>
      </c>
      <c r="I56" s="64">
        <v>0.99600409999999995</v>
      </c>
      <c r="J56" s="64">
        <v>1.1747997E-2</v>
      </c>
      <c r="K56" s="189"/>
      <c r="L56" s="259"/>
      <c r="M56" s="259"/>
      <c r="N56" s="58"/>
      <c r="O56" s="30"/>
      <c r="P56" s="58"/>
      <c r="Q56" s="30"/>
      <c r="R56" s="134"/>
      <c r="S56" s="206"/>
      <c r="T56" s="286"/>
      <c r="U56" s="29" t="s">
        <v>38</v>
      </c>
      <c r="V56" s="187"/>
      <c r="W56" s="58"/>
      <c r="X56" s="188"/>
      <c r="Y56" s="188"/>
      <c r="Z56" s="188"/>
      <c r="AA56" s="64"/>
      <c r="AB56" s="64"/>
      <c r="AC56" s="189"/>
      <c r="AD56" s="259"/>
      <c r="AE56" s="259"/>
      <c r="AF56" s="58"/>
      <c r="AG56" s="30"/>
      <c r="AH56" s="58"/>
      <c r="AI56" s="30"/>
      <c r="AJ56" s="134"/>
      <c r="AK56" s="208"/>
      <c r="AL56" s="286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6"/>
      <c r="C57" s="29"/>
      <c r="D57" s="187"/>
      <c r="E57" s="58"/>
      <c r="F57" s="190"/>
      <c r="G57" s="190"/>
      <c r="H57" s="190"/>
      <c r="I57" s="58"/>
      <c r="J57" s="58"/>
      <c r="K57" s="189"/>
      <c r="L57" s="259"/>
      <c r="M57" s="259"/>
      <c r="N57" s="58"/>
      <c r="O57" s="30"/>
      <c r="P57" s="58"/>
      <c r="Q57" s="30"/>
      <c r="R57" s="185"/>
      <c r="S57" s="206"/>
      <c r="T57" s="286"/>
      <c r="U57" s="29"/>
      <c r="V57" s="187"/>
      <c r="W57" s="58"/>
      <c r="X57" s="190"/>
      <c r="Y57" s="190"/>
      <c r="Z57" s="190"/>
      <c r="AA57" s="58"/>
      <c r="AB57" s="58"/>
      <c r="AC57" s="189"/>
      <c r="AD57" s="259"/>
      <c r="AE57" s="259"/>
      <c r="AF57" s="58"/>
      <c r="AG57" s="30"/>
      <c r="AH57" s="58"/>
      <c r="AI57" s="30"/>
      <c r="AJ57" s="185"/>
      <c r="AK57" s="208"/>
      <c r="AL57" s="286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88" t="s">
        <v>77</v>
      </c>
      <c r="C58" s="27" t="s">
        <v>34</v>
      </c>
      <c r="D58" s="41"/>
      <c r="E58" s="57"/>
      <c r="F58" s="98">
        <v>31.436267999999998</v>
      </c>
      <c r="G58" s="98">
        <v>34.238261000000001</v>
      </c>
      <c r="H58" s="98">
        <v>0.97021608000000004</v>
      </c>
      <c r="I58" s="62">
        <v>0.97732057000000006</v>
      </c>
      <c r="J58" s="62">
        <v>6.0984275999999997E-2</v>
      </c>
      <c r="K58" s="63"/>
      <c r="L58" s="258"/>
      <c r="M58" s="258"/>
      <c r="N58" s="57"/>
      <c r="O58" s="28"/>
      <c r="P58" s="57"/>
      <c r="Q58" s="28"/>
      <c r="R58" s="133"/>
      <c r="S58" s="206"/>
      <c r="T58" s="288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8"/>
      <c r="AE58" s="258"/>
      <c r="AF58" s="57"/>
      <c r="AG58" s="28"/>
      <c r="AH58" s="57"/>
      <c r="AI58" s="28"/>
      <c r="AJ58" s="133"/>
      <c r="AK58" s="208"/>
      <c r="AL58" s="288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6"/>
      <c r="C59" s="29" t="s">
        <v>35</v>
      </c>
      <c r="D59" s="187"/>
      <c r="E59" s="58"/>
      <c r="F59" s="188">
        <v>33.972932999999998</v>
      </c>
      <c r="G59" s="188">
        <v>37.710816000000001</v>
      </c>
      <c r="H59" s="188">
        <v>0.98061114999999999</v>
      </c>
      <c r="I59" s="64">
        <v>0.98579298000000004</v>
      </c>
      <c r="J59" s="64">
        <v>4.1947180000000001E-2</v>
      </c>
      <c r="K59" s="189"/>
      <c r="L59" s="259"/>
      <c r="M59" s="259"/>
      <c r="N59" s="58"/>
      <c r="O59" s="30"/>
      <c r="P59" s="58"/>
      <c r="Q59" s="30"/>
      <c r="R59" s="134"/>
      <c r="S59" s="206"/>
      <c r="T59" s="286"/>
      <c r="U59" s="29" t="s">
        <v>35</v>
      </c>
      <c r="V59" s="187"/>
      <c r="W59" s="58"/>
      <c r="X59" s="188"/>
      <c r="Y59" s="188"/>
      <c r="Z59" s="188"/>
      <c r="AA59" s="64"/>
      <c r="AB59" s="64"/>
      <c r="AC59" s="189"/>
      <c r="AD59" s="259"/>
      <c r="AE59" s="259"/>
      <c r="AF59" s="58"/>
      <c r="AG59" s="30"/>
      <c r="AH59" s="58"/>
      <c r="AI59" s="30"/>
      <c r="AJ59" s="134"/>
      <c r="AK59" s="208"/>
      <c r="AL59" s="286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6"/>
      <c r="C60" s="29" t="s">
        <v>36</v>
      </c>
      <c r="D60" s="187"/>
      <c r="E60" s="58"/>
      <c r="F60" s="188">
        <v>37.034824</v>
      </c>
      <c r="G60" s="188">
        <v>41.375596000000002</v>
      </c>
      <c r="H60" s="188">
        <v>0.98935470000000003</v>
      </c>
      <c r="I60" s="64">
        <v>0.99269613000000001</v>
      </c>
      <c r="J60" s="64">
        <v>2.3783202999999999E-2</v>
      </c>
      <c r="K60" s="189"/>
      <c r="L60" s="259"/>
      <c r="M60" s="259"/>
      <c r="N60" s="58"/>
      <c r="O60" s="30"/>
      <c r="P60" s="58"/>
      <c r="Q60" s="30"/>
      <c r="R60" s="134"/>
      <c r="S60" s="206"/>
      <c r="T60" s="286"/>
      <c r="U60" s="29" t="s">
        <v>36</v>
      </c>
      <c r="V60" s="187"/>
      <c r="W60" s="58"/>
      <c r="X60" s="188"/>
      <c r="Y60" s="188"/>
      <c r="Z60" s="188"/>
      <c r="AA60" s="64"/>
      <c r="AB60" s="64"/>
      <c r="AC60" s="189"/>
      <c r="AD60" s="259"/>
      <c r="AE60" s="259"/>
      <c r="AF60" s="58"/>
      <c r="AG60" s="30"/>
      <c r="AH60" s="58"/>
      <c r="AI60" s="30"/>
      <c r="AJ60" s="134"/>
      <c r="AK60" s="208"/>
      <c r="AL60" s="286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6"/>
      <c r="C61" s="29" t="s">
        <v>38</v>
      </c>
      <c r="D61" s="187"/>
      <c r="E61" s="58"/>
      <c r="F61" s="188">
        <v>40.371955</v>
      </c>
      <c r="G61" s="188">
        <v>44.761153</v>
      </c>
      <c r="H61" s="188">
        <v>0.99351887000000005</v>
      </c>
      <c r="I61" s="64">
        <v>0.99607994</v>
      </c>
      <c r="J61" s="64">
        <v>1.1284304E-2</v>
      </c>
      <c r="K61" s="189"/>
      <c r="L61" s="259"/>
      <c r="M61" s="259"/>
      <c r="N61" s="58"/>
      <c r="O61" s="30"/>
      <c r="P61" s="58"/>
      <c r="Q61" s="30"/>
      <c r="R61" s="134"/>
      <c r="S61" s="206"/>
      <c r="T61" s="286"/>
      <c r="U61" s="29" t="s">
        <v>38</v>
      </c>
      <c r="V61" s="187"/>
      <c r="W61" s="58"/>
      <c r="X61" s="188"/>
      <c r="Y61" s="188"/>
      <c r="Z61" s="188"/>
      <c r="AA61" s="64"/>
      <c r="AB61" s="64"/>
      <c r="AC61" s="189"/>
      <c r="AD61" s="259"/>
      <c r="AE61" s="259"/>
      <c r="AF61" s="58"/>
      <c r="AG61" s="30"/>
      <c r="AH61" s="58"/>
      <c r="AI61" s="30"/>
      <c r="AJ61" s="134"/>
      <c r="AK61" s="208"/>
      <c r="AL61" s="286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6"/>
      <c r="C62" s="29"/>
      <c r="D62" s="187"/>
      <c r="E62" s="58"/>
      <c r="F62" s="190"/>
      <c r="G62" s="190"/>
      <c r="H62" s="190"/>
      <c r="I62" s="58"/>
      <c r="J62" s="58"/>
      <c r="K62" s="189"/>
      <c r="L62" s="259"/>
      <c r="M62" s="259"/>
      <c r="N62" s="58"/>
      <c r="O62" s="30"/>
      <c r="P62" s="58"/>
      <c r="Q62" s="30"/>
      <c r="R62" s="185"/>
      <c r="S62" s="206"/>
      <c r="T62" s="286"/>
      <c r="U62" s="29"/>
      <c r="V62" s="187"/>
      <c r="W62" s="58"/>
      <c r="X62" s="190"/>
      <c r="Y62" s="190"/>
      <c r="Z62" s="190"/>
      <c r="AA62" s="58"/>
      <c r="AB62" s="58"/>
      <c r="AC62" s="189"/>
      <c r="AD62" s="259"/>
      <c r="AE62" s="259"/>
      <c r="AF62" s="58"/>
      <c r="AG62" s="30"/>
      <c r="AH62" s="58"/>
      <c r="AI62" s="30"/>
      <c r="AJ62" s="185"/>
      <c r="AK62" s="208"/>
      <c r="AL62" s="286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88" t="s">
        <v>78</v>
      </c>
      <c r="C63" s="27" t="s">
        <v>34</v>
      </c>
      <c r="D63" s="41"/>
      <c r="E63" s="57"/>
      <c r="F63" s="98">
        <v>32.470771999999997</v>
      </c>
      <c r="G63" s="98">
        <v>35.882846000000001</v>
      </c>
      <c r="H63" s="98">
        <v>0.96836146999999995</v>
      </c>
      <c r="I63" s="62">
        <v>0.97788494999999998</v>
      </c>
      <c r="J63" s="62">
        <v>5.8201540000000003E-2</v>
      </c>
      <c r="K63" s="63"/>
      <c r="L63" s="258"/>
      <c r="M63" s="258"/>
      <c r="N63" s="57"/>
      <c r="O63" s="28"/>
      <c r="P63" s="57"/>
      <c r="Q63" s="28"/>
      <c r="R63" s="133"/>
      <c r="S63" s="206"/>
      <c r="T63" s="288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8"/>
      <c r="AE63" s="258"/>
      <c r="AF63" s="57"/>
      <c r="AG63" s="28"/>
      <c r="AH63" s="57"/>
      <c r="AI63" s="28"/>
      <c r="AJ63" s="133"/>
      <c r="AK63" s="208"/>
      <c r="AL63" s="288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6"/>
      <c r="C64" s="29" t="s">
        <v>35</v>
      </c>
      <c r="D64" s="187"/>
      <c r="E64" s="58"/>
      <c r="F64" s="188">
        <v>35.361119000000002</v>
      </c>
      <c r="G64" s="188">
        <v>38.678817000000002</v>
      </c>
      <c r="H64" s="188">
        <v>0.97998081000000004</v>
      </c>
      <c r="I64" s="64">
        <v>0.98607213000000005</v>
      </c>
      <c r="J64" s="64">
        <v>4.0447655999999998E-2</v>
      </c>
      <c r="K64" s="189"/>
      <c r="L64" s="259"/>
      <c r="M64" s="259"/>
      <c r="N64" s="58"/>
      <c r="O64" s="30"/>
      <c r="P64" s="58"/>
      <c r="Q64" s="30"/>
      <c r="R64" s="134"/>
      <c r="S64" s="206"/>
      <c r="T64" s="286"/>
      <c r="U64" s="29" t="s">
        <v>35</v>
      </c>
      <c r="V64" s="187"/>
      <c r="W64" s="58"/>
      <c r="X64" s="188"/>
      <c r="Y64" s="188"/>
      <c r="Z64" s="188"/>
      <c r="AA64" s="64"/>
      <c r="AB64" s="64"/>
      <c r="AC64" s="189"/>
      <c r="AD64" s="259"/>
      <c r="AE64" s="259"/>
      <c r="AF64" s="58"/>
      <c r="AG64" s="30"/>
      <c r="AH64" s="58"/>
      <c r="AI64" s="30"/>
      <c r="AJ64" s="134"/>
      <c r="AK64" s="208"/>
      <c r="AL64" s="286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6"/>
      <c r="C65" s="29" t="s">
        <v>36</v>
      </c>
      <c r="D65" s="187"/>
      <c r="E65" s="58"/>
      <c r="F65" s="188">
        <v>38.783540000000002</v>
      </c>
      <c r="G65" s="188">
        <v>42.370452999999998</v>
      </c>
      <c r="H65" s="188">
        <v>0.98925748000000002</v>
      </c>
      <c r="I65" s="64">
        <v>0.99285349000000001</v>
      </c>
      <c r="J65" s="64">
        <v>2.0622781999999999E-2</v>
      </c>
      <c r="K65" s="189"/>
      <c r="L65" s="259"/>
      <c r="M65" s="259"/>
      <c r="N65" s="58"/>
      <c r="O65" s="30"/>
      <c r="P65" s="58"/>
      <c r="Q65" s="30"/>
      <c r="R65" s="134"/>
      <c r="S65" s="206"/>
      <c r="T65" s="286"/>
      <c r="U65" s="29" t="s">
        <v>36</v>
      </c>
      <c r="V65" s="187"/>
      <c r="W65" s="58"/>
      <c r="X65" s="188"/>
      <c r="Y65" s="188"/>
      <c r="Z65" s="188"/>
      <c r="AA65" s="64"/>
      <c r="AB65" s="64"/>
      <c r="AC65" s="189"/>
      <c r="AD65" s="259"/>
      <c r="AE65" s="259"/>
      <c r="AF65" s="58"/>
      <c r="AG65" s="30"/>
      <c r="AH65" s="58"/>
      <c r="AI65" s="30"/>
      <c r="AJ65" s="134"/>
      <c r="AK65" s="208"/>
      <c r="AL65" s="286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9" t="s">
        <v>38</v>
      </c>
      <c r="D66" s="187"/>
      <c r="E66" s="58"/>
      <c r="F66" s="188">
        <v>41.267291999999998</v>
      </c>
      <c r="G66" s="188">
        <v>45.153272999999999</v>
      </c>
      <c r="H66" s="188">
        <v>0.99341232999999995</v>
      </c>
      <c r="I66" s="64">
        <v>0.9959441</v>
      </c>
      <c r="J66" s="64">
        <v>1.0546621000000001E-2</v>
      </c>
      <c r="K66" s="189"/>
      <c r="L66" s="259"/>
      <c r="M66" s="259"/>
      <c r="N66" s="58"/>
      <c r="O66" s="30"/>
      <c r="P66" s="58"/>
      <c r="Q66" s="30"/>
      <c r="R66" s="134"/>
      <c r="S66" s="206"/>
      <c r="T66" s="286"/>
      <c r="U66" s="29" t="s">
        <v>38</v>
      </c>
      <c r="V66" s="187"/>
      <c r="W66" s="58"/>
      <c r="X66" s="188"/>
      <c r="Y66" s="188"/>
      <c r="Z66" s="188"/>
      <c r="AA66" s="64"/>
      <c r="AB66" s="64"/>
      <c r="AC66" s="189"/>
      <c r="AD66" s="259"/>
      <c r="AE66" s="259"/>
      <c r="AF66" s="58"/>
      <c r="AG66" s="30"/>
      <c r="AH66" s="58"/>
      <c r="AI66" s="30"/>
      <c r="AJ66" s="134"/>
      <c r="AK66" s="208"/>
      <c r="AL66" s="286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6"/>
      <c r="C67" s="29"/>
      <c r="D67" s="187"/>
      <c r="E67" s="58"/>
      <c r="F67" s="190"/>
      <c r="G67" s="190"/>
      <c r="H67" s="190"/>
      <c r="I67" s="58"/>
      <c r="J67" s="58"/>
      <c r="K67" s="189"/>
      <c r="L67" s="259"/>
      <c r="M67" s="259"/>
      <c r="N67" s="58"/>
      <c r="O67" s="30"/>
      <c r="P67" s="58"/>
      <c r="Q67" s="30"/>
      <c r="R67" s="185"/>
      <c r="S67" s="206"/>
      <c r="T67" s="286"/>
      <c r="U67" s="29"/>
      <c r="V67" s="187"/>
      <c r="W67" s="58"/>
      <c r="X67" s="190"/>
      <c r="Y67" s="190"/>
      <c r="Z67" s="190"/>
      <c r="AA67" s="58"/>
      <c r="AB67" s="58"/>
      <c r="AC67" s="189"/>
      <c r="AD67" s="259"/>
      <c r="AE67" s="259"/>
      <c r="AF67" s="58"/>
      <c r="AG67" s="30"/>
      <c r="AH67" s="58"/>
      <c r="AI67" s="30"/>
      <c r="AJ67" s="185"/>
      <c r="AK67" s="208"/>
      <c r="AL67" s="286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88" t="s">
        <v>79</v>
      </c>
      <c r="C68" s="27" t="s">
        <v>34</v>
      </c>
      <c r="D68" s="41"/>
      <c r="E68" s="57"/>
      <c r="F68" s="98">
        <v>30.230981</v>
      </c>
      <c r="G68" s="98">
        <v>33.605983000000002</v>
      </c>
      <c r="H68" s="98">
        <v>0.96450990000000003</v>
      </c>
      <c r="I68" s="62">
        <v>0.96956436999999995</v>
      </c>
      <c r="J68" s="62">
        <v>7.2485820000000006E-2</v>
      </c>
      <c r="K68" s="63"/>
      <c r="L68" s="258"/>
      <c r="M68" s="258"/>
      <c r="N68" s="57"/>
      <c r="O68" s="28"/>
      <c r="P68" s="57"/>
      <c r="Q68" s="28"/>
      <c r="R68" s="133"/>
      <c r="S68" s="206"/>
      <c r="T68" s="288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8"/>
      <c r="AE68" s="258"/>
      <c r="AF68" s="57"/>
      <c r="AG68" s="28"/>
      <c r="AH68" s="57"/>
      <c r="AI68" s="28"/>
      <c r="AJ68" s="133"/>
      <c r="AK68" s="208"/>
      <c r="AL68" s="288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6"/>
      <c r="C69" s="29" t="s">
        <v>35</v>
      </c>
      <c r="D69" s="187"/>
      <c r="E69" s="58"/>
      <c r="F69" s="188">
        <v>32.758119000000001</v>
      </c>
      <c r="G69" s="188">
        <v>36.683674000000003</v>
      </c>
      <c r="H69" s="188">
        <v>0.97912297000000004</v>
      </c>
      <c r="I69" s="64">
        <v>0.98289051999999999</v>
      </c>
      <c r="J69" s="64">
        <v>5.0439596000000003E-2</v>
      </c>
      <c r="K69" s="189"/>
      <c r="L69" s="259"/>
      <c r="M69" s="259"/>
      <c r="N69" s="58"/>
      <c r="O69" s="30"/>
      <c r="P69" s="58"/>
      <c r="Q69" s="30"/>
      <c r="R69" s="134"/>
      <c r="S69" s="206"/>
      <c r="T69" s="286"/>
      <c r="U69" s="29" t="s">
        <v>35</v>
      </c>
      <c r="V69" s="187"/>
      <c r="W69" s="58"/>
      <c r="X69" s="188"/>
      <c r="Y69" s="188"/>
      <c r="Z69" s="188"/>
      <c r="AA69" s="64"/>
      <c r="AB69" s="64"/>
      <c r="AC69" s="189"/>
      <c r="AD69" s="259"/>
      <c r="AE69" s="259"/>
      <c r="AF69" s="58"/>
      <c r="AG69" s="30"/>
      <c r="AH69" s="58"/>
      <c r="AI69" s="30"/>
      <c r="AJ69" s="134"/>
      <c r="AK69" s="208"/>
      <c r="AL69" s="286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6"/>
      <c r="C70" s="29" t="s">
        <v>36</v>
      </c>
      <c r="D70" s="187"/>
      <c r="E70" s="58"/>
      <c r="F70" s="188">
        <v>36.166728999999997</v>
      </c>
      <c r="G70" s="188">
        <v>40.639482999999998</v>
      </c>
      <c r="H70" s="188">
        <v>0.98927388000000005</v>
      </c>
      <c r="I70" s="64">
        <v>0.99200074999999999</v>
      </c>
      <c r="J70" s="64">
        <v>2.6376831999999999E-2</v>
      </c>
      <c r="K70" s="189"/>
      <c r="L70" s="259"/>
      <c r="M70" s="259"/>
      <c r="N70" s="58"/>
      <c r="O70" s="30"/>
      <c r="P70" s="58"/>
      <c r="Q70" s="30"/>
      <c r="R70" s="134"/>
      <c r="S70" s="206"/>
      <c r="T70" s="286"/>
      <c r="U70" s="29" t="s">
        <v>36</v>
      </c>
      <c r="V70" s="187"/>
      <c r="W70" s="58"/>
      <c r="X70" s="188"/>
      <c r="Y70" s="188"/>
      <c r="Z70" s="188"/>
      <c r="AA70" s="64"/>
      <c r="AB70" s="64"/>
      <c r="AC70" s="189"/>
      <c r="AD70" s="259"/>
      <c r="AE70" s="259"/>
      <c r="AF70" s="58"/>
      <c r="AG70" s="30"/>
      <c r="AH70" s="58"/>
      <c r="AI70" s="30"/>
      <c r="AJ70" s="134"/>
      <c r="AK70" s="208"/>
      <c r="AL70" s="286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6"/>
      <c r="C71" s="29" t="s">
        <v>38</v>
      </c>
      <c r="D71" s="187"/>
      <c r="E71" s="58"/>
      <c r="F71" s="188">
        <v>38.754863999999998</v>
      </c>
      <c r="G71" s="188">
        <v>43.322192000000001</v>
      </c>
      <c r="H71" s="188">
        <v>0.99338307000000003</v>
      </c>
      <c r="I71" s="64">
        <v>0.99591666000000001</v>
      </c>
      <c r="J71" s="64">
        <v>1.4582675E-2</v>
      </c>
      <c r="K71" s="189"/>
      <c r="L71" s="259"/>
      <c r="M71" s="259"/>
      <c r="N71" s="58"/>
      <c r="O71" s="30"/>
      <c r="P71" s="58"/>
      <c r="Q71" s="30"/>
      <c r="R71" s="134"/>
      <c r="S71" s="206"/>
      <c r="T71" s="286"/>
      <c r="U71" s="29" t="s">
        <v>38</v>
      </c>
      <c r="V71" s="187"/>
      <c r="W71" s="58"/>
      <c r="X71" s="188"/>
      <c r="Y71" s="188"/>
      <c r="Z71" s="188"/>
      <c r="AA71" s="64"/>
      <c r="AB71" s="64"/>
      <c r="AC71" s="189"/>
      <c r="AD71" s="259"/>
      <c r="AE71" s="259"/>
      <c r="AF71" s="58"/>
      <c r="AG71" s="30"/>
      <c r="AH71" s="58"/>
      <c r="AI71" s="30"/>
      <c r="AJ71" s="134"/>
      <c r="AK71" s="208"/>
      <c r="AL71" s="286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6"/>
      <c r="C72" s="29"/>
      <c r="D72" s="187"/>
      <c r="E72" s="58"/>
      <c r="F72" s="190"/>
      <c r="G72" s="190"/>
      <c r="H72" s="190"/>
      <c r="I72" s="58"/>
      <c r="J72" s="58"/>
      <c r="K72" s="189"/>
      <c r="L72" s="259"/>
      <c r="M72" s="259"/>
      <c r="N72" s="58"/>
      <c r="O72" s="30"/>
      <c r="P72" s="58"/>
      <c r="Q72" s="30"/>
      <c r="R72" s="185"/>
      <c r="S72" s="206"/>
      <c r="T72" s="286"/>
      <c r="U72" s="29"/>
      <c r="V72" s="187"/>
      <c r="W72" s="58"/>
      <c r="X72" s="190"/>
      <c r="Y72" s="190"/>
      <c r="Z72" s="190"/>
      <c r="AA72" s="58"/>
      <c r="AB72" s="58"/>
      <c r="AC72" s="189"/>
      <c r="AD72" s="259"/>
      <c r="AE72" s="259"/>
      <c r="AF72" s="58"/>
      <c r="AG72" s="30"/>
      <c r="AH72" s="58"/>
      <c r="AI72" s="30"/>
      <c r="AJ72" s="185"/>
      <c r="AK72" s="208"/>
      <c r="AL72" s="286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88" t="s">
        <v>80</v>
      </c>
      <c r="C73" s="27" t="s">
        <v>34</v>
      </c>
      <c r="D73" s="41"/>
      <c r="E73" s="57"/>
      <c r="F73" s="98">
        <v>31.668475000000001</v>
      </c>
      <c r="G73" s="98">
        <v>34.909165000000002</v>
      </c>
      <c r="H73" s="98">
        <v>0.96733446000000001</v>
      </c>
      <c r="I73" s="62">
        <v>0.97462247999999996</v>
      </c>
      <c r="J73" s="62">
        <v>6.1747483999999998E-2</v>
      </c>
      <c r="K73" s="63"/>
      <c r="L73" s="258"/>
      <c r="M73" s="258"/>
      <c r="N73" s="57"/>
      <c r="O73" s="28"/>
      <c r="P73" s="57"/>
      <c r="Q73" s="28"/>
      <c r="R73" s="133"/>
      <c r="S73" s="206"/>
      <c r="T73" s="288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8"/>
      <c r="AE73" s="258"/>
      <c r="AF73" s="57"/>
      <c r="AG73" s="28"/>
      <c r="AH73" s="57"/>
      <c r="AI73" s="28"/>
      <c r="AJ73" s="133"/>
      <c r="AK73" s="208"/>
      <c r="AL73" s="288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6"/>
      <c r="C74" s="29" t="s">
        <v>35</v>
      </c>
      <c r="D74" s="187"/>
      <c r="E74" s="58"/>
      <c r="F74" s="188">
        <v>34.621749000000001</v>
      </c>
      <c r="G74" s="188">
        <v>38.115096000000001</v>
      </c>
      <c r="H74" s="188">
        <v>0.98025481000000003</v>
      </c>
      <c r="I74" s="64">
        <v>0.98522949000000004</v>
      </c>
      <c r="J74" s="64">
        <v>4.1134487999999997E-2</v>
      </c>
      <c r="K74" s="189"/>
      <c r="L74" s="259"/>
      <c r="M74" s="259"/>
      <c r="N74" s="58"/>
      <c r="O74" s="30"/>
      <c r="P74" s="58"/>
      <c r="Q74" s="30"/>
      <c r="R74" s="134"/>
      <c r="S74" s="206"/>
      <c r="T74" s="286"/>
      <c r="U74" s="29" t="s">
        <v>35</v>
      </c>
      <c r="V74" s="187"/>
      <c r="W74" s="58"/>
      <c r="X74" s="188"/>
      <c r="Y74" s="188"/>
      <c r="Z74" s="188"/>
      <c r="AA74" s="64"/>
      <c r="AB74" s="64"/>
      <c r="AC74" s="189"/>
      <c r="AD74" s="259"/>
      <c r="AE74" s="259"/>
      <c r="AF74" s="58"/>
      <c r="AG74" s="30"/>
      <c r="AH74" s="58"/>
      <c r="AI74" s="30"/>
      <c r="AJ74" s="134"/>
      <c r="AK74" s="208"/>
      <c r="AL74" s="286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6"/>
      <c r="C75" s="29" t="s">
        <v>36</v>
      </c>
      <c r="D75" s="187"/>
      <c r="E75" s="58"/>
      <c r="F75" s="188">
        <v>37.309820999999999</v>
      </c>
      <c r="G75" s="188">
        <v>41.412491000000003</v>
      </c>
      <c r="H75" s="188">
        <v>0.98951849000000003</v>
      </c>
      <c r="I75" s="64">
        <v>0.99274421000000002</v>
      </c>
      <c r="J75" s="64">
        <v>2.1964494000000001E-2</v>
      </c>
      <c r="K75" s="189"/>
      <c r="L75" s="259"/>
      <c r="M75" s="259"/>
      <c r="N75" s="58"/>
      <c r="O75" s="30"/>
      <c r="P75" s="58"/>
      <c r="Q75" s="30"/>
      <c r="R75" s="134"/>
      <c r="S75" s="206"/>
      <c r="T75" s="286"/>
      <c r="U75" s="29" t="s">
        <v>36</v>
      </c>
      <c r="V75" s="187"/>
      <c r="W75" s="58"/>
      <c r="X75" s="188"/>
      <c r="Y75" s="188"/>
      <c r="Z75" s="188"/>
      <c r="AA75" s="64"/>
      <c r="AB75" s="64"/>
      <c r="AC75" s="189"/>
      <c r="AD75" s="259"/>
      <c r="AE75" s="259"/>
      <c r="AF75" s="58"/>
      <c r="AG75" s="30"/>
      <c r="AH75" s="58"/>
      <c r="AI75" s="30"/>
      <c r="AJ75" s="134"/>
      <c r="AK75" s="208"/>
      <c r="AL75" s="286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6"/>
      <c r="C76" s="29" t="s">
        <v>38</v>
      </c>
      <c r="D76" s="187"/>
      <c r="E76" s="58"/>
      <c r="F76" s="188">
        <v>39.383662000000001</v>
      </c>
      <c r="G76" s="188">
        <v>43.743965000000003</v>
      </c>
      <c r="H76" s="188">
        <v>0.99350227000000002</v>
      </c>
      <c r="I76" s="64">
        <v>0.99603816000000001</v>
      </c>
      <c r="J76" s="64">
        <v>1.3674468E-2</v>
      </c>
      <c r="K76" s="189"/>
      <c r="L76" s="259"/>
      <c r="M76" s="259"/>
      <c r="N76" s="58"/>
      <c r="O76" s="30"/>
      <c r="P76" s="58"/>
      <c r="Q76" s="30"/>
      <c r="R76" s="134"/>
      <c r="S76" s="206"/>
      <c r="T76" s="286"/>
      <c r="U76" s="29" t="s">
        <v>38</v>
      </c>
      <c r="V76" s="187"/>
      <c r="W76" s="58"/>
      <c r="X76" s="188"/>
      <c r="Y76" s="188"/>
      <c r="Z76" s="188"/>
      <c r="AA76" s="64"/>
      <c r="AB76" s="64"/>
      <c r="AC76" s="189"/>
      <c r="AD76" s="259"/>
      <c r="AE76" s="259"/>
      <c r="AF76" s="58"/>
      <c r="AG76" s="30"/>
      <c r="AH76" s="58"/>
      <c r="AI76" s="30"/>
      <c r="AJ76" s="134"/>
      <c r="AK76" s="208"/>
      <c r="AL76" s="286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6"/>
      <c r="C77" s="29"/>
      <c r="D77" s="187"/>
      <c r="E77" s="58"/>
      <c r="F77" s="190"/>
      <c r="G77" s="190"/>
      <c r="H77" s="190"/>
      <c r="I77" s="58"/>
      <c r="J77" s="58"/>
      <c r="K77" s="189"/>
      <c r="L77" s="259"/>
      <c r="M77" s="259"/>
      <c r="N77" s="58"/>
      <c r="O77" s="30"/>
      <c r="P77" s="58"/>
      <c r="Q77" s="30"/>
      <c r="R77" s="185"/>
      <c r="S77" s="206"/>
      <c r="T77" s="286"/>
      <c r="U77" s="29"/>
      <c r="V77" s="187"/>
      <c r="W77" s="58"/>
      <c r="X77" s="190"/>
      <c r="Y77" s="190"/>
      <c r="Z77" s="190"/>
      <c r="AA77" s="58"/>
      <c r="AB77" s="58"/>
      <c r="AC77" s="189"/>
      <c r="AD77" s="259"/>
      <c r="AE77" s="259"/>
      <c r="AF77" s="58"/>
      <c r="AG77" s="30"/>
      <c r="AH77" s="58"/>
      <c r="AI77" s="30"/>
      <c r="AJ77" s="185"/>
      <c r="AK77" s="208"/>
      <c r="AL77" s="286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88" t="s">
        <v>81</v>
      </c>
      <c r="C78" s="27" t="s">
        <v>34</v>
      </c>
      <c r="D78" s="41"/>
      <c r="E78" s="57"/>
      <c r="F78" s="98">
        <v>31.266531000000001</v>
      </c>
      <c r="G78" s="98">
        <v>34.627155000000002</v>
      </c>
      <c r="H78" s="98">
        <v>0.96743257999999999</v>
      </c>
      <c r="I78" s="62">
        <v>0.97427896999999997</v>
      </c>
      <c r="J78" s="62">
        <v>6.2495294999999999E-2</v>
      </c>
      <c r="K78" s="63"/>
      <c r="L78" s="258"/>
      <c r="M78" s="258"/>
      <c r="N78" s="57"/>
      <c r="O78" s="28"/>
      <c r="P78" s="57"/>
      <c r="Q78" s="28"/>
      <c r="R78" s="133"/>
      <c r="S78" s="206"/>
      <c r="T78" s="288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8"/>
      <c r="AE78" s="258"/>
      <c r="AF78" s="57"/>
      <c r="AG78" s="28"/>
      <c r="AH78" s="57"/>
      <c r="AI78" s="28"/>
      <c r="AJ78" s="133"/>
      <c r="AK78" s="208"/>
      <c r="AL78" s="288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6"/>
      <c r="C79" s="29" t="s">
        <v>35</v>
      </c>
      <c r="D79" s="187"/>
      <c r="E79" s="58"/>
      <c r="F79" s="188">
        <v>33.606608000000001</v>
      </c>
      <c r="G79" s="188">
        <v>37.489947000000001</v>
      </c>
      <c r="H79" s="188">
        <v>0.97971713000000005</v>
      </c>
      <c r="I79" s="64">
        <v>0.98504418000000005</v>
      </c>
      <c r="J79" s="64">
        <v>4.4450425000000002E-2</v>
      </c>
      <c r="K79" s="189"/>
      <c r="L79" s="259"/>
      <c r="M79" s="259"/>
      <c r="N79" s="58"/>
      <c r="O79" s="30"/>
      <c r="P79" s="58"/>
      <c r="Q79" s="30"/>
      <c r="R79" s="134"/>
      <c r="S79" s="206"/>
      <c r="T79" s="286"/>
      <c r="U79" s="29" t="s">
        <v>35</v>
      </c>
      <c r="V79" s="187"/>
      <c r="W79" s="58"/>
      <c r="X79" s="188"/>
      <c r="Y79" s="188"/>
      <c r="Z79" s="188"/>
      <c r="AA79" s="64"/>
      <c r="AB79" s="64"/>
      <c r="AC79" s="189"/>
      <c r="AD79" s="259"/>
      <c r="AE79" s="259"/>
      <c r="AF79" s="58"/>
      <c r="AG79" s="30"/>
      <c r="AH79" s="58"/>
      <c r="AI79" s="30"/>
      <c r="AJ79" s="134"/>
      <c r="AK79" s="208"/>
      <c r="AL79" s="286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6"/>
      <c r="C80" s="29" t="s">
        <v>36</v>
      </c>
      <c r="D80" s="187"/>
      <c r="E80" s="58"/>
      <c r="F80" s="188">
        <v>36.408819999999999</v>
      </c>
      <c r="G80" s="188">
        <v>40.733162</v>
      </c>
      <c r="H80" s="188">
        <v>0.98920085000000002</v>
      </c>
      <c r="I80" s="64">
        <v>0.99283918000000004</v>
      </c>
      <c r="J80" s="64">
        <v>2.3907812000000001E-2</v>
      </c>
      <c r="K80" s="189"/>
      <c r="L80" s="259"/>
      <c r="M80" s="259"/>
      <c r="N80" s="58"/>
      <c r="O80" s="30"/>
      <c r="P80" s="58"/>
      <c r="Q80" s="30"/>
      <c r="R80" s="134"/>
      <c r="S80" s="206"/>
      <c r="T80" s="286"/>
      <c r="U80" s="29" t="s">
        <v>36</v>
      </c>
      <c r="V80" s="187"/>
      <c r="W80" s="58"/>
      <c r="X80" s="188"/>
      <c r="Y80" s="188"/>
      <c r="Z80" s="188"/>
      <c r="AA80" s="64"/>
      <c r="AB80" s="64"/>
      <c r="AC80" s="189"/>
      <c r="AD80" s="259"/>
      <c r="AE80" s="259"/>
      <c r="AF80" s="58"/>
      <c r="AG80" s="30"/>
      <c r="AH80" s="58"/>
      <c r="AI80" s="30"/>
      <c r="AJ80" s="134"/>
      <c r="AK80" s="208"/>
      <c r="AL80" s="286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6"/>
      <c r="C81" s="29" t="s">
        <v>38</v>
      </c>
      <c r="D81" s="187"/>
      <c r="E81" s="58"/>
      <c r="F81" s="188">
        <v>38.991092000000002</v>
      </c>
      <c r="G81" s="188">
        <v>43.589452000000001</v>
      </c>
      <c r="H81" s="188">
        <v>0.99339213000000004</v>
      </c>
      <c r="I81" s="64">
        <v>0.99601726000000002</v>
      </c>
      <c r="J81" s="64">
        <v>1.4885585999999999E-2</v>
      </c>
      <c r="K81" s="189"/>
      <c r="L81" s="259"/>
      <c r="M81" s="259"/>
      <c r="N81" s="58"/>
      <c r="O81" s="30"/>
      <c r="P81" s="58"/>
      <c r="Q81" s="30"/>
      <c r="R81" s="134"/>
      <c r="S81" s="206"/>
      <c r="T81" s="286"/>
      <c r="U81" s="29" t="s">
        <v>38</v>
      </c>
      <c r="V81" s="187"/>
      <c r="W81" s="58"/>
      <c r="X81" s="188"/>
      <c r="Y81" s="188"/>
      <c r="Z81" s="188"/>
      <c r="AA81" s="64"/>
      <c r="AB81" s="64"/>
      <c r="AC81" s="189"/>
      <c r="AD81" s="259"/>
      <c r="AE81" s="259"/>
      <c r="AF81" s="58"/>
      <c r="AG81" s="30"/>
      <c r="AH81" s="58"/>
      <c r="AI81" s="30"/>
      <c r="AJ81" s="134"/>
      <c r="AK81" s="208"/>
      <c r="AL81" s="286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6"/>
      <c r="C82" s="29"/>
      <c r="D82" s="187"/>
      <c r="E82" s="58"/>
      <c r="F82" s="190"/>
      <c r="G82" s="190"/>
      <c r="H82" s="190"/>
      <c r="I82" s="58"/>
      <c r="J82" s="58"/>
      <c r="K82" s="189"/>
      <c r="L82" s="259"/>
      <c r="M82" s="259"/>
      <c r="N82" s="58"/>
      <c r="O82" s="30"/>
      <c r="P82" s="58"/>
      <c r="Q82" s="30"/>
      <c r="R82" s="185"/>
      <c r="S82" s="206"/>
      <c r="T82" s="286"/>
      <c r="U82" s="29"/>
      <c r="V82" s="187"/>
      <c r="W82" s="58"/>
      <c r="X82" s="190"/>
      <c r="Y82" s="190"/>
      <c r="Z82" s="190"/>
      <c r="AA82" s="58"/>
      <c r="AB82" s="58"/>
      <c r="AC82" s="189"/>
      <c r="AD82" s="259"/>
      <c r="AE82" s="259"/>
      <c r="AF82" s="58"/>
      <c r="AG82" s="30"/>
      <c r="AH82" s="58"/>
      <c r="AI82" s="30"/>
      <c r="AJ82" s="185"/>
      <c r="AK82" s="208"/>
      <c r="AL82" s="286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5" t="s">
        <v>82</v>
      </c>
      <c r="C83" s="27" t="s">
        <v>34</v>
      </c>
      <c r="D83" s="41"/>
      <c r="E83" s="57"/>
      <c r="F83" s="98">
        <v>31.280042000000002</v>
      </c>
      <c r="G83" s="98">
        <v>34.220148999999999</v>
      </c>
      <c r="H83" s="98">
        <v>0.96727194999999999</v>
      </c>
      <c r="I83" s="62">
        <v>0.97461582000000002</v>
      </c>
      <c r="J83" s="62">
        <v>6.2819959999999994E-2</v>
      </c>
      <c r="K83" s="63"/>
      <c r="L83" s="258"/>
      <c r="M83" s="258"/>
      <c r="N83" s="57"/>
      <c r="O83" s="28"/>
      <c r="P83" s="57"/>
      <c r="Q83" s="28"/>
      <c r="R83" s="133"/>
      <c r="S83" s="206"/>
      <c r="T83" s="285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8"/>
      <c r="AE83" s="258"/>
      <c r="AF83" s="57"/>
      <c r="AG83" s="28"/>
      <c r="AH83" s="57"/>
      <c r="AI83" s="28"/>
      <c r="AJ83" s="133"/>
      <c r="AK83" s="208"/>
      <c r="AL83" s="285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6"/>
      <c r="C84" s="29" t="s">
        <v>35</v>
      </c>
      <c r="D84" s="187"/>
      <c r="E84" s="58"/>
      <c r="F84" s="188">
        <v>34.051046999999997</v>
      </c>
      <c r="G84" s="188">
        <v>37.595539000000002</v>
      </c>
      <c r="H84" s="188">
        <v>0.97962547</v>
      </c>
      <c r="I84" s="64">
        <v>0.98501112000000002</v>
      </c>
      <c r="J84" s="64">
        <v>4.1994730000000001E-2</v>
      </c>
      <c r="K84" s="189"/>
      <c r="L84" s="259"/>
      <c r="M84" s="259"/>
      <c r="N84" s="58"/>
      <c r="O84" s="30"/>
      <c r="P84" s="58"/>
      <c r="Q84" s="30"/>
      <c r="R84" s="134"/>
      <c r="S84" s="206"/>
      <c r="T84" s="286"/>
      <c r="U84" s="29" t="s">
        <v>35</v>
      </c>
      <c r="V84" s="187"/>
      <c r="W84" s="58"/>
      <c r="X84" s="188"/>
      <c r="Y84" s="188"/>
      <c r="Z84" s="188"/>
      <c r="AA84" s="64"/>
      <c r="AB84" s="64"/>
      <c r="AC84" s="189"/>
      <c r="AD84" s="259"/>
      <c r="AE84" s="259"/>
      <c r="AF84" s="58"/>
      <c r="AG84" s="30"/>
      <c r="AH84" s="58"/>
      <c r="AI84" s="30"/>
      <c r="AJ84" s="134"/>
      <c r="AK84" s="208"/>
      <c r="AL84" s="286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6"/>
      <c r="C85" s="29" t="s">
        <v>36</v>
      </c>
      <c r="D85" s="187"/>
      <c r="E85" s="58"/>
      <c r="F85" s="188">
        <v>37.179746000000002</v>
      </c>
      <c r="G85" s="188">
        <v>41.357368000000001</v>
      </c>
      <c r="H85" s="188">
        <v>0.98900948</v>
      </c>
      <c r="I85" s="64">
        <v>0.9927397</v>
      </c>
      <c r="J85" s="64">
        <v>2.2661034E-2</v>
      </c>
      <c r="K85" s="189"/>
      <c r="L85" s="259"/>
      <c r="M85" s="259"/>
      <c r="N85" s="58"/>
      <c r="O85" s="30"/>
      <c r="P85" s="58"/>
      <c r="Q85" s="30"/>
      <c r="R85" s="134"/>
      <c r="S85" s="206"/>
      <c r="T85" s="286"/>
      <c r="U85" s="29" t="s">
        <v>36</v>
      </c>
      <c r="V85" s="187"/>
      <c r="W85" s="58"/>
      <c r="X85" s="188"/>
      <c r="Y85" s="188"/>
      <c r="Z85" s="188"/>
      <c r="AA85" s="64"/>
      <c r="AB85" s="64"/>
      <c r="AC85" s="189"/>
      <c r="AD85" s="259"/>
      <c r="AE85" s="259"/>
      <c r="AF85" s="58"/>
      <c r="AG85" s="30"/>
      <c r="AH85" s="58"/>
      <c r="AI85" s="30"/>
      <c r="AJ85" s="134"/>
      <c r="AK85" s="208"/>
      <c r="AL85" s="286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6"/>
      <c r="C86" s="29" t="s">
        <v>38</v>
      </c>
      <c r="D86" s="187"/>
      <c r="E86" s="58"/>
      <c r="F86" s="188">
        <v>39.421838999999999</v>
      </c>
      <c r="G86" s="188">
        <v>43.867417000000003</v>
      </c>
      <c r="H86" s="188">
        <v>0.99322158999999999</v>
      </c>
      <c r="I86" s="64">
        <v>0.99578597000000002</v>
      </c>
      <c r="J86" s="64">
        <v>1.3135312E-2</v>
      </c>
      <c r="K86" s="189"/>
      <c r="L86" s="259"/>
      <c r="M86" s="259"/>
      <c r="N86" s="58"/>
      <c r="O86" s="30"/>
      <c r="P86" s="58"/>
      <c r="Q86" s="30"/>
      <c r="R86" s="134"/>
      <c r="S86" s="206"/>
      <c r="T86" s="286"/>
      <c r="U86" s="29" t="s">
        <v>38</v>
      </c>
      <c r="V86" s="187"/>
      <c r="W86" s="58"/>
      <c r="X86" s="188"/>
      <c r="Y86" s="188"/>
      <c r="Z86" s="188"/>
      <c r="AA86" s="64"/>
      <c r="AB86" s="64"/>
      <c r="AC86" s="189"/>
      <c r="AD86" s="259"/>
      <c r="AE86" s="259"/>
      <c r="AF86" s="58"/>
      <c r="AG86" s="30"/>
      <c r="AH86" s="58"/>
      <c r="AI86" s="30"/>
      <c r="AJ86" s="134"/>
      <c r="AK86" s="208"/>
      <c r="AL86" s="286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87"/>
      <c r="C87" s="29"/>
      <c r="D87" s="187"/>
      <c r="E87" s="58"/>
      <c r="F87" s="190"/>
      <c r="G87" s="190"/>
      <c r="H87" s="190"/>
      <c r="I87" s="58"/>
      <c r="J87" s="58"/>
      <c r="K87" s="189"/>
      <c r="L87" s="259"/>
      <c r="M87" s="259"/>
      <c r="N87" s="58"/>
      <c r="O87" s="30"/>
      <c r="P87" s="58"/>
      <c r="Q87" s="30"/>
      <c r="R87" s="185"/>
      <c r="S87" s="206"/>
      <c r="T87" s="287"/>
      <c r="U87" s="29"/>
      <c r="V87" s="187"/>
      <c r="W87" s="58"/>
      <c r="X87" s="190"/>
      <c r="Y87" s="190"/>
      <c r="Z87" s="190"/>
      <c r="AA87" s="58"/>
      <c r="AB87" s="58"/>
      <c r="AC87" s="189"/>
      <c r="AD87" s="259"/>
      <c r="AE87" s="259"/>
      <c r="AF87" s="58"/>
      <c r="AG87" s="30"/>
      <c r="AH87" s="58"/>
      <c r="AI87" s="30"/>
      <c r="AJ87" s="185"/>
      <c r="AK87" s="208"/>
      <c r="AL87" s="287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5" t="s">
        <v>83</v>
      </c>
      <c r="C88" s="27" t="s">
        <v>34</v>
      </c>
      <c r="D88" s="41"/>
      <c r="E88" s="57"/>
      <c r="F88" s="98">
        <v>31.790189000000002</v>
      </c>
      <c r="G88" s="98">
        <v>35.033932</v>
      </c>
      <c r="H88" s="98">
        <v>0.96818592000000003</v>
      </c>
      <c r="I88" s="62">
        <v>0.97581207999999997</v>
      </c>
      <c r="J88" s="62">
        <v>5.9585514999999999E-2</v>
      </c>
      <c r="K88" s="63"/>
      <c r="L88" s="258"/>
      <c r="M88" s="258"/>
      <c r="N88" s="57"/>
      <c r="O88" s="28"/>
      <c r="P88" s="57"/>
      <c r="Q88" s="28"/>
      <c r="R88" s="133"/>
      <c r="S88" s="206"/>
      <c r="T88" s="285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8"/>
      <c r="AE88" s="258"/>
      <c r="AF88" s="57"/>
      <c r="AG88" s="28"/>
      <c r="AH88" s="57"/>
      <c r="AI88" s="28"/>
      <c r="AJ88" s="133"/>
      <c r="AK88" s="208"/>
      <c r="AL88" s="285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4"/>
      <c r="AT88" s="39"/>
    </row>
    <row r="89" spans="2:52" ht="13.5" customHeight="1" x14ac:dyDescent="0.15">
      <c r="B89" s="286"/>
      <c r="C89" s="29" t="s">
        <v>35</v>
      </c>
      <c r="D89" s="187"/>
      <c r="E89" s="58"/>
      <c r="F89" s="188">
        <v>34.845013000000002</v>
      </c>
      <c r="G89" s="188">
        <v>38.431825000000003</v>
      </c>
      <c r="H89" s="188">
        <v>0.98013795999999997</v>
      </c>
      <c r="I89" s="64">
        <v>0.98548241000000003</v>
      </c>
      <c r="J89" s="64">
        <v>3.9305244000000003E-2</v>
      </c>
      <c r="K89" s="189"/>
      <c r="L89" s="259"/>
      <c r="M89" s="259"/>
      <c r="N89" s="58"/>
      <c r="O89" s="30"/>
      <c r="P89" s="58"/>
      <c r="Q89" s="30"/>
      <c r="R89" s="134"/>
      <c r="S89" s="206"/>
      <c r="T89" s="286"/>
      <c r="U89" s="29" t="s">
        <v>35</v>
      </c>
      <c r="V89" s="187"/>
      <c r="W89" s="58"/>
      <c r="X89" s="188"/>
      <c r="Y89" s="188"/>
      <c r="Z89" s="188"/>
      <c r="AA89" s="64"/>
      <c r="AB89" s="64"/>
      <c r="AC89" s="189"/>
      <c r="AD89" s="259"/>
      <c r="AE89" s="259"/>
      <c r="AF89" s="58"/>
      <c r="AG89" s="30"/>
      <c r="AH89" s="58"/>
      <c r="AI89" s="30"/>
      <c r="AJ89" s="134"/>
      <c r="AK89" s="208"/>
      <c r="AL89" s="286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4"/>
      <c r="AT89" s="39"/>
    </row>
    <row r="90" spans="2:52" ht="13.5" customHeight="1" x14ac:dyDescent="0.15">
      <c r="B90" s="286"/>
      <c r="C90" s="29" t="s">
        <v>36</v>
      </c>
      <c r="D90" s="187"/>
      <c r="E90" s="58"/>
      <c r="F90" s="188">
        <v>38.209721000000002</v>
      </c>
      <c r="G90" s="188">
        <v>42.080997000000004</v>
      </c>
      <c r="H90" s="188">
        <v>0.98934670999999996</v>
      </c>
      <c r="I90" s="64">
        <v>0.99292303000000004</v>
      </c>
      <c r="J90" s="64">
        <v>2.0310282999999998E-2</v>
      </c>
      <c r="K90" s="189"/>
      <c r="L90" s="259"/>
      <c r="M90" s="259"/>
      <c r="N90" s="58"/>
      <c r="O90" s="30"/>
      <c r="P90" s="58"/>
      <c r="Q90" s="30"/>
      <c r="R90" s="134"/>
      <c r="S90" s="206"/>
      <c r="T90" s="286"/>
      <c r="U90" s="29" t="s">
        <v>36</v>
      </c>
      <c r="V90" s="187"/>
      <c r="W90" s="58"/>
      <c r="X90" s="188"/>
      <c r="Y90" s="188"/>
      <c r="Z90" s="188"/>
      <c r="AA90" s="64"/>
      <c r="AB90" s="64"/>
      <c r="AC90" s="189"/>
      <c r="AD90" s="259"/>
      <c r="AE90" s="259"/>
      <c r="AF90" s="58"/>
      <c r="AG90" s="30"/>
      <c r="AH90" s="58"/>
      <c r="AI90" s="30"/>
      <c r="AJ90" s="134"/>
      <c r="AK90" s="208"/>
      <c r="AL90" s="286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4"/>
      <c r="AT90" s="39"/>
    </row>
    <row r="91" spans="2:52" ht="13.5" customHeight="1" x14ac:dyDescent="0.15">
      <c r="B91" s="286"/>
      <c r="C91" s="29" t="s">
        <v>38</v>
      </c>
      <c r="D91" s="187"/>
      <c r="E91" s="58"/>
      <c r="F91" s="188">
        <v>40.180988999999997</v>
      </c>
      <c r="G91" s="188">
        <v>44.450208000000003</v>
      </c>
      <c r="H91" s="188">
        <v>0.99346849000000004</v>
      </c>
      <c r="I91" s="64">
        <v>0.99589316999999999</v>
      </c>
      <c r="J91" s="64">
        <v>1.2039019E-2</v>
      </c>
      <c r="K91" s="189"/>
      <c r="L91" s="259"/>
      <c r="M91" s="259"/>
      <c r="N91" s="58"/>
      <c r="O91" s="30"/>
      <c r="P91" s="58"/>
      <c r="Q91" s="30"/>
      <c r="R91" s="134"/>
      <c r="S91" s="206"/>
      <c r="T91" s="286"/>
      <c r="U91" s="29" t="s">
        <v>38</v>
      </c>
      <c r="V91" s="187"/>
      <c r="W91" s="58"/>
      <c r="X91" s="188"/>
      <c r="Y91" s="188"/>
      <c r="Z91" s="188"/>
      <c r="AA91" s="64"/>
      <c r="AB91" s="64"/>
      <c r="AC91" s="189"/>
      <c r="AD91" s="259"/>
      <c r="AE91" s="259"/>
      <c r="AF91" s="58"/>
      <c r="AG91" s="30"/>
      <c r="AH91" s="58"/>
      <c r="AI91" s="30"/>
      <c r="AJ91" s="134"/>
      <c r="AK91" s="208"/>
      <c r="AL91" s="286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4"/>
      <c r="AT91" s="39"/>
    </row>
    <row r="92" spans="2:52" ht="13.5" customHeight="1" thickBot="1" x14ac:dyDescent="0.2">
      <c r="B92" s="287"/>
      <c r="C92" s="29"/>
      <c r="D92" s="187"/>
      <c r="E92" s="58"/>
      <c r="F92" s="190"/>
      <c r="G92" s="190"/>
      <c r="H92" s="190"/>
      <c r="I92" s="58"/>
      <c r="J92" s="58"/>
      <c r="K92" s="189"/>
      <c r="L92" s="259"/>
      <c r="M92" s="259"/>
      <c r="N92" s="58"/>
      <c r="O92" s="30"/>
      <c r="P92" s="58"/>
      <c r="Q92" s="30"/>
      <c r="R92" s="185"/>
      <c r="S92" s="206"/>
      <c r="T92" s="287"/>
      <c r="U92" s="29"/>
      <c r="V92" s="187"/>
      <c r="W92" s="58"/>
      <c r="X92" s="190"/>
      <c r="Y92" s="190"/>
      <c r="Z92" s="190"/>
      <c r="AA92" s="58"/>
      <c r="AB92" s="58"/>
      <c r="AC92" s="189"/>
      <c r="AD92" s="259"/>
      <c r="AE92" s="259"/>
      <c r="AF92" s="58"/>
      <c r="AG92" s="30"/>
      <c r="AH92" s="58"/>
      <c r="AI92" s="30"/>
      <c r="AJ92" s="185"/>
      <c r="AK92" s="208"/>
      <c r="AL92" s="287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4"/>
      <c r="AT92" s="39"/>
    </row>
    <row r="93" spans="2:52" ht="13.5" customHeight="1" x14ac:dyDescent="0.15">
      <c r="B93" s="285" t="s">
        <v>84</v>
      </c>
      <c r="C93" s="27" t="s">
        <v>34</v>
      </c>
      <c r="D93" s="41"/>
      <c r="E93" s="57"/>
      <c r="F93" s="98">
        <v>31.736623000000002</v>
      </c>
      <c r="G93" s="98">
        <v>35.080596999999997</v>
      </c>
      <c r="H93" s="98">
        <v>0.96771161999999999</v>
      </c>
      <c r="I93" s="62">
        <v>0.97529401999999998</v>
      </c>
      <c r="J93" s="62">
        <v>6.0931779999999998E-2</v>
      </c>
      <c r="K93" s="63"/>
      <c r="L93" s="258"/>
      <c r="M93" s="258"/>
      <c r="N93" s="57"/>
      <c r="O93" s="28"/>
      <c r="P93" s="57"/>
      <c r="Q93" s="28"/>
      <c r="R93" s="133"/>
      <c r="S93" s="206"/>
      <c r="T93" s="285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8"/>
      <c r="AE93" s="258"/>
      <c r="AF93" s="57"/>
      <c r="AG93" s="28"/>
      <c r="AH93" s="57"/>
      <c r="AI93" s="28"/>
      <c r="AJ93" s="133"/>
      <c r="AK93" s="208"/>
      <c r="AL93" s="285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4"/>
      <c r="AT93" s="39"/>
    </row>
    <row r="94" spans="2:52" ht="13.5" customHeight="1" x14ac:dyDescent="0.15">
      <c r="B94" s="286"/>
      <c r="C94" s="29" t="s">
        <v>35</v>
      </c>
      <c r="D94" s="187"/>
      <c r="E94" s="58"/>
      <c r="F94" s="188">
        <v>34.393695000000001</v>
      </c>
      <c r="G94" s="188">
        <v>38.152642</v>
      </c>
      <c r="H94" s="188">
        <v>0.97989820000000005</v>
      </c>
      <c r="I94" s="64">
        <v>0.98554138999999996</v>
      </c>
      <c r="J94" s="64">
        <v>4.0351524999999999E-2</v>
      </c>
      <c r="K94" s="189"/>
      <c r="L94" s="259"/>
      <c r="M94" s="259"/>
      <c r="N94" s="58"/>
      <c r="O94" s="30"/>
      <c r="P94" s="58"/>
      <c r="Q94" s="30"/>
      <c r="R94" s="134"/>
      <c r="S94" s="206"/>
      <c r="T94" s="286"/>
      <c r="U94" s="29" t="s">
        <v>35</v>
      </c>
      <c r="V94" s="187"/>
      <c r="W94" s="58"/>
      <c r="X94" s="188"/>
      <c r="Y94" s="188"/>
      <c r="Z94" s="188"/>
      <c r="AA94" s="64"/>
      <c r="AB94" s="64"/>
      <c r="AC94" s="189"/>
      <c r="AD94" s="259"/>
      <c r="AE94" s="259"/>
      <c r="AF94" s="58"/>
      <c r="AG94" s="30"/>
      <c r="AH94" s="58"/>
      <c r="AI94" s="30"/>
      <c r="AJ94" s="134"/>
      <c r="AK94" s="208"/>
      <c r="AL94" s="286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4"/>
      <c r="AT94" s="39"/>
    </row>
    <row r="95" spans="2:52" ht="13.5" customHeight="1" x14ac:dyDescent="0.15">
      <c r="B95" s="286"/>
      <c r="C95" s="29" t="s">
        <v>36</v>
      </c>
      <c r="D95" s="187"/>
      <c r="E95" s="58"/>
      <c r="F95" s="188">
        <v>37.716178999999997</v>
      </c>
      <c r="G95" s="188">
        <v>41.798124000000001</v>
      </c>
      <c r="H95" s="188">
        <v>0.98934067999999997</v>
      </c>
      <c r="I95" s="64">
        <v>0.99279660000000003</v>
      </c>
      <c r="J95" s="64">
        <v>2.1083958E-2</v>
      </c>
      <c r="K95" s="189"/>
      <c r="L95" s="259"/>
      <c r="M95" s="259"/>
      <c r="N95" s="58"/>
      <c r="O95" s="30"/>
      <c r="P95" s="58"/>
      <c r="Q95" s="30"/>
      <c r="R95" s="134"/>
      <c r="S95" s="206"/>
      <c r="T95" s="286"/>
      <c r="U95" s="29" t="s">
        <v>36</v>
      </c>
      <c r="V95" s="187"/>
      <c r="W95" s="58"/>
      <c r="X95" s="188"/>
      <c r="Y95" s="188"/>
      <c r="Z95" s="188"/>
      <c r="AA95" s="64"/>
      <c r="AB95" s="64"/>
      <c r="AC95" s="189"/>
      <c r="AD95" s="259"/>
      <c r="AE95" s="259"/>
      <c r="AF95" s="58"/>
      <c r="AG95" s="30"/>
      <c r="AH95" s="58"/>
      <c r="AI95" s="30"/>
      <c r="AJ95" s="134"/>
      <c r="AK95" s="208"/>
      <c r="AL95" s="286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4"/>
      <c r="AT95" s="39"/>
    </row>
    <row r="96" spans="2:52" ht="13.5" customHeight="1" x14ac:dyDescent="0.15">
      <c r="B96" s="286"/>
      <c r="C96" s="29" t="s">
        <v>38</v>
      </c>
      <c r="D96" s="187"/>
      <c r="E96" s="58"/>
      <c r="F96" s="188">
        <v>40.628843000000003</v>
      </c>
      <c r="G96" s="188">
        <v>44.811987999999999</v>
      </c>
      <c r="H96" s="188">
        <v>0.99352037000000004</v>
      </c>
      <c r="I96" s="64">
        <v>0.99589022999999999</v>
      </c>
      <c r="J96" s="64">
        <v>1.0932516E-2</v>
      </c>
      <c r="K96" s="189"/>
      <c r="L96" s="259"/>
      <c r="M96" s="259"/>
      <c r="N96" s="58"/>
      <c r="O96" s="30"/>
      <c r="P96" s="58"/>
      <c r="Q96" s="30"/>
      <c r="R96" s="134"/>
      <c r="S96" s="206"/>
      <c r="T96" s="286"/>
      <c r="U96" s="29" t="s">
        <v>38</v>
      </c>
      <c r="V96" s="187"/>
      <c r="W96" s="58"/>
      <c r="X96" s="188"/>
      <c r="Y96" s="188"/>
      <c r="Z96" s="188"/>
      <c r="AA96" s="64"/>
      <c r="AB96" s="64"/>
      <c r="AC96" s="189"/>
      <c r="AD96" s="259"/>
      <c r="AE96" s="259"/>
      <c r="AF96" s="58"/>
      <c r="AG96" s="30"/>
      <c r="AH96" s="58"/>
      <c r="AI96" s="30"/>
      <c r="AJ96" s="134"/>
      <c r="AK96" s="208"/>
      <c r="AL96" s="286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4"/>
      <c r="AT96" s="39"/>
    </row>
    <row r="97" spans="2:46" ht="13.5" customHeight="1" thickBot="1" x14ac:dyDescent="0.2">
      <c r="B97" s="287"/>
      <c r="C97" s="29"/>
      <c r="D97" s="187"/>
      <c r="E97" s="58"/>
      <c r="F97" s="190"/>
      <c r="G97" s="190"/>
      <c r="H97" s="190"/>
      <c r="I97" s="58"/>
      <c r="J97" s="58"/>
      <c r="K97" s="189"/>
      <c r="L97" s="259"/>
      <c r="M97" s="259"/>
      <c r="N97" s="58"/>
      <c r="O97" s="30"/>
      <c r="P97" s="58"/>
      <c r="Q97" s="30"/>
      <c r="R97" s="185"/>
      <c r="S97" s="206"/>
      <c r="T97" s="287"/>
      <c r="U97" s="29"/>
      <c r="V97" s="187"/>
      <c r="W97" s="58"/>
      <c r="X97" s="190"/>
      <c r="Y97" s="190"/>
      <c r="Z97" s="190"/>
      <c r="AA97" s="58"/>
      <c r="AB97" s="58"/>
      <c r="AC97" s="189"/>
      <c r="AD97" s="259"/>
      <c r="AE97" s="259"/>
      <c r="AF97" s="58"/>
      <c r="AG97" s="30"/>
      <c r="AH97" s="58"/>
      <c r="AI97" s="30"/>
      <c r="AJ97" s="185"/>
      <c r="AK97" s="208"/>
      <c r="AL97" s="287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4"/>
      <c r="AT97" s="39"/>
    </row>
    <row r="98" spans="2:46" ht="13.5" customHeight="1" x14ac:dyDescent="0.15">
      <c r="B98" s="285" t="s">
        <v>85</v>
      </c>
      <c r="C98" s="27" t="s">
        <v>34</v>
      </c>
      <c r="D98" s="41"/>
      <c r="E98" s="57"/>
      <c r="F98" s="98">
        <v>32.091605000000001</v>
      </c>
      <c r="G98" s="98">
        <v>35.598129</v>
      </c>
      <c r="H98" s="98">
        <v>0.96628091999999999</v>
      </c>
      <c r="I98" s="62">
        <v>0.97512290000000001</v>
      </c>
      <c r="J98" s="62">
        <v>6.1422989999999997E-2</v>
      </c>
      <c r="K98" s="63"/>
      <c r="L98" s="258"/>
      <c r="M98" s="258"/>
      <c r="N98" s="57"/>
      <c r="O98" s="28"/>
      <c r="P98" s="57"/>
      <c r="Q98" s="28"/>
      <c r="R98" s="133"/>
      <c r="S98" s="206"/>
      <c r="T98" s="285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8"/>
      <c r="AE98" s="258"/>
      <c r="AF98" s="57"/>
      <c r="AG98" s="28"/>
      <c r="AH98" s="57"/>
      <c r="AI98" s="28"/>
      <c r="AJ98" s="133"/>
      <c r="AK98" s="208"/>
      <c r="AL98" s="285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4"/>
      <c r="AT98" s="39"/>
    </row>
    <row r="99" spans="2:46" ht="13.5" customHeight="1" x14ac:dyDescent="0.15">
      <c r="B99" s="286"/>
      <c r="C99" s="29" t="s">
        <v>35</v>
      </c>
      <c r="D99" s="187"/>
      <c r="E99" s="58"/>
      <c r="F99" s="188">
        <v>35.087349000000003</v>
      </c>
      <c r="G99" s="188">
        <v>38.548783</v>
      </c>
      <c r="H99" s="188">
        <v>0.97941456999999998</v>
      </c>
      <c r="I99" s="64">
        <v>0.98559622999999996</v>
      </c>
      <c r="J99" s="64">
        <v>4.0276180000000002E-2</v>
      </c>
      <c r="K99" s="189"/>
      <c r="L99" s="259"/>
      <c r="M99" s="259"/>
      <c r="N99" s="58"/>
      <c r="O99" s="30"/>
      <c r="P99" s="58"/>
      <c r="Q99" s="30"/>
      <c r="R99" s="134"/>
      <c r="S99" s="206"/>
      <c r="T99" s="286"/>
      <c r="U99" s="29" t="s">
        <v>35</v>
      </c>
      <c r="V99" s="187"/>
      <c r="W99" s="58"/>
      <c r="X99" s="188"/>
      <c r="Y99" s="188"/>
      <c r="Z99" s="188"/>
      <c r="AA99" s="64"/>
      <c r="AB99" s="64"/>
      <c r="AC99" s="189"/>
      <c r="AD99" s="259"/>
      <c r="AE99" s="259"/>
      <c r="AF99" s="58"/>
      <c r="AG99" s="30"/>
      <c r="AH99" s="58"/>
      <c r="AI99" s="30"/>
      <c r="AJ99" s="134"/>
      <c r="AK99" s="208"/>
      <c r="AL99" s="286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4"/>
      <c r="AT99" s="39"/>
    </row>
    <row r="100" spans="2:46" ht="13.5" customHeight="1" x14ac:dyDescent="0.15">
      <c r="B100" s="286"/>
      <c r="C100" s="29" t="s">
        <v>36</v>
      </c>
      <c r="D100" s="187"/>
      <c r="E100" s="58"/>
      <c r="F100" s="188">
        <v>38.500929999999997</v>
      </c>
      <c r="G100" s="188">
        <v>42.268802999999998</v>
      </c>
      <c r="H100" s="188">
        <v>0.98916163000000001</v>
      </c>
      <c r="I100" s="64">
        <v>0.99269960000000002</v>
      </c>
      <c r="J100" s="64">
        <v>2.0460705999999999E-2</v>
      </c>
      <c r="K100" s="189"/>
      <c r="L100" s="259"/>
      <c r="M100" s="259"/>
      <c r="N100" s="58"/>
      <c r="O100" s="30"/>
      <c r="P100" s="58"/>
      <c r="Q100" s="30"/>
      <c r="R100" s="134"/>
      <c r="S100" s="206"/>
      <c r="T100" s="286"/>
      <c r="U100" s="29" t="s">
        <v>36</v>
      </c>
      <c r="V100" s="187"/>
      <c r="W100" s="58"/>
      <c r="X100" s="188"/>
      <c r="Y100" s="188"/>
      <c r="Z100" s="188"/>
      <c r="AA100" s="64"/>
      <c r="AB100" s="64"/>
      <c r="AC100" s="189"/>
      <c r="AD100" s="259"/>
      <c r="AE100" s="259"/>
      <c r="AF100" s="58"/>
      <c r="AG100" s="30"/>
      <c r="AH100" s="58"/>
      <c r="AI100" s="30"/>
      <c r="AJ100" s="134"/>
      <c r="AK100" s="208"/>
      <c r="AL100" s="286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4"/>
      <c r="AT100" s="39"/>
    </row>
    <row r="101" spans="2:46" ht="13.5" customHeight="1" x14ac:dyDescent="0.15">
      <c r="B101" s="286"/>
      <c r="C101" s="29" t="s">
        <v>38</v>
      </c>
      <c r="D101" s="187"/>
      <c r="E101" s="58"/>
      <c r="F101" s="188">
        <v>41.245407999999998</v>
      </c>
      <c r="G101" s="188">
        <v>45.123206000000003</v>
      </c>
      <c r="H101" s="188">
        <v>0.99342876000000002</v>
      </c>
      <c r="I101" s="64">
        <v>0.99583721000000003</v>
      </c>
      <c r="J101" s="64">
        <v>1.03122825E-2</v>
      </c>
      <c r="K101" s="189"/>
      <c r="L101" s="259"/>
      <c r="M101" s="259"/>
      <c r="N101" s="58"/>
      <c r="O101" s="30"/>
      <c r="P101" s="58"/>
      <c r="Q101" s="30"/>
      <c r="R101" s="134"/>
      <c r="S101" s="206"/>
      <c r="T101" s="286"/>
      <c r="U101" s="29" t="s">
        <v>38</v>
      </c>
      <c r="V101" s="187"/>
      <c r="W101" s="58"/>
      <c r="X101" s="188"/>
      <c r="Y101" s="188"/>
      <c r="Z101" s="188"/>
      <c r="AA101" s="64"/>
      <c r="AB101" s="64"/>
      <c r="AC101" s="189"/>
      <c r="AD101" s="259"/>
      <c r="AE101" s="259"/>
      <c r="AF101" s="58"/>
      <c r="AG101" s="30"/>
      <c r="AH101" s="58"/>
      <c r="AI101" s="30"/>
      <c r="AJ101" s="134"/>
      <c r="AK101" s="208"/>
      <c r="AL101" s="286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4"/>
      <c r="AT101" s="39"/>
    </row>
    <row r="102" spans="2:46" ht="13.5" customHeight="1" thickBot="1" x14ac:dyDescent="0.2">
      <c r="B102" s="287"/>
      <c r="C102" s="29"/>
      <c r="D102" s="187"/>
      <c r="E102" s="58"/>
      <c r="F102" s="190"/>
      <c r="G102" s="190"/>
      <c r="H102" s="190"/>
      <c r="I102" s="58"/>
      <c r="J102" s="58"/>
      <c r="K102" s="189"/>
      <c r="L102" s="259"/>
      <c r="M102" s="259"/>
      <c r="N102" s="58"/>
      <c r="O102" s="30"/>
      <c r="P102" s="58"/>
      <c r="Q102" s="30"/>
      <c r="R102" s="185"/>
      <c r="S102" s="206"/>
      <c r="T102" s="287"/>
      <c r="U102" s="29"/>
      <c r="V102" s="187"/>
      <c r="W102" s="58"/>
      <c r="X102" s="190"/>
      <c r="Y102" s="190"/>
      <c r="Z102" s="190"/>
      <c r="AA102" s="58"/>
      <c r="AB102" s="58"/>
      <c r="AC102" s="189"/>
      <c r="AD102" s="259"/>
      <c r="AE102" s="259"/>
      <c r="AF102" s="58"/>
      <c r="AG102" s="30"/>
      <c r="AH102" s="58"/>
      <c r="AI102" s="30"/>
      <c r="AJ102" s="185"/>
      <c r="AK102" s="208"/>
      <c r="AL102" s="287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4"/>
      <c r="AT102" s="39"/>
    </row>
    <row r="103" spans="2:46" ht="13.5" customHeight="1" x14ac:dyDescent="0.15">
      <c r="B103" s="285" t="s">
        <v>86</v>
      </c>
      <c r="C103" s="27" t="s">
        <v>34</v>
      </c>
      <c r="D103" s="41"/>
      <c r="E103" s="57"/>
      <c r="F103" s="98">
        <v>30.861974</v>
      </c>
      <c r="G103" s="98">
        <v>34.171827999999998</v>
      </c>
      <c r="H103" s="98">
        <v>0.96719478999999997</v>
      </c>
      <c r="I103" s="62">
        <v>0.97068885000000005</v>
      </c>
      <c r="J103" s="62">
        <v>7.1368164999999997E-2</v>
      </c>
      <c r="K103" s="63"/>
      <c r="L103" s="258"/>
      <c r="M103" s="258"/>
      <c r="N103" s="57"/>
      <c r="O103" s="28"/>
      <c r="P103" s="57"/>
      <c r="Q103" s="28"/>
      <c r="R103" s="133"/>
      <c r="S103" s="206"/>
      <c r="T103" s="285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8"/>
      <c r="AE103" s="258"/>
      <c r="AF103" s="57"/>
      <c r="AG103" s="28"/>
      <c r="AH103" s="57"/>
      <c r="AI103" s="28"/>
      <c r="AJ103" s="133"/>
      <c r="AK103" s="208"/>
      <c r="AL103" s="285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4"/>
      <c r="AT103" s="39"/>
    </row>
    <row r="104" spans="2:46" ht="13.5" customHeight="1" x14ac:dyDescent="0.15">
      <c r="B104" s="286"/>
      <c r="C104" s="29" t="s">
        <v>35</v>
      </c>
      <c r="D104" s="187"/>
      <c r="E104" s="58"/>
      <c r="F104" s="188">
        <v>33.616846000000002</v>
      </c>
      <c r="G104" s="188">
        <v>37.467948</v>
      </c>
      <c r="H104" s="188">
        <v>0.97976395999999999</v>
      </c>
      <c r="I104" s="64">
        <v>0.98500268999999996</v>
      </c>
      <c r="J104" s="64">
        <v>4.8624265999999999E-2</v>
      </c>
      <c r="K104" s="189"/>
      <c r="L104" s="259"/>
      <c r="M104" s="259"/>
      <c r="N104" s="58"/>
      <c r="O104" s="30"/>
      <c r="P104" s="58"/>
      <c r="Q104" s="30"/>
      <c r="R104" s="134"/>
      <c r="S104" s="206"/>
      <c r="T104" s="286"/>
      <c r="U104" s="29" t="s">
        <v>35</v>
      </c>
      <c r="V104" s="187"/>
      <c r="W104" s="58"/>
      <c r="X104" s="188"/>
      <c r="Y104" s="188"/>
      <c r="Z104" s="188"/>
      <c r="AA104" s="64"/>
      <c r="AB104" s="64"/>
      <c r="AC104" s="189"/>
      <c r="AD104" s="259"/>
      <c r="AE104" s="259"/>
      <c r="AF104" s="58"/>
      <c r="AG104" s="30"/>
      <c r="AH104" s="58"/>
      <c r="AI104" s="30"/>
      <c r="AJ104" s="134"/>
      <c r="AK104" s="208"/>
      <c r="AL104" s="286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4"/>
      <c r="AT104" s="39"/>
    </row>
    <row r="105" spans="2:46" ht="13.5" customHeight="1" x14ac:dyDescent="0.15">
      <c r="B105" s="286"/>
      <c r="C105" s="29" t="s">
        <v>36</v>
      </c>
      <c r="D105" s="187"/>
      <c r="E105" s="58"/>
      <c r="F105" s="188">
        <v>36.306432999999998</v>
      </c>
      <c r="G105" s="188">
        <v>40.756062</v>
      </c>
      <c r="H105" s="188">
        <v>0.98951940000000005</v>
      </c>
      <c r="I105" s="64">
        <v>0.99286509000000001</v>
      </c>
      <c r="J105" s="64">
        <v>2.8785938E-2</v>
      </c>
      <c r="K105" s="189"/>
      <c r="L105" s="259"/>
      <c r="M105" s="259"/>
      <c r="N105" s="58"/>
      <c r="O105" s="30"/>
      <c r="P105" s="58"/>
      <c r="Q105" s="30"/>
      <c r="R105" s="134"/>
      <c r="S105" s="206"/>
      <c r="T105" s="286"/>
      <c r="U105" s="29" t="s">
        <v>36</v>
      </c>
      <c r="V105" s="187"/>
      <c r="W105" s="58"/>
      <c r="X105" s="188"/>
      <c r="Y105" s="188"/>
      <c r="Z105" s="188"/>
      <c r="AA105" s="64"/>
      <c r="AB105" s="64"/>
      <c r="AC105" s="189"/>
      <c r="AD105" s="259"/>
      <c r="AE105" s="259"/>
      <c r="AF105" s="58"/>
      <c r="AG105" s="30"/>
      <c r="AH105" s="58"/>
      <c r="AI105" s="30"/>
      <c r="AJ105" s="134"/>
      <c r="AK105" s="208"/>
      <c r="AL105" s="286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4"/>
      <c r="AT105" s="39"/>
    </row>
    <row r="106" spans="2:46" ht="13.5" customHeight="1" x14ac:dyDescent="0.15">
      <c r="B106" s="286"/>
      <c r="C106" s="29" t="s">
        <v>38</v>
      </c>
      <c r="D106" s="187"/>
      <c r="E106" s="58"/>
      <c r="F106" s="188">
        <v>39.417589999999997</v>
      </c>
      <c r="G106" s="188">
        <v>43.929143000000003</v>
      </c>
      <c r="H106" s="188">
        <v>0.99354573999999996</v>
      </c>
      <c r="I106" s="64">
        <v>0.99618883000000003</v>
      </c>
      <c r="J106" s="64">
        <v>1.48297325E-2</v>
      </c>
      <c r="K106" s="189"/>
      <c r="L106" s="259"/>
      <c r="M106" s="259"/>
      <c r="N106" s="58"/>
      <c r="O106" s="30"/>
      <c r="P106" s="58"/>
      <c r="Q106" s="30"/>
      <c r="R106" s="134"/>
      <c r="S106" s="206"/>
      <c r="T106" s="286"/>
      <c r="U106" s="29" t="s">
        <v>38</v>
      </c>
      <c r="V106" s="187"/>
      <c r="W106" s="58"/>
      <c r="X106" s="188"/>
      <c r="Y106" s="188"/>
      <c r="Z106" s="188"/>
      <c r="AA106" s="64"/>
      <c r="AB106" s="64"/>
      <c r="AC106" s="189"/>
      <c r="AD106" s="259"/>
      <c r="AE106" s="259"/>
      <c r="AF106" s="58"/>
      <c r="AG106" s="30"/>
      <c r="AH106" s="58"/>
      <c r="AI106" s="30"/>
      <c r="AJ106" s="134"/>
      <c r="AK106" s="208"/>
      <c r="AL106" s="286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4"/>
      <c r="AT106" s="39"/>
    </row>
    <row r="107" spans="2:46" ht="13.5" customHeight="1" thickBot="1" x14ac:dyDescent="0.2">
      <c r="B107" s="287"/>
      <c r="C107" s="29"/>
      <c r="D107" s="187"/>
      <c r="E107" s="58"/>
      <c r="F107" s="190"/>
      <c r="G107" s="190"/>
      <c r="H107" s="190"/>
      <c r="I107" s="58"/>
      <c r="J107" s="58"/>
      <c r="K107" s="189"/>
      <c r="L107" s="259"/>
      <c r="M107" s="259"/>
      <c r="N107" s="58"/>
      <c r="O107" s="30"/>
      <c r="P107" s="58"/>
      <c r="Q107" s="30"/>
      <c r="R107" s="185"/>
      <c r="S107" s="206"/>
      <c r="T107" s="287"/>
      <c r="U107" s="29"/>
      <c r="V107" s="187"/>
      <c r="W107" s="58"/>
      <c r="X107" s="190"/>
      <c r="Y107" s="190"/>
      <c r="Z107" s="190"/>
      <c r="AA107" s="58"/>
      <c r="AB107" s="58"/>
      <c r="AC107" s="189"/>
      <c r="AD107" s="259"/>
      <c r="AE107" s="259"/>
      <c r="AF107" s="58"/>
      <c r="AG107" s="30"/>
      <c r="AH107" s="58"/>
      <c r="AI107" s="30"/>
      <c r="AJ107" s="185"/>
      <c r="AK107" s="208"/>
      <c r="AL107" s="287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4"/>
      <c r="AT107" s="39"/>
    </row>
    <row r="108" spans="2:46" ht="13.5" customHeight="1" x14ac:dyDescent="0.15">
      <c r="B108" s="285" t="s">
        <v>87</v>
      </c>
      <c r="C108" s="27" t="s">
        <v>34</v>
      </c>
      <c r="D108" s="41"/>
      <c r="E108" s="57"/>
      <c r="F108" s="98">
        <v>30.917342000000001</v>
      </c>
      <c r="G108" s="98">
        <v>34.522694999999999</v>
      </c>
      <c r="H108" s="98">
        <v>0.96884484000000004</v>
      </c>
      <c r="I108" s="62">
        <v>0.97161189999999997</v>
      </c>
      <c r="J108" s="62">
        <v>6.4977266000000006E-2</v>
      </c>
      <c r="K108" s="63"/>
      <c r="L108" s="258"/>
      <c r="M108" s="258"/>
      <c r="N108" s="57"/>
      <c r="O108" s="28"/>
      <c r="P108" s="57"/>
      <c r="Q108" s="28"/>
      <c r="R108" s="133"/>
      <c r="S108" s="206"/>
      <c r="T108" s="285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8"/>
      <c r="AE108" s="258"/>
      <c r="AF108" s="57"/>
      <c r="AG108" s="28"/>
      <c r="AH108" s="57"/>
      <c r="AI108" s="28"/>
      <c r="AJ108" s="133"/>
      <c r="AK108" s="208"/>
      <c r="AL108" s="285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4"/>
      <c r="AT108" s="39"/>
    </row>
    <row r="109" spans="2:46" ht="13.5" customHeight="1" x14ac:dyDescent="0.15">
      <c r="B109" s="286"/>
      <c r="C109" s="29" t="s">
        <v>35</v>
      </c>
      <c r="D109" s="187"/>
      <c r="E109" s="58"/>
      <c r="F109" s="188">
        <v>34.534137999999999</v>
      </c>
      <c r="G109" s="188">
        <v>38.088202000000003</v>
      </c>
      <c r="H109" s="188">
        <v>0.98030214000000004</v>
      </c>
      <c r="I109" s="64">
        <v>0.98550954000000002</v>
      </c>
      <c r="J109" s="64">
        <v>4.2360096999999999E-2</v>
      </c>
      <c r="K109" s="189"/>
      <c r="L109" s="259"/>
      <c r="M109" s="259"/>
      <c r="N109" s="58"/>
      <c r="O109" s="30"/>
      <c r="P109" s="58"/>
      <c r="Q109" s="30"/>
      <c r="R109" s="134"/>
      <c r="S109" s="206"/>
      <c r="T109" s="286"/>
      <c r="U109" s="29" t="s">
        <v>35</v>
      </c>
      <c r="V109" s="187"/>
      <c r="W109" s="58"/>
      <c r="X109" s="188"/>
      <c r="Y109" s="188"/>
      <c r="Z109" s="188"/>
      <c r="AA109" s="64"/>
      <c r="AB109" s="64"/>
      <c r="AC109" s="189"/>
      <c r="AD109" s="259"/>
      <c r="AE109" s="259"/>
      <c r="AF109" s="58"/>
      <c r="AG109" s="30"/>
      <c r="AH109" s="58"/>
      <c r="AI109" s="30"/>
      <c r="AJ109" s="134"/>
      <c r="AK109" s="208"/>
      <c r="AL109" s="286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4"/>
      <c r="AT109" s="39"/>
    </row>
    <row r="110" spans="2:46" ht="13.5" customHeight="1" x14ac:dyDescent="0.15">
      <c r="B110" s="286"/>
      <c r="C110" s="29" t="s">
        <v>36</v>
      </c>
      <c r="D110" s="187"/>
      <c r="E110" s="58"/>
      <c r="F110" s="188">
        <v>37.126657000000002</v>
      </c>
      <c r="G110" s="188">
        <v>41.195193000000003</v>
      </c>
      <c r="H110" s="188">
        <v>0.98957410000000001</v>
      </c>
      <c r="I110" s="64">
        <v>0.99308041000000002</v>
      </c>
      <c r="J110" s="64">
        <v>2.3715395E-2</v>
      </c>
      <c r="K110" s="189"/>
      <c r="L110" s="259"/>
      <c r="M110" s="259"/>
      <c r="N110" s="58"/>
      <c r="O110" s="30"/>
      <c r="P110" s="58"/>
      <c r="Q110" s="30"/>
      <c r="R110" s="134"/>
      <c r="S110" s="206"/>
      <c r="T110" s="286"/>
      <c r="U110" s="29" t="s">
        <v>36</v>
      </c>
      <c r="V110" s="187"/>
      <c r="W110" s="58"/>
      <c r="X110" s="188"/>
      <c r="Y110" s="188"/>
      <c r="Z110" s="188"/>
      <c r="AA110" s="64"/>
      <c r="AB110" s="64"/>
      <c r="AC110" s="189"/>
      <c r="AD110" s="259"/>
      <c r="AE110" s="259"/>
      <c r="AF110" s="58"/>
      <c r="AG110" s="30"/>
      <c r="AH110" s="58"/>
      <c r="AI110" s="30"/>
      <c r="AJ110" s="134"/>
      <c r="AK110" s="208"/>
      <c r="AL110" s="286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4"/>
      <c r="AT110" s="39"/>
    </row>
    <row r="111" spans="2:46" ht="13.5" customHeight="1" x14ac:dyDescent="0.15">
      <c r="B111" s="286"/>
      <c r="C111" s="29" t="s">
        <v>38</v>
      </c>
      <c r="D111" s="187"/>
      <c r="E111" s="58"/>
      <c r="F111" s="188">
        <v>39.730035000000001</v>
      </c>
      <c r="G111" s="188">
        <v>44.167189</v>
      </c>
      <c r="H111" s="188">
        <v>0.99363522000000004</v>
      </c>
      <c r="I111" s="64">
        <v>0.99629140000000005</v>
      </c>
      <c r="J111" s="64">
        <v>1.3617366000000001E-2</v>
      </c>
      <c r="K111" s="189"/>
      <c r="L111" s="259"/>
      <c r="M111" s="259"/>
      <c r="N111" s="58"/>
      <c r="O111" s="30"/>
      <c r="P111" s="58"/>
      <c r="Q111" s="30"/>
      <c r="R111" s="134"/>
      <c r="S111" s="206"/>
      <c r="T111" s="286"/>
      <c r="U111" s="29" t="s">
        <v>38</v>
      </c>
      <c r="V111" s="187"/>
      <c r="W111" s="58"/>
      <c r="X111" s="188"/>
      <c r="Y111" s="188"/>
      <c r="Z111" s="188"/>
      <c r="AA111" s="64"/>
      <c r="AB111" s="64"/>
      <c r="AC111" s="189"/>
      <c r="AD111" s="259"/>
      <c r="AE111" s="259"/>
      <c r="AF111" s="58"/>
      <c r="AG111" s="30"/>
      <c r="AH111" s="58"/>
      <c r="AI111" s="30"/>
      <c r="AJ111" s="134"/>
      <c r="AK111" s="208"/>
      <c r="AL111" s="286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4"/>
      <c r="AT111" s="39"/>
    </row>
    <row r="112" spans="2:46" ht="13.5" customHeight="1" thickBot="1" x14ac:dyDescent="0.2">
      <c r="B112" s="287"/>
      <c r="C112" s="29"/>
      <c r="D112" s="187"/>
      <c r="E112" s="58"/>
      <c r="F112" s="190"/>
      <c r="G112" s="190"/>
      <c r="H112" s="190"/>
      <c r="I112" s="58"/>
      <c r="J112" s="58"/>
      <c r="K112" s="189"/>
      <c r="L112" s="259"/>
      <c r="M112" s="259"/>
      <c r="N112" s="58"/>
      <c r="O112" s="30"/>
      <c r="P112" s="58"/>
      <c r="Q112" s="30"/>
      <c r="R112" s="185"/>
      <c r="S112" s="206"/>
      <c r="T112" s="287"/>
      <c r="U112" s="29"/>
      <c r="V112" s="187"/>
      <c r="W112" s="58"/>
      <c r="X112" s="190"/>
      <c r="Y112" s="190"/>
      <c r="Z112" s="190"/>
      <c r="AA112" s="58"/>
      <c r="AB112" s="58"/>
      <c r="AC112" s="189"/>
      <c r="AD112" s="259"/>
      <c r="AE112" s="259"/>
      <c r="AF112" s="58"/>
      <c r="AG112" s="30"/>
      <c r="AH112" s="58"/>
      <c r="AI112" s="30"/>
      <c r="AJ112" s="185"/>
      <c r="AK112" s="208"/>
      <c r="AL112" s="287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4"/>
      <c r="AT112" s="39"/>
    </row>
    <row r="113" spans="2:46" ht="13.5" customHeight="1" x14ac:dyDescent="0.15">
      <c r="B113" s="285" t="s">
        <v>88</v>
      </c>
      <c r="C113" s="27" t="s">
        <v>34</v>
      </c>
      <c r="D113" s="41"/>
      <c r="E113" s="57"/>
      <c r="F113" s="98">
        <v>30.935911999999998</v>
      </c>
      <c r="G113" s="98">
        <v>34.725051000000001</v>
      </c>
      <c r="H113" s="98">
        <v>0.96939136999999997</v>
      </c>
      <c r="I113" s="62">
        <v>0.97274567000000001</v>
      </c>
      <c r="J113" s="62">
        <v>6.3653104000000002E-2</v>
      </c>
      <c r="K113" s="63"/>
      <c r="L113" s="258"/>
      <c r="M113" s="258"/>
      <c r="N113" s="57"/>
      <c r="O113" s="28"/>
      <c r="P113" s="57"/>
      <c r="Q113" s="28"/>
      <c r="R113" s="133"/>
      <c r="S113" s="206"/>
      <c r="T113" s="285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8"/>
      <c r="AE113" s="258"/>
      <c r="AF113" s="57"/>
      <c r="AG113" s="28"/>
      <c r="AH113" s="57"/>
      <c r="AI113" s="28"/>
      <c r="AJ113" s="133"/>
      <c r="AK113" s="208"/>
      <c r="AL113" s="285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4"/>
      <c r="AT113" s="39"/>
    </row>
    <row r="114" spans="2:46" ht="13.5" customHeight="1" x14ac:dyDescent="0.15">
      <c r="B114" s="286"/>
      <c r="C114" s="29" t="s">
        <v>35</v>
      </c>
      <c r="D114" s="187"/>
      <c r="E114" s="58"/>
      <c r="F114" s="188">
        <v>33.782558000000002</v>
      </c>
      <c r="G114" s="188">
        <v>37.669893000000002</v>
      </c>
      <c r="H114" s="188">
        <v>0.98049209999999998</v>
      </c>
      <c r="I114" s="64">
        <v>0.98541062999999995</v>
      </c>
      <c r="J114" s="64">
        <v>4.3553202999999999E-2</v>
      </c>
      <c r="K114" s="189"/>
      <c r="L114" s="259"/>
      <c r="M114" s="259"/>
      <c r="N114" s="58"/>
      <c r="O114" s="30"/>
      <c r="P114" s="58"/>
      <c r="Q114" s="30"/>
      <c r="R114" s="134"/>
      <c r="S114" s="206"/>
      <c r="T114" s="286"/>
      <c r="U114" s="29" t="s">
        <v>35</v>
      </c>
      <c r="V114" s="187"/>
      <c r="W114" s="58"/>
      <c r="X114" s="188"/>
      <c r="Y114" s="188"/>
      <c r="Z114" s="188"/>
      <c r="AA114" s="64"/>
      <c r="AB114" s="64"/>
      <c r="AC114" s="189"/>
      <c r="AD114" s="259"/>
      <c r="AE114" s="259"/>
      <c r="AF114" s="58"/>
      <c r="AG114" s="30"/>
      <c r="AH114" s="58"/>
      <c r="AI114" s="30"/>
      <c r="AJ114" s="134"/>
      <c r="AK114" s="208"/>
      <c r="AL114" s="286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4"/>
      <c r="AT114" s="39"/>
    </row>
    <row r="115" spans="2:46" ht="13.5" customHeight="1" x14ac:dyDescent="0.15">
      <c r="B115" s="286"/>
      <c r="C115" s="29" t="s">
        <v>36</v>
      </c>
      <c r="D115" s="187"/>
      <c r="E115" s="58"/>
      <c r="F115" s="188">
        <v>36.499906000000003</v>
      </c>
      <c r="G115" s="188">
        <v>40.592601999999999</v>
      </c>
      <c r="H115" s="188">
        <v>0.98953926000000003</v>
      </c>
      <c r="I115" s="64">
        <v>0.99292981000000002</v>
      </c>
      <c r="J115" s="64">
        <v>2.3929853000000001E-2</v>
      </c>
      <c r="K115" s="189"/>
      <c r="L115" s="259"/>
      <c r="M115" s="259"/>
      <c r="N115" s="58"/>
      <c r="O115" s="30"/>
      <c r="P115" s="58"/>
      <c r="Q115" s="30"/>
      <c r="R115" s="134"/>
      <c r="S115" s="206"/>
      <c r="T115" s="286"/>
      <c r="U115" s="29" t="s">
        <v>36</v>
      </c>
      <c r="V115" s="187"/>
      <c r="W115" s="58"/>
      <c r="X115" s="188"/>
      <c r="Y115" s="188"/>
      <c r="Z115" s="188"/>
      <c r="AA115" s="64"/>
      <c r="AB115" s="64"/>
      <c r="AC115" s="189"/>
      <c r="AD115" s="259"/>
      <c r="AE115" s="259"/>
      <c r="AF115" s="58"/>
      <c r="AG115" s="30"/>
      <c r="AH115" s="58"/>
      <c r="AI115" s="30"/>
      <c r="AJ115" s="134"/>
      <c r="AK115" s="208"/>
      <c r="AL115" s="286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4"/>
      <c r="AT115" s="39"/>
    </row>
    <row r="116" spans="2:46" ht="13.5" customHeight="1" x14ac:dyDescent="0.15">
      <c r="B116" s="286"/>
      <c r="C116" s="29" t="s">
        <v>38</v>
      </c>
      <c r="D116" s="187"/>
      <c r="E116" s="58"/>
      <c r="F116" s="188">
        <v>39.919710000000002</v>
      </c>
      <c r="G116" s="188">
        <v>44.245058</v>
      </c>
      <c r="H116" s="188">
        <v>0.99368338</v>
      </c>
      <c r="I116" s="64">
        <v>0.99633300000000002</v>
      </c>
      <c r="J116" s="64">
        <v>1.2762211000000001E-2</v>
      </c>
      <c r="K116" s="189"/>
      <c r="L116" s="259"/>
      <c r="M116" s="259"/>
      <c r="N116" s="58"/>
      <c r="O116" s="30"/>
      <c r="P116" s="58"/>
      <c r="Q116" s="30"/>
      <c r="R116" s="134"/>
      <c r="S116" s="206"/>
      <c r="T116" s="286"/>
      <c r="U116" s="29" t="s">
        <v>38</v>
      </c>
      <c r="V116" s="187"/>
      <c r="W116" s="58"/>
      <c r="X116" s="188"/>
      <c r="Y116" s="188"/>
      <c r="Z116" s="188"/>
      <c r="AA116" s="64"/>
      <c r="AB116" s="64"/>
      <c r="AC116" s="189"/>
      <c r="AD116" s="259"/>
      <c r="AE116" s="259"/>
      <c r="AF116" s="58"/>
      <c r="AG116" s="30"/>
      <c r="AH116" s="58"/>
      <c r="AI116" s="30"/>
      <c r="AJ116" s="134"/>
      <c r="AK116" s="208"/>
      <c r="AL116" s="286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4"/>
      <c r="AT116" s="39"/>
    </row>
    <row r="117" spans="2:46" ht="13.5" customHeight="1" thickBot="1" x14ac:dyDescent="0.2">
      <c r="B117" s="287"/>
      <c r="C117" s="29"/>
      <c r="D117" s="187"/>
      <c r="E117" s="58"/>
      <c r="F117" s="190"/>
      <c r="G117" s="190"/>
      <c r="H117" s="190"/>
      <c r="I117" s="58"/>
      <c r="J117" s="58"/>
      <c r="K117" s="189"/>
      <c r="L117" s="259"/>
      <c r="M117" s="259"/>
      <c r="N117" s="58"/>
      <c r="O117" s="30"/>
      <c r="P117" s="58"/>
      <c r="Q117" s="30"/>
      <c r="R117" s="185"/>
      <c r="S117" s="206"/>
      <c r="T117" s="287"/>
      <c r="U117" s="29"/>
      <c r="V117" s="187"/>
      <c r="W117" s="58"/>
      <c r="X117" s="190"/>
      <c r="Y117" s="190"/>
      <c r="Z117" s="190"/>
      <c r="AA117" s="58"/>
      <c r="AB117" s="58"/>
      <c r="AC117" s="189"/>
      <c r="AD117" s="259"/>
      <c r="AE117" s="259"/>
      <c r="AF117" s="58"/>
      <c r="AG117" s="30"/>
      <c r="AH117" s="58"/>
      <c r="AI117" s="30"/>
      <c r="AJ117" s="185"/>
      <c r="AK117" s="208"/>
      <c r="AL117" s="287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4"/>
      <c r="AT117" s="39"/>
    </row>
    <row r="118" spans="2:46" ht="13.5" customHeight="1" x14ac:dyDescent="0.15">
      <c r="B118" s="285" t="s">
        <v>89</v>
      </c>
      <c r="C118" s="27" t="s">
        <v>34</v>
      </c>
      <c r="D118" s="41"/>
      <c r="E118" s="57"/>
      <c r="F118" s="98">
        <v>31.520838000000001</v>
      </c>
      <c r="G118" s="98">
        <v>35.314286000000003</v>
      </c>
      <c r="H118" s="98">
        <v>0.97034474000000004</v>
      </c>
      <c r="I118" s="62">
        <v>0.97554668</v>
      </c>
      <c r="J118" s="62">
        <v>6.3365489999999997E-2</v>
      </c>
      <c r="K118" s="63"/>
      <c r="L118" s="258"/>
      <c r="M118" s="258"/>
      <c r="N118" s="57"/>
      <c r="O118" s="28"/>
      <c r="P118" s="57"/>
      <c r="Q118" s="28"/>
      <c r="R118" s="133"/>
      <c r="S118" s="206"/>
      <c r="T118" s="285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8"/>
      <c r="AE118" s="258"/>
      <c r="AF118" s="57"/>
      <c r="AG118" s="28"/>
      <c r="AH118" s="57"/>
      <c r="AI118" s="28"/>
      <c r="AJ118" s="133"/>
      <c r="AK118" s="208"/>
      <c r="AL118" s="285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4"/>
      <c r="AT118" s="39"/>
    </row>
    <row r="119" spans="2:46" ht="13.5" customHeight="1" x14ac:dyDescent="0.15">
      <c r="B119" s="286"/>
      <c r="C119" s="29" t="s">
        <v>35</v>
      </c>
      <c r="D119" s="187"/>
      <c r="E119" s="58"/>
      <c r="F119" s="188">
        <v>35.239381000000002</v>
      </c>
      <c r="G119" s="188">
        <v>38.693091000000003</v>
      </c>
      <c r="H119" s="188">
        <v>0.98090168</v>
      </c>
      <c r="I119" s="64">
        <v>0.98598061999999997</v>
      </c>
      <c r="J119" s="64">
        <v>4.1382223000000003E-2</v>
      </c>
      <c r="K119" s="189"/>
      <c r="L119" s="259"/>
      <c r="M119" s="259"/>
      <c r="N119" s="58"/>
      <c r="O119" s="30"/>
      <c r="P119" s="58"/>
      <c r="Q119" s="30"/>
      <c r="R119" s="134"/>
      <c r="S119" s="206"/>
      <c r="T119" s="286"/>
      <c r="U119" s="29" t="s">
        <v>35</v>
      </c>
      <c r="V119" s="187"/>
      <c r="W119" s="58"/>
      <c r="X119" s="188"/>
      <c r="Y119" s="188"/>
      <c r="Z119" s="188"/>
      <c r="AA119" s="64"/>
      <c r="AB119" s="64"/>
      <c r="AC119" s="189"/>
      <c r="AD119" s="259"/>
      <c r="AE119" s="259"/>
      <c r="AF119" s="58"/>
      <c r="AG119" s="30"/>
      <c r="AH119" s="58"/>
      <c r="AI119" s="30"/>
      <c r="AJ119" s="134"/>
      <c r="AK119" s="208"/>
      <c r="AL119" s="286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4"/>
      <c r="AT119" s="39"/>
    </row>
    <row r="120" spans="2:46" ht="13.5" customHeight="1" x14ac:dyDescent="0.15">
      <c r="B120" s="286"/>
      <c r="C120" s="29" t="s">
        <v>36</v>
      </c>
      <c r="D120" s="187"/>
      <c r="E120" s="58"/>
      <c r="F120" s="188">
        <v>38.649065</v>
      </c>
      <c r="G120" s="188">
        <v>42.211373999999999</v>
      </c>
      <c r="H120" s="188">
        <v>0.98969035999999999</v>
      </c>
      <c r="I120" s="64">
        <v>0.99320025999999995</v>
      </c>
      <c r="J120" s="64">
        <v>2.2453377E-2</v>
      </c>
      <c r="K120" s="189"/>
      <c r="L120" s="259"/>
      <c r="M120" s="259"/>
      <c r="N120" s="58"/>
      <c r="O120" s="30"/>
      <c r="P120" s="58"/>
      <c r="Q120" s="30"/>
      <c r="R120" s="134"/>
      <c r="S120" s="206"/>
      <c r="T120" s="286"/>
      <c r="U120" s="29" t="s">
        <v>36</v>
      </c>
      <c r="V120" s="187"/>
      <c r="W120" s="58"/>
      <c r="X120" s="188"/>
      <c r="Y120" s="188"/>
      <c r="Z120" s="188"/>
      <c r="AA120" s="64"/>
      <c r="AB120" s="64"/>
      <c r="AC120" s="189"/>
      <c r="AD120" s="259"/>
      <c r="AE120" s="259"/>
      <c r="AF120" s="58"/>
      <c r="AG120" s="30"/>
      <c r="AH120" s="58"/>
      <c r="AI120" s="30"/>
      <c r="AJ120" s="134"/>
      <c r="AK120" s="208"/>
      <c r="AL120" s="286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4"/>
      <c r="AT120" s="39"/>
    </row>
    <row r="121" spans="2:46" ht="13.5" customHeight="1" x14ac:dyDescent="0.15">
      <c r="B121" s="286"/>
      <c r="C121" s="29" t="s">
        <v>38</v>
      </c>
      <c r="D121" s="187"/>
      <c r="E121" s="58"/>
      <c r="F121" s="188">
        <v>40.675637999999999</v>
      </c>
      <c r="G121" s="188">
        <v>44.918062999999997</v>
      </c>
      <c r="H121" s="188">
        <v>0.99371821000000005</v>
      </c>
      <c r="I121" s="64">
        <v>0.99647342000000005</v>
      </c>
      <c r="J121" s="64">
        <v>1.2679007000000001E-2</v>
      </c>
      <c r="K121" s="189"/>
      <c r="L121" s="259"/>
      <c r="M121" s="259"/>
      <c r="N121" s="58"/>
      <c r="O121" s="30"/>
      <c r="P121" s="58"/>
      <c r="Q121" s="30"/>
      <c r="R121" s="134"/>
      <c r="S121" s="206"/>
      <c r="T121" s="286"/>
      <c r="U121" s="29" t="s">
        <v>38</v>
      </c>
      <c r="V121" s="187"/>
      <c r="W121" s="58"/>
      <c r="X121" s="188"/>
      <c r="Y121" s="188"/>
      <c r="Z121" s="188"/>
      <c r="AA121" s="64"/>
      <c r="AB121" s="64"/>
      <c r="AC121" s="189"/>
      <c r="AD121" s="259"/>
      <c r="AE121" s="259"/>
      <c r="AF121" s="58"/>
      <c r="AG121" s="30"/>
      <c r="AH121" s="58"/>
      <c r="AI121" s="30"/>
      <c r="AJ121" s="134"/>
      <c r="AK121" s="208"/>
      <c r="AL121" s="286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4"/>
      <c r="AT121" s="39"/>
    </row>
    <row r="122" spans="2:46" ht="13.5" customHeight="1" thickBot="1" x14ac:dyDescent="0.2">
      <c r="B122" s="287"/>
      <c r="C122" s="29"/>
      <c r="D122" s="187"/>
      <c r="E122" s="58"/>
      <c r="F122" s="190"/>
      <c r="G122" s="190"/>
      <c r="H122" s="190"/>
      <c r="I122" s="58"/>
      <c r="J122" s="58"/>
      <c r="K122" s="189"/>
      <c r="L122" s="259"/>
      <c r="M122" s="259"/>
      <c r="N122" s="58"/>
      <c r="O122" s="30"/>
      <c r="P122" s="58"/>
      <c r="Q122" s="30"/>
      <c r="R122" s="185"/>
      <c r="S122" s="206"/>
      <c r="T122" s="287"/>
      <c r="U122" s="29"/>
      <c r="V122" s="187"/>
      <c r="W122" s="58"/>
      <c r="X122" s="190"/>
      <c r="Y122" s="190"/>
      <c r="Z122" s="190"/>
      <c r="AA122" s="58"/>
      <c r="AB122" s="58"/>
      <c r="AC122" s="189"/>
      <c r="AD122" s="259"/>
      <c r="AE122" s="259"/>
      <c r="AF122" s="58"/>
      <c r="AG122" s="30"/>
      <c r="AH122" s="58"/>
      <c r="AI122" s="30"/>
      <c r="AJ122" s="185"/>
      <c r="AK122" s="208"/>
      <c r="AL122" s="287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4"/>
      <c r="AT122" s="39"/>
    </row>
    <row r="123" spans="2:46" ht="13.5" customHeight="1" x14ac:dyDescent="0.15">
      <c r="B123" s="285" t="s">
        <v>90</v>
      </c>
      <c r="C123" s="27" t="s">
        <v>34</v>
      </c>
      <c r="D123" s="41"/>
      <c r="E123" s="57"/>
      <c r="F123" s="98">
        <v>32.182076000000002</v>
      </c>
      <c r="G123" s="98">
        <v>35.667127999999998</v>
      </c>
      <c r="H123" s="98">
        <v>0.96938047000000005</v>
      </c>
      <c r="I123" s="62">
        <v>0.97608576999999996</v>
      </c>
      <c r="J123" s="62">
        <v>6.5088889999999996E-2</v>
      </c>
      <c r="K123" s="63"/>
      <c r="L123" s="258"/>
      <c r="M123" s="258"/>
      <c r="N123" s="57"/>
      <c r="O123" s="28"/>
      <c r="P123" s="57"/>
      <c r="Q123" s="28"/>
      <c r="R123" s="133"/>
      <c r="S123" s="206"/>
      <c r="T123" s="285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8"/>
      <c r="AE123" s="258"/>
      <c r="AF123" s="57"/>
      <c r="AG123" s="28"/>
      <c r="AH123" s="57"/>
      <c r="AI123" s="28"/>
      <c r="AJ123" s="133"/>
      <c r="AK123" s="208"/>
      <c r="AL123" s="285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4"/>
      <c r="AT123" s="39"/>
    </row>
    <row r="124" spans="2:46" ht="13.5" customHeight="1" x14ac:dyDescent="0.15">
      <c r="B124" s="286"/>
      <c r="C124" s="29" t="s">
        <v>35</v>
      </c>
      <c r="D124" s="187"/>
      <c r="E124" s="58"/>
      <c r="F124" s="188">
        <v>34.965173</v>
      </c>
      <c r="G124" s="188">
        <v>38.475969999999997</v>
      </c>
      <c r="H124" s="188">
        <v>0.97978500999999996</v>
      </c>
      <c r="I124" s="64">
        <v>0.98519643999999995</v>
      </c>
      <c r="J124" s="64">
        <v>4.3965230000000001E-2</v>
      </c>
      <c r="K124" s="189"/>
      <c r="L124" s="259"/>
      <c r="M124" s="259"/>
      <c r="N124" s="58"/>
      <c r="O124" s="30"/>
      <c r="P124" s="58"/>
      <c r="Q124" s="30"/>
      <c r="R124" s="134"/>
      <c r="S124" s="206"/>
      <c r="T124" s="286"/>
      <c r="U124" s="29" t="s">
        <v>35</v>
      </c>
      <c r="V124" s="187"/>
      <c r="W124" s="58"/>
      <c r="X124" s="188"/>
      <c r="Y124" s="188"/>
      <c r="Z124" s="188"/>
      <c r="AA124" s="64"/>
      <c r="AB124" s="64"/>
      <c r="AC124" s="189"/>
      <c r="AD124" s="259"/>
      <c r="AE124" s="259"/>
      <c r="AF124" s="58"/>
      <c r="AG124" s="30"/>
      <c r="AH124" s="58"/>
      <c r="AI124" s="30"/>
      <c r="AJ124" s="134"/>
      <c r="AK124" s="208"/>
      <c r="AL124" s="286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4"/>
      <c r="AT124" s="39"/>
    </row>
    <row r="125" spans="2:46" ht="13.5" customHeight="1" x14ac:dyDescent="0.15">
      <c r="B125" s="286"/>
      <c r="C125" s="29" t="s">
        <v>36</v>
      </c>
      <c r="D125" s="187"/>
      <c r="E125" s="58"/>
      <c r="F125" s="188">
        <v>37.947814000000001</v>
      </c>
      <c r="G125" s="188">
        <v>41.750974999999997</v>
      </c>
      <c r="H125" s="188">
        <v>0.98945424000000004</v>
      </c>
      <c r="I125" s="64">
        <v>0.99288272</v>
      </c>
      <c r="J125" s="64">
        <v>2.3765575000000001E-2</v>
      </c>
      <c r="K125" s="189"/>
      <c r="L125" s="259"/>
      <c r="M125" s="259"/>
      <c r="N125" s="58"/>
      <c r="O125" s="30"/>
      <c r="P125" s="58"/>
      <c r="Q125" s="30"/>
      <c r="R125" s="134"/>
      <c r="S125" s="206"/>
      <c r="T125" s="286"/>
      <c r="U125" s="29" t="s">
        <v>36</v>
      </c>
      <c r="V125" s="187"/>
      <c r="W125" s="58"/>
      <c r="X125" s="188"/>
      <c r="Y125" s="188"/>
      <c r="Z125" s="188"/>
      <c r="AA125" s="64"/>
      <c r="AB125" s="64"/>
      <c r="AC125" s="189"/>
      <c r="AD125" s="259"/>
      <c r="AE125" s="259"/>
      <c r="AF125" s="58"/>
      <c r="AG125" s="30"/>
      <c r="AH125" s="58"/>
      <c r="AI125" s="30"/>
      <c r="AJ125" s="134"/>
      <c r="AK125" s="208"/>
      <c r="AL125" s="286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4"/>
      <c r="AT125" s="39"/>
    </row>
    <row r="126" spans="2:46" ht="13.5" customHeight="1" x14ac:dyDescent="0.15">
      <c r="B126" s="286"/>
      <c r="C126" s="29" t="s">
        <v>38</v>
      </c>
      <c r="D126" s="187"/>
      <c r="E126" s="58"/>
      <c r="F126" s="188">
        <v>40.784385</v>
      </c>
      <c r="G126" s="188">
        <v>44.927523000000001</v>
      </c>
      <c r="H126" s="188">
        <v>0.99366748999999999</v>
      </c>
      <c r="I126" s="64">
        <v>0.99629924000000003</v>
      </c>
      <c r="J126" s="64">
        <v>1.2280842E-2</v>
      </c>
      <c r="K126" s="189"/>
      <c r="L126" s="259"/>
      <c r="M126" s="259"/>
      <c r="N126" s="58"/>
      <c r="O126" s="30"/>
      <c r="P126" s="58"/>
      <c r="Q126" s="30"/>
      <c r="R126" s="134"/>
      <c r="S126" s="206"/>
      <c r="T126" s="286"/>
      <c r="U126" s="29" t="s">
        <v>38</v>
      </c>
      <c r="V126" s="187"/>
      <c r="W126" s="58"/>
      <c r="X126" s="188"/>
      <c r="Y126" s="188"/>
      <c r="Z126" s="188"/>
      <c r="AA126" s="64"/>
      <c r="AB126" s="64"/>
      <c r="AC126" s="189"/>
      <c r="AD126" s="259"/>
      <c r="AE126" s="259"/>
      <c r="AF126" s="58"/>
      <c r="AG126" s="30"/>
      <c r="AH126" s="58"/>
      <c r="AI126" s="30"/>
      <c r="AJ126" s="134"/>
      <c r="AK126" s="208"/>
      <c r="AL126" s="286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4"/>
      <c r="AT126" s="39"/>
    </row>
    <row r="127" spans="2:46" ht="13.5" customHeight="1" thickBot="1" x14ac:dyDescent="0.2">
      <c r="B127" s="287"/>
      <c r="C127" s="29"/>
      <c r="D127" s="187"/>
      <c r="E127" s="58"/>
      <c r="F127" s="190"/>
      <c r="G127" s="190"/>
      <c r="H127" s="190"/>
      <c r="I127" s="58"/>
      <c r="J127" s="58"/>
      <c r="K127" s="189"/>
      <c r="L127" s="259"/>
      <c r="M127" s="259"/>
      <c r="N127" s="58"/>
      <c r="O127" s="30"/>
      <c r="P127" s="58"/>
      <c r="Q127" s="30"/>
      <c r="R127" s="185"/>
      <c r="S127" s="206"/>
      <c r="T127" s="287"/>
      <c r="U127" s="29"/>
      <c r="V127" s="187"/>
      <c r="W127" s="58"/>
      <c r="X127" s="190"/>
      <c r="Y127" s="190"/>
      <c r="Z127" s="190"/>
      <c r="AA127" s="58"/>
      <c r="AB127" s="58"/>
      <c r="AC127" s="189"/>
      <c r="AD127" s="259"/>
      <c r="AE127" s="259"/>
      <c r="AF127" s="58"/>
      <c r="AG127" s="30"/>
      <c r="AH127" s="58"/>
      <c r="AI127" s="30"/>
      <c r="AJ127" s="185"/>
      <c r="AK127" s="208"/>
      <c r="AL127" s="287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4"/>
      <c r="AT127" s="39"/>
    </row>
    <row r="128" spans="2:46" ht="13.5" customHeight="1" x14ac:dyDescent="0.15">
      <c r="B128" s="285" t="s">
        <v>91</v>
      </c>
      <c r="C128" s="27" t="s">
        <v>34</v>
      </c>
      <c r="D128" s="41"/>
      <c r="E128" s="57"/>
      <c r="F128" s="98">
        <v>32.192726</v>
      </c>
      <c r="G128" s="98">
        <v>35.534934</v>
      </c>
      <c r="H128" s="98">
        <v>0.96836166999999995</v>
      </c>
      <c r="I128" s="62">
        <v>0.97699378000000003</v>
      </c>
      <c r="J128" s="62">
        <v>6.6679970000000005E-2</v>
      </c>
      <c r="K128" s="63"/>
      <c r="L128" s="258"/>
      <c r="M128" s="258"/>
      <c r="N128" s="57"/>
      <c r="O128" s="28"/>
      <c r="P128" s="57"/>
      <c r="Q128" s="28"/>
      <c r="R128" s="133"/>
      <c r="S128" s="206"/>
      <c r="T128" s="285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8"/>
      <c r="AE128" s="258"/>
      <c r="AF128" s="57"/>
      <c r="AG128" s="28"/>
      <c r="AH128" s="57"/>
      <c r="AI128" s="28"/>
      <c r="AJ128" s="133"/>
      <c r="AK128" s="208"/>
      <c r="AL128" s="285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4"/>
      <c r="AT128" s="39"/>
    </row>
    <row r="129" spans="2:46" ht="13.5" customHeight="1" x14ac:dyDescent="0.15">
      <c r="B129" s="286"/>
      <c r="C129" s="29" t="s">
        <v>35</v>
      </c>
      <c r="D129" s="187"/>
      <c r="E129" s="58"/>
      <c r="F129" s="188">
        <v>34.469907999999997</v>
      </c>
      <c r="G129" s="188">
        <v>38.099578999999999</v>
      </c>
      <c r="H129" s="188">
        <v>0.97912147999999999</v>
      </c>
      <c r="I129" s="64">
        <v>0.98519776999999997</v>
      </c>
      <c r="J129" s="64">
        <v>4.5571025000000001E-2</v>
      </c>
      <c r="K129" s="189"/>
      <c r="L129" s="259"/>
      <c r="M129" s="259"/>
      <c r="N129" s="58"/>
      <c r="O129" s="30"/>
      <c r="P129" s="58"/>
      <c r="Q129" s="30"/>
      <c r="R129" s="134"/>
      <c r="S129" s="206"/>
      <c r="T129" s="286"/>
      <c r="U129" s="29" t="s">
        <v>35</v>
      </c>
      <c r="V129" s="187"/>
      <c r="W129" s="58"/>
      <c r="X129" s="188"/>
      <c r="Y129" s="188"/>
      <c r="Z129" s="188"/>
      <c r="AA129" s="64"/>
      <c r="AB129" s="64"/>
      <c r="AC129" s="189"/>
      <c r="AD129" s="259"/>
      <c r="AE129" s="259"/>
      <c r="AF129" s="58"/>
      <c r="AG129" s="30"/>
      <c r="AH129" s="58"/>
      <c r="AI129" s="30"/>
      <c r="AJ129" s="134"/>
      <c r="AK129" s="208"/>
      <c r="AL129" s="286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4"/>
      <c r="AT129" s="39"/>
    </row>
    <row r="130" spans="2:46" ht="13.5" customHeight="1" x14ac:dyDescent="0.15">
      <c r="B130" s="286"/>
      <c r="C130" s="29" t="s">
        <v>36</v>
      </c>
      <c r="D130" s="187"/>
      <c r="E130" s="58"/>
      <c r="F130" s="188">
        <v>37.124014000000003</v>
      </c>
      <c r="G130" s="188">
        <v>41.258375999999998</v>
      </c>
      <c r="H130" s="188">
        <v>0.98923636000000004</v>
      </c>
      <c r="I130" s="64">
        <v>0.99284753999999997</v>
      </c>
      <c r="J130" s="64">
        <v>2.5154251999999998E-2</v>
      </c>
      <c r="K130" s="189"/>
      <c r="L130" s="259"/>
      <c r="M130" s="259"/>
      <c r="N130" s="58"/>
      <c r="O130" s="30"/>
      <c r="P130" s="58"/>
      <c r="Q130" s="30"/>
      <c r="R130" s="134"/>
      <c r="S130" s="206"/>
      <c r="T130" s="286"/>
      <c r="U130" s="29" t="s">
        <v>36</v>
      </c>
      <c r="V130" s="187"/>
      <c r="W130" s="58"/>
      <c r="X130" s="188"/>
      <c r="Y130" s="188"/>
      <c r="Z130" s="188"/>
      <c r="AA130" s="64"/>
      <c r="AB130" s="64"/>
      <c r="AC130" s="189"/>
      <c r="AD130" s="259"/>
      <c r="AE130" s="259"/>
      <c r="AF130" s="58"/>
      <c r="AG130" s="30"/>
      <c r="AH130" s="58"/>
      <c r="AI130" s="30"/>
      <c r="AJ130" s="134"/>
      <c r="AK130" s="208"/>
      <c r="AL130" s="286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4"/>
      <c r="AT130" s="39"/>
    </row>
    <row r="131" spans="2:46" ht="13.5" customHeight="1" x14ac:dyDescent="0.15">
      <c r="B131" s="286"/>
      <c r="C131" s="29" t="s">
        <v>38</v>
      </c>
      <c r="D131" s="187"/>
      <c r="E131" s="58"/>
      <c r="F131" s="188">
        <v>41.019641999999997</v>
      </c>
      <c r="G131" s="188">
        <v>45.180233000000001</v>
      </c>
      <c r="H131" s="188">
        <v>0.99362214999999998</v>
      </c>
      <c r="I131" s="64">
        <v>0.99639253999999999</v>
      </c>
      <c r="J131" s="64">
        <v>1.1525288999999999E-2</v>
      </c>
      <c r="K131" s="189"/>
      <c r="L131" s="259"/>
      <c r="M131" s="259"/>
      <c r="N131" s="58"/>
      <c r="O131" s="30"/>
      <c r="P131" s="58"/>
      <c r="Q131" s="30"/>
      <c r="R131" s="134"/>
      <c r="S131" s="206"/>
      <c r="T131" s="286"/>
      <c r="U131" s="29" t="s">
        <v>38</v>
      </c>
      <c r="V131" s="187"/>
      <c r="W131" s="58"/>
      <c r="X131" s="188"/>
      <c r="Y131" s="188"/>
      <c r="Z131" s="188"/>
      <c r="AA131" s="64"/>
      <c r="AB131" s="64"/>
      <c r="AC131" s="189"/>
      <c r="AD131" s="259"/>
      <c r="AE131" s="259"/>
      <c r="AF131" s="58"/>
      <c r="AG131" s="30"/>
      <c r="AH131" s="58"/>
      <c r="AI131" s="30"/>
      <c r="AJ131" s="134"/>
      <c r="AK131" s="208"/>
      <c r="AL131" s="286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4"/>
      <c r="AT131" s="39"/>
    </row>
    <row r="132" spans="2:46" ht="13.5" customHeight="1" thickBot="1" x14ac:dyDescent="0.2">
      <c r="B132" s="287"/>
      <c r="C132" s="29"/>
      <c r="D132" s="187"/>
      <c r="E132" s="58"/>
      <c r="F132" s="190"/>
      <c r="G132" s="190"/>
      <c r="H132" s="190"/>
      <c r="I132" s="58"/>
      <c r="J132" s="58"/>
      <c r="K132" s="189"/>
      <c r="L132" s="259"/>
      <c r="M132" s="259"/>
      <c r="N132" s="58"/>
      <c r="O132" s="30"/>
      <c r="P132" s="58"/>
      <c r="Q132" s="30"/>
      <c r="R132" s="185"/>
      <c r="S132" s="206"/>
      <c r="T132" s="287"/>
      <c r="U132" s="29"/>
      <c r="V132" s="187"/>
      <c r="W132" s="58"/>
      <c r="X132" s="190"/>
      <c r="Y132" s="190"/>
      <c r="Z132" s="190"/>
      <c r="AA132" s="58"/>
      <c r="AB132" s="58"/>
      <c r="AC132" s="189"/>
      <c r="AD132" s="259"/>
      <c r="AE132" s="259"/>
      <c r="AF132" s="58"/>
      <c r="AG132" s="30"/>
      <c r="AH132" s="58"/>
      <c r="AI132" s="30"/>
      <c r="AJ132" s="185"/>
      <c r="AK132" s="208"/>
      <c r="AL132" s="287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4"/>
      <c r="AT132" s="39"/>
    </row>
    <row r="133" spans="2:46" ht="13.5" customHeight="1" x14ac:dyDescent="0.15">
      <c r="B133" s="285" t="s">
        <v>92</v>
      </c>
      <c r="C133" s="27" t="s">
        <v>34</v>
      </c>
      <c r="D133" s="41"/>
      <c r="E133" s="57"/>
      <c r="F133" s="98">
        <v>32.840758000000001</v>
      </c>
      <c r="G133" s="98">
        <v>36.058444999999999</v>
      </c>
      <c r="H133" s="98">
        <v>0.96916625999999995</v>
      </c>
      <c r="I133" s="62">
        <v>0.97852691000000003</v>
      </c>
      <c r="J133" s="62">
        <v>6.3644454000000003E-2</v>
      </c>
      <c r="K133" s="63"/>
      <c r="L133" s="258"/>
      <c r="M133" s="258"/>
      <c r="N133" s="57"/>
      <c r="O133" s="28"/>
      <c r="P133" s="57"/>
      <c r="Q133" s="28"/>
      <c r="R133" s="133"/>
      <c r="S133" s="206"/>
      <c r="T133" s="285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8"/>
      <c r="AE133" s="258"/>
      <c r="AF133" s="57"/>
      <c r="AG133" s="28"/>
      <c r="AH133" s="57"/>
      <c r="AI133" s="28"/>
      <c r="AJ133" s="133"/>
      <c r="AK133" s="208"/>
      <c r="AL133" s="285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4"/>
      <c r="AT133" s="39"/>
    </row>
    <row r="134" spans="2:46" ht="13.5" customHeight="1" x14ac:dyDescent="0.15">
      <c r="B134" s="286"/>
      <c r="C134" s="29" t="s">
        <v>35</v>
      </c>
      <c r="D134" s="187"/>
      <c r="E134" s="58"/>
      <c r="F134" s="188">
        <v>35.448411999999998</v>
      </c>
      <c r="G134" s="188">
        <v>38.752876000000001</v>
      </c>
      <c r="H134" s="188">
        <v>0.97972729000000003</v>
      </c>
      <c r="I134" s="64">
        <v>0.98616700999999996</v>
      </c>
      <c r="J134" s="64">
        <v>4.4279949999999998E-2</v>
      </c>
      <c r="K134" s="189"/>
      <c r="L134" s="259"/>
      <c r="M134" s="259"/>
      <c r="N134" s="58"/>
      <c r="O134" s="30"/>
      <c r="P134" s="58"/>
      <c r="Q134" s="30"/>
      <c r="R134" s="134"/>
      <c r="S134" s="206"/>
      <c r="T134" s="286"/>
      <c r="U134" s="29" t="s">
        <v>35</v>
      </c>
      <c r="V134" s="187"/>
      <c r="W134" s="58"/>
      <c r="X134" s="188"/>
      <c r="Y134" s="188"/>
      <c r="Z134" s="188"/>
      <c r="AA134" s="64"/>
      <c r="AB134" s="64"/>
      <c r="AC134" s="189"/>
      <c r="AD134" s="259"/>
      <c r="AE134" s="259"/>
      <c r="AF134" s="58"/>
      <c r="AG134" s="30"/>
      <c r="AH134" s="58"/>
      <c r="AI134" s="30"/>
      <c r="AJ134" s="134"/>
      <c r="AK134" s="208"/>
      <c r="AL134" s="286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4"/>
      <c r="AT134" s="39"/>
    </row>
    <row r="135" spans="2:46" ht="13.5" customHeight="1" x14ac:dyDescent="0.15">
      <c r="B135" s="286"/>
      <c r="C135" s="29" t="s">
        <v>36</v>
      </c>
      <c r="D135" s="187"/>
      <c r="E135" s="58"/>
      <c r="F135" s="188">
        <v>38.446033999999997</v>
      </c>
      <c r="G135" s="188">
        <v>42.256746999999997</v>
      </c>
      <c r="H135" s="188">
        <v>0.98947231000000002</v>
      </c>
      <c r="I135" s="64">
        <v>0.99336674000000003</v>
      </c>
      <c r="J135" s="64">
        <v>2.4215637000000002E-2</v>
      </c>
      <c r="K135" s="189"/>
      <c r="L135" s="259"/>
      <c r="M135" s="259"/>
      <c r="N135" s="58"/>
      <c r="O135" s="30"/>
      <c r="P135" s="58"/>
      <c r="Q135" s="30"/>
      <c r="R135" s="134"/>
      <c r="S135" s="206"/>
      <c r="T135" s="286"/>
      <c r="U135" s="29" t="s">
        <v>36</v>
      </c>
      <c r="V135" s="187"/>
      <c r="W135" s="58"/>
      <c r="X135" s="188"/>
      <c r="Y135" s="188"/>
      <c r="Z135" s="188"/>
      <c r="AA135" s="64"/>
      <c r="AB135" s="64"/>
      <c r="AC135" s="189"/>
      <c r="AD135" s="259"/>
      <c r="AE135" s="259"/>
      <c r="AF135" s="58"/>
      <c r="AG135" s="30"/>
      <c r="AH135" s="58"/>
      <c r="AI135" s="30"/>
      <c r="AJ135" s="134"/>
      <c r="AK135" s="208"/>
      <c r="AL135" s="286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4"/>
      <c r="AT135" s="39"/>
    </row>
    <row r="136" spans="2:46" ht="13.5" customHeight="1" x14ac:dyDescent="0.15">
      <c r="B136" s="286"/>
      <c r="C136" s="29" t="s">
        <v>38</v>
      </c>
      <c r="D136" s="187"/>
      <c r="E136" s="58"/>
      <c r="F136" s="188">
        <v>41.959001000000001</v>
      </c>
      <c r="G136" s="188">
        <v>45.814520999999999</v>
      </c>
      <c r="H136" s="188">
        <v>0.99363100000000004</v>
      </c>
      <c r="I136" s="64">
        <v>0.99655883000000001</v>
      </c>
      <c r="J136" s="64">
        <v>1.1375466000000001E-2</v>
      </c>
      <c r="K136" s="189"/>
      <c r="L136" s="259"/>
      <c r="M136" s="259"/>
      <c r="N136" s="58"/>
      <c r="O136" s="30"/>
      <c r="P136" s="58"/>
      <c r="Q136" s="30"/>
      <c r="R136" s="134"/>
      <c r="S136" s="206"/>
      <c r="T136" s="286"/>
      <c r="U136" s="29" t="s">
        <v>38</v>
      </c>
      <c r="V136" s="187"/>
      <c r="W136" s="58"/>
      <c r="X136" s="188"/>
      <c r="Y136" s="188"/>
      <c r="Z136" s="188"/>
      <c r="AA136" s="64"/>
      <c r="AB136" s="64"/>
      <c r="AC136" s="189"/>
      <c r="AD136" s="259"/>
      <c r="AE136" s="259"/>
      <c r="AF136" s="58"/>
      <c r="AG136" s="30"/>
      <c r="AH136" s="58"/>
      <c r="AI136" s="30"/>
      <c r="AJ136" s="134"/>
      <c r="AK136" s="208"/>
      <c r="AL136" s="286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4"/>
      <c r="AT136" s="39"/>
    </row>
    <row r="137" spans="2:46" ht="13.5" customHeight="1" thickBot="1" x14ac:dyDescent="0.2">
      <c r="B137" s="287"/>
      <c r="C137" s="29"/>
      <c r="D137" s="187"/>
      <c r="E137" s="58"/>
      <c r="F137" s="190"/>
      <c r="G137" s="190"/>
      <c r="H137" s="190"/>
      <c r="I137" s="58"/>
      <c r="J137" s="58"/>
      <c r="K137" s="189"/>
      <c r="L137" s="259"/>
      <c r="M137" s="259"/>
      <c r="N137" s="58"/>
      <c r="O137" s="30"/>
      <c r="P137" s="58"/>
      <c r="Q137" s="30"/>
      <c r="R137" s="185"/>
      <c r="S137" s="206"/>
      <c r="T137" s="287"/>
      <c r="U137" s="29"/>
      <c r="V137" s="187"/>
      <c r="W137" s="58"/>
      <c r="X137" s="190"/>
      <c r="Y137" s="190"/>
      <c r="Z137" s="190"/>
      <c r="AA137" s="58"/>
      <c r="AB137" s="58"/>
      <c r="AC137" s="189"/>
      <c r="AD137" s="259"/>
      <c r="AE137" s="259"/>
      <c r="AF137" s="58"/>
      <c r="AG137" s="30"/>
      <c r="AH137" s="58"/>
      <c r="AI137" s="30"/>
      <c r="AJ137" s="185"/>
      <c r="AK137" s="208"/>
      <c r="AL137" s="287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4"/>
      <c r="AT137" s="39"/>
    </row>
    <row r="138" spans="2:46" ht="13.5" customHeight="1" x14ac:dyDescent="0.15">
      <c r="B138" s="285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8"/>
      <c r="M138" s="258"/>
      <c r="N138" s="57"/>
      <c r="O138" s="28"/>
      <c r="P138" s="57"/>
      <c r="Q138" s="28"/>
      <c r="R138" s="133"/>
      <c r="S138" s="206"/>
      <c r="T138" s="285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8"/>
      <c r="AE138" s="258"/>
      <c r="AF138" s="57"/>
      <c r="AG138" s="28"/>
      <c r="AH138" s="57"/>
      <c r="AI138" s="28"/>
      <c r="AJ138" s="133"/>
      <c r="AK138" s="208"/>
      <c r="AL138" s="285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4"/>
      <c r="AT138" s="39"/>
    </row>
    <row r="139" spans="2:46" ht="13.5" customHeight="1" x14ac:dyDescent="0.15">
      <c r="B139" s="286"/>
      <c r="C139" s="29" t="s">
        <v>35</v>
      </c>
      <c r="D139" s="187"/>
      <c r="E139" s="58"/>
      <c r="F139" s="188"/>
      <c r="G139" s="188"/>
      <c r="H139" s="188"/>
      <c r="I139" s="64"/>
      <c r="J139" s="64"/>
      <c r="K139" s="189"/>
      <c r="L139" s="259"/>
      <c r="M139" s="259"/>
      <c r="N139" s="58"/>
      <c r="O139" s="30"/>
      <c r="P139" s="58"/>
      <c r="Q139" s="30"/>
      <c r="R139" s="134"/>
      <c r="S139" s="206"/>
      <c r="T139" s="286"/>
      <c r="U139" s="29" t="s">
        <v>35</v>
      </c>
      <c r="V139" s="187"/>
      <c r="W139" s="58"/>
      <c r="X139" s="188"/>
      <c r="Y139" s="188"/>
      <c r="Z139" s="188"/>
      <c r="AA139" s="64"/>
      <c r="AB139" s="64"/>
      <c r="AC139" s="189"/>
      <c r="AD139" s="259"/>
      <c r="AE139" s="259"/>
      <c r="AF139" s="58"/>
      <c r="AG139" s="30"/>
      <c r="AH139" s="58"/>
      <c r="AI139" s="30"/>
      <c r="AJ139" s="134"/>
      <c r="AK139" s="208"/>
      <c r="AL139" s="286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4"/>
      <c r="AT139" s="39"/>
    </row>
    <row r="140" spans="2:46" ht="13.5" customHeight="1" x14ac:dyDescent="0.15">
      <c r="B140" s="286"/>
      <c r="C140" s="29" t="s">
        <v>36</v>
      </c>
      <c r="D140" s="187"/>
      <c r="E140" s="58"/>
      <c r="F140" s="188"/>
      <c r="G140" s="188"/>
      <c r="H140" s="188"/>
      <c r="I140" s="64"/>
      <c r="J140" s="64"/>
      <c r="K140" s="189"/>
      <c r="L140" s="259"/>
      <c r="M140" s="259"/>
      <c r="N140" s="58"/>
      <c r="O140" s="30"/>
      <c r="P140" s="58"/>
      <c r="Q140" s="30"/>
      <c r="R140" s="134"/>
      <c r="S140" s="206"/>
      <c r="T140" s="286"/>
      <c r="U140" s="29" t="s">
        <v>36</v>
      </c>
      <c r="V140" s="187"/>
      <c r="W140" s="58"/>
      <c r="X140" s="188"/>
      <c r="Y140" s="188"/>
      <c r="Z140" s="188"/>
      <c r="AA140" s="64"/>
      <c r="AB140" s="64"/>
      <c r="AC140" s="189"/>
      <c r="AD140" s="259"/>
      <c r="AE140" s="259"/>
      <c r="AF140" s="58"/>
      <c r="AG140" s="30"/>
      <c r="AH140" s="58"/>
      <c r="AI140" s="30"/>
      <c r="AJ140" s="134"/>
      <c r="AK140" s="208"/>
      <c r="AL140" s="286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4"/>
      <c r="AT140" s="39"/>
    </row>
    <row r="141" spans="2:46" ht="13.5" customHeight="1" x14ac:dyDescent="0.15">
      <c r="B141" s="286"/>
      <c r="C141" s="29" t="s">
        <v>38</v>
      </c>
      <c r="D141" s="187"/>
      <c r="E141" s="58"/>
      <c r="F141" s="188"/>
      <c r="G141" s="188"/>
      <c r="H141" s="188"/>
      <c r="I141" s="64"/>
      <c r="J141" s="64"/>
      <c r="K141" s="189"/>
      <c r="L141" s="259"/>
      <c r="M141" s="259"/>
      <c r="N141" s="58"/>
      <c r="O141" s="30"/>
      <c r="P141" s="58"/>
      <c r="Q141" s="30"/>
      <c r="R141" s="134"/>
      <c r="S141" s="206"/>
      <c r="T141" s="286"/>
      <c r="U141" s="29" t="s">
        <v>38</v>
      </c>
      <c r="V141" s="187"/>
      <c r="W141" s="58"/>
      <c r="X141" s="188"/>
      <c r="Y141" s="188"/>
      <c r="Z141" s="188"/>
      <c r="AA141" s="64"/>
      <c r="AB141" s="64"/>
      <c r="AC141" s="189"/>
      <c r="AD141" s="259"/>
      <c r="AE141" s="259"/>
      <c r="AF141" s="58"/>
      <c r="AG141" s="30"/>
      <c r="AH141" s="58"/>
      <c r="AI141" s="30"/>
      <c r="AJ141" s="134"/>
      <c r="AK141" s="208"/>
      <c r="AL141" s="286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4"/>
      <c r="AT141" s="39"/>
    </row>
    <row r="142" spans="2:46" ht="13.5" customHeight="1" thickBot="1" x14ac:dyDescent="0.2">
      <c r="B142" s="287"/>
      <c r="C142" s="29"/>
      <c r="D142" s="187"/>
      <c r="E142" s="58"/>
      <c r="F142" s="190"/>
      <c r="G142" s="190"/>
      <c r="H142" s="190"/>
      <c r="I142" s="58"/>
      <c r="J142" s="58"/>
      <c r="K142" s="189"/>
      <c r="L142" s="259"/>
      <c r="M142" s="259"/>
      <c r="N142" s="58"/>
      <c r="O142" s="30"/>
      <c r="P142" s="58"/>
      <c r="Q142" s="30"/>
      <c r="R142" s="185"/>
      <c r="S142" s="206"/>
      <c r="T142" s="287"/>
      <c r="U142" s="29"/>
      <c r="V142" s="187"/>
      <c r="W142" s="58"/>
      <c r="X142" s="190"/>
      <c r="Y142" s="190"/>
      <c r="Z142" s="190"/>
      <c r="AA142" s="58"/>
      <c r="AB142" s="58"/>
      <c r="AC142" s="189"/>
      <c r="AD142" s="259"/>
      <c r="AE142" s="259"/>
      <c r="AF142" s="58"/>
      <c r="AG142" s="30"/>
      <c r="AH142" s="58"/>
      <c r="AI142" s="30"/>
      <c r="AJ142" s="185"/>
      <c r="AK142" s="208"/>
      <c r="AL142" s="287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4"/>
      <c r="AT142" s="39"/>
    </row>
    <row r="143" spans="2:46" ht="13.5" customHeight="1" x14ac:dyDescent="0.15">
      <c r="B143" s="285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8"/>
      <c r="M143" s="258"/>
      <c r="N143" s="57"/>
      <c r="O143" s="28"/>
      <c r="P143" s="57"/>
      <c r="Q143" s="28"/>
      <c r="R143" s="133"/>
      <c r="S143" s="206"/>
      <c r="T143" s="285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8"/>
      <c r="AE143" s="258"/>
      <c r="AF143" s="57"/>
      <c r="AG143" s="28"/>
      <c r="AH143" s="57"/>
      <c r="AI143" s="28"/>
      <c r="AJ143" s="133"/>
      <c r="AK143" s="208"/>
      <c r="AL143" s="285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4"/>
      <c r="AT143" s="39"/>
    </row>
    <row r="144" spans="2:46" ht="13.5" customHeight="1" x14ac:dyDescent="0.15">
      <c r="B144" s="286"/>
      <c r="C144" s="29" t="s">
        <v>35</v>
      </c>
      <c r="D144" s="187"/>
      <c r="E144" s="58"/>
      <c r="F144" s="188"/>
      <c r="G144" s="188"/>
      <c r="H144" s="188"/>
      <c r="I144" s="64"/>
      <c r="J144" s="64"/>
      <c r="K144" s="189"/>
      <c r="L144" s="259"/>
      <c r="M144" s="259"/>
      <c r="N144" s="58"/>
      <c r="O144" s="30"/>
      <c r="P144" s="58"/>
      <c r="Q144" s="30"/>
      <c r="R144" s="134"/>
      <c r="S144" s="206"/>
      <c r="T144" s="286"/>
      <c r="U144" s="29" t="s">
        <v>35</v>
      </c>
      <c r="V144" s="187"/>
      <c r="W144" s="58"/>
      <c r="X144" s="188"/>
      <c r="Y144" s="188"/>
      <c r="Z144" s="188"/>
      <c r="AA144" s="64"/>
      <c r="AB144" s="64"/>
      <c r="AC144" s="189"/>
      <c r="AD144" s="259"/>
      <c r="AE144" s="259"/>
      <c r="AF144" s="58"/>
      <c r="AG144" s="30"/>
      <c r="AH144" s="58"/>
      <c r="AI144" s="30"/>
      <c r="AJ144" s="134"/>
      <c r="AK144" s="208"/>
      <c r="AL144" s="286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4"/>
      <c r="AT144" s="39"/>
    </row>
    <row r="145" spans="2:46" ht="13.5" customHeight="1" x14ac:dyDescent="0.15">
      <c r="B145" s="286"/>
      <c r="C145" s="29" t="s">
        <v>36</v>
      </c>
      <c r="D145" s="187"/>
      <c r="E145" s="58"/>
      <c r="F145" s="188"/>
      <c r="G145" s="188"/>
      <c r="H145" s="188"/>
      <c r="I145" s="64"/>
      <c r="J145" s="64"/>
      <c r="K145" s="189"/>
      <c r="L145" s="259"/>
      <c r="M145" s="259"/>
      <c r="N145" s="58"/>
      <c r="O145" s="30"/>
      <c r="P145" s="58"/>
      <c r="Q145" s="30"/>
      <c r="R145" s="134"/>
      <c r="S145" s="206"/>
      <c r="T145" s="286"/>
      <c r="U145" s="29" t="s">
        <v>36</v>
      </c>
      <c r="V145" s="187"/>
      <c r="W145" s="58"/>
      <c r="X145" s="188"/>
      <c r="Y145" s="188"/>
      <c r="Z145" s="188"/>
      <c r="AA145" s="64"/>
      <c r="AB145" s="64"/>
      <c r="AC145" s="189"/>
      <c r="AD145" s="259"/>
      <c r="AE145" s="259"/>
      <c r="AF145" s="58"/>
      <c r="AG145" s="30"/>
      <c r="AH145" s="58"/>
      <c r="AI145" s="30"/>
      <c r="AJ145" s="134"/>
      <c r="AK145" s="208"/>
      <c r="AL145" s="286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4"/>
      <c r="AT145" s="39"/>
    </row>
    <row r="146" spans="2:46" ht="13.5" customHeight="1" x14ac:dyDescent="0.15">
      <c r="B146" s="286"/>
      <c r="C146" s="29" t="s">
        <v>38</v>
      </c>
      <c r="D146" s="187"/>
      <c r="E146" s="58"/>
      <c r="F146" s="188"/>
      <c r="G146" s="188"/>
      <c r="H146" s="188"/>
      <c r="I146" s="64"/>
      <c r="J146" s="64"/>
      <c r="K146" s="189"/>
      <c r="L146" s="259"/>
      <c r="M146" s="259"/>
      <c r="N146" s="58"/>
      <c r="O146" s="30"/>
      <c r="P146" s="58"/>
      <c r="Q146" s="30"/>
      <c r="R146" s="134"/>
      <c r="S146" s="206"/>
      <c r="T146" s="286"/>
      <c r="U146" s="29" t="s">
        <v>38</v>
      </c>
      <c r="V146" s="187"/>
      <c r="W146" s="58"/>
      <c r="X146" s="188"/>
      <c r="Y146" s="188"/>
      <c r="Z146" s="188"/>
      <c r="AA146" s="64"/>
      <c r="AB146" s="64"/>
      <c r="AC146" s="189"/>
      <c r="AD146" s="259"/>
      <c r="AE146" s="259"/>
      <c r="AF146" s="58"/>
      <c r="AG146" s="30"/>
      <c r="AH146" s="58"/>
      <c r="AI146" s="30"/>
      <c r="AJ146" s="134"/>
      <c r="AK146" s="208"/>
      <c r="AL146" s="286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4"/>
      <c r="AT146" s="39"/>
    </row>
    <row r="147" spans="2:46" ht="13.5" customHeight="1" thickBot="1" x14ac:dyDescent="0.2">
      <c r="B147" s="287"/>
      <c r="C147" s="29"/>
      <c r="D147" s="187"/>
      <c r="E147" s="58"/>
      <c r="F147" s="190"/>
      <c r="G147" s="190"/>
      <c r="H147" s="190"/>
      <c r="I147" s="58"/>
      <c r="J147" s="58"/>
      <c r="K147" s="189"/>
      <c r="L147" s="259"/>
      <c r="M147" s="259"/>
      <c r="N147" s="58"/>
      <c r="O147" s="30"/>
      <c r="P147" s="58"/>
      <c r="Q147" s="30"/>
      <c r="R147" s="185"/>
      <c r="S147" s="206"/>
      <c r="T147" s="287"/>
      <c r="U147" s="29"/>
      <c r="V147" s="187"/>
      <c r="W147" s="58"/>
      <c r="X147" s="190"/>
      <c r="Y147" s="190"/>
      <c r="Z147" s="190"/>
      <c r="AA147" s="58"/>
      <c r="AB147" s="58"/>
      <c r="AC147" s="189"/>
      <c r="AD147" s="259"/>
      <c r="AE147" s="259"/>
      <c r="AF147" s="58"/>
      <c r="AG147" s="30"/>
      <c r="AH147" s="58"/>
      <c r="AI147" s="30"/>
      <c r="AJ147" s="185"/>
      <c r="AK147" s="208"/>
      <c r="AL147" s="287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4"/>
      <c r="AT147" s="39"/>
    </row>
    <row r="148" spans="2:46" ht="13.5" customHeight="1" x14ac:dyDescent="0.15">
      <c r="B148" s="285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8"/>
      <c r="M148" s="258"/>
      <c r="N148" s="57"/>
      <c r="O148" s="28"/>
      <c r="P148" s="57"/>
      <c r="Q148" s="28"/>
      <c r="R148" s="133"/>
      <c r="S148" s="206"/>
      <c r="T148" s="285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8"/>
      <c r="AE148" s="258"/>
      <c r="AF148" s="57"/>
      <c r="AG148" s="28"/>
      <c r="AH148" s="57"/>
      <c r="AI148" s="28"/>
      <c r="AJ148" s="133"/>
      <c r="AK148" s="208"/>
      <c r="AL148" s="285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4"/>
      <c r="AT148" s="39"/>
    </row>
    <row r="149" spans="2:46" ht="13.5" customHeight="1" x14ac:dyDescent="0.15">
      <c r="B149" s="286"/>
      <c r="C149" s="29" t="s">
        <v>35</v>
      </c>
      <c r="D149" s="187"/>
      <c r="E149" s="58"/>
      <c r="F149" s="188"/>
      <c r="G149" s="188"/>
      <c r="H149" s="188"/>
      <c r="I149" s="64"/>
      <c r="J149" s="64"/>
      <c r="K149" s="189"/>
      <c r="L149" s="259"/>
      <c r="M149" s="259"/>
      <c r="N149" s="58"/>
      <c r="O149" s="30"/>
      <c r="P149" s="58"/>
      <c r="Q149" s="30"/>
      <c r="R149" s="134"/>
      <c r="S149" s="206"/>
      <c r="T149" s="286"/>
      <c r="U149" s="29" t="s">
        <v>35</v>
      </c>
      <c r="V149" s="187"/>
      <c r="W149" s="58"/>
      <c r="X149" s="188"/>
      <c r="Y149" s="188"/>
      <c r="Z149" s="188"/>
      <c r="AA149" s="64"/>
      <c r="AB149" s="64"/>
      <c r="AC149" s="189"/>
      <c r="AD149" s="259"/>
      <c r="AE149" s="259"/>
      <c r="AF149" s="58"/>
      <c r="AG149" s="30"/>
      <c r="AH149" s="58"/>
      <c r="AI149" s="30"/>
      <c r="AJ149" s="134"/>
      <c r="AK149" s="208"/>
      <c r="AL149" s="286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4"/>
      <c r="AT149" s="39"/>
    </row>
    <row r="150" spans="2:46" ht="13.5" customHeight="1" x14ac:dyDescent="0.15">
      <c r="B150" s="286"/>
      <c r="C150" s="29" t="s">
        <v>36</v>
      </c>
      <c r="D150" s="187"/>
      <c r="E150" s="58"/>
      <c r="F150" s="188"/>
      <c r="G150" s="188"/>
      <c r="H150" s="188"/>
      <c r="I150" s="64"/>
      <c r="J150" s="64"/>
      <c r="K150" s="189"/>
      <c r="L150" s="259"/>
      <c r="M150" s="259"/>
      <c r="N150" s="58"/>
      <c r="O150" s="30"/>
      <c r="P150" s="58"/>
      <c r="Q150" s="30"/>
      <c r="R150" s="134"/>
      <c r="S150" s="206"/>
      <c r="T150" s="286"/>
      <c r="U150" s="29" t="s">
        <v>36</v>
      </c>
      <c r="V150" s="187"/>
      <c r="W150" s="58"/>
      <c r="X150" s="188"/>
      <c r="Y150" s="188"/>
      <c r="Z150" s="188"/>
      <c r="AA150" s="64"/>
      <c r="AB150" s="64"/>
      <c r="AC150" s="189"/>
      <c r="AD150" s="259"/>
      <c r="AE150" s="259"/>
      <c r="AF150" s="58"/>
      <c r="AG150" s="30"/>
      <c r="AH150" s="58"/>
      <c r="AI150" s="30"/>
      <c r="AJ150" s="134"/>
      <c r="AK150" s="208"/>
      <c r="AL150" s="286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4"/>
      <c r="AT150" s="39"/>
    </row>
    <row r="151" spans="2:46" ht="13.5" customHeight="1" x14ac:dyDescent="0.15">
      <c r="B151" s="286"/>
      <c r="C151" s="29" t="s">
        <v>38</v>
      </c>
      <c r="D151" s="187"/>
      <c r="E151" s="58"/>
      <c r="F151" s="188"/>
      <c r="G151" s="188"/>
      <c r="H151" s="188"/>
      <c r="I151" s="64"/>
      <c r="J151" s="64"/>
      <c r="K151" s="189"/>
      <c r="L151" s="259"/>
      <c r="M151" s="259"/>
      <c r="N151" s="58"/>
      <c r="O151" s="30"/>
      <c r="P151" s="58"/>
      <c r="Q151" s="30"/>
      <c r="R151" s="134"/>
      <c r="S151" s="206"/>
      <c r="T151" s="286"/>
      <c r="U151" s="29" t="s">
        <v>38</v>
      </c>
      <c r="V151" s="187"/>
      <c r="W151" s="58"/>
      <c r="X151" s="188"/>
      <c r="Y151" s="188"/>
      <c r="Z151" s="188"/>
      <c r="AA151" s="64"/>
      <c r="AB151" s="64"/>
      <c r="AC151" s="189"/>
      <c r="AD151" s="259"/>
      <c r="AE151" s="259"/>
      <c r="AF151" s="58"/>
      <c r="AG151" s="30"/>
      <c r="AH151" s="58"/>
      <c r="AI151" s="30"/>
      <c r="AJ151" s="134"/>
      <c r="AK151" s="208"/>
      <c r="AL151" s="286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4"/>
      <c r="AT151" s="39"/>
    </row>
    <row r="152" spans="2:46" ht="13.5" customHeight="1" thickBot="1" x14ac:dyDescent="0.2">
      <c r="B152" s="287"/>
      <c r="C152" s="29"/>
      <c r="D152" s="187"/>
      <c r="E152" s="58"/>
      <c r="F152" s="190"/>
      <c r="G152" s="190"/>
      <c r="H152" s="190"/>
      <c r="I152" s="58"/>
      <c r="J152" s="58"/>
      <c r="K152" s="189"/>
      <c r="L152" s="259"/>
      <c r="M152" s="259"/>
      <c r="N152" s="58"/>
      <c r="O152" s="30"/>
      <c r="P152" s="58"/>
      <c r="Q152" s="30"/>
      <c r="R152" s="185"/>
      <c r="S152" s="206"/>
      <c r="T152" s="287"/>
      <c r="U152" s="29"/>
      <c r="V152" s="187"/>
      <c r="W152" s="58"/>
      <c r="X152" s="190"/>
      <c r="Y152" s="190"/>
      <c r="Z152" s="190"/>
      <c r="AA152" s="58"/>
      <c r="AB152" s="58"/>
      <c r="AC152" s="189"/>
      <c r="AD152" s="259"/>
      <c r="AE152" s="259"/>
      <c r="AF152" s="58"/>
      <c r="AG152" s="30"/>
      <c r="AH152" s="58"/>
      <c r="AI152" s="30"/>
      <c r="AJ152" s="185"/>
      <c r="AK152" s="208"/>
      <c r="AL152" s="287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4"/>
      <c r="AT152" s="39"/>
    </row>
    <row r="153" spans="2:46" ht="13.5" customHeight="1" x14ac:dyDescent="0.15">
      <c r="B153" s="285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8"/>
      <c r="M153" s="258"/>
      <c r="N153" s="57"/>
      <c r="O153" s="28"/>
      <c r="P153" s="57"/>
      <c r="Q153" s="28"/>
      <c r="R153" s="133"/>
      <c r="S153" s="206"/>
      <c r="T153" s="285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8"/>
      <c r="AE153" s="258"/>
      <c r="AF153" s="57"/>
      <c r="AG153" s="28"/>
      <c r="AH153" s="57"/>
      <c r="AI153" s="28"/>
      <c r="AJ153" s="133"/>
      <c r="AK153" s="208"/>
      <c r="AL153" s="285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4"/>
      <c r="AT153" s="39"/>
    </row>
    <row r="154" spans="2:46" ht="13.5" customHeight="1" x14ac:dyDescent="0.15">
      <c r="B154" s="286"/>
      <c r="C154" s="29" t="s">
        <v>35</v>
      </c>
      <c r="D154" s="187"/>
      <c r="E154" s="58"/>
      <c r="F154" s="188"/>
      <c r="G154" s="188"/>
      <c r="H154" s="188"/>
      <c r="I154" s="64"/>
      <c r="J154" s="64"/>
      <c r="K154" s="189"/>
      <c r="L154" s="259"/>
      <c r="M154" s="259"/>
      <c r="N154" s="58"/>
      <c r="O154" s="30"/>
      <c r="P154" s="58"/>
      <c r="Q154" s="30"/>
      <c r="R154" s="134"/>
      <c r="S154" s="206"/>
      <c r="T154" s="286"/>
      <c r="U154" s="29" t="s">
        <v>35</v>
      </c>
      <c r="V154" s="187"/>
      <c r="W154" s="58"/>
      <c r="X154" s="188"/>
      <c r="Y154" s="188"/>
      <c r="Z154" s="188"/>
      <c r="AA154" s="64"/>
      <c r="AB154" s="64"/>
      <c r="AC154" s="189"/>
      <c r="AD154" s="259"/>
      <c r="AE154" s="259"/>
      <c r="AF154" s="58"/>
      <c r="AG154" s="30"/>
      <c r="AH154" s="58"/>
      <c r="AI154" s="30"/>
      <c r="AJ154" s="134"/>
      <c r="AK154" s="208"/>
      <c r="AL154" s="286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4"/>
      <c r="AT154" s="39"/>
    </row>
    <row r="155" spans="2:46" ht="13.5" customHeight="1" x14ac:dyDescent="0.15">
      <c r="B155" s="286"/>
      <c r="C155" s="29" t="s">
        <v>36</v>
      </c>
      <c r="D155" s="187"/>
      <c r="E155" s="58"/>
      <c r="F155" s="188"/>
      <c r="G155" s="188"/>
      <c r="H155" s="188"/>
      <c r="I155" s="64"/>
      <c r="J155" s="64"/>
      <c r="K155" s="189"/>
      <c r="L155" s="259"/>
      <c r="M155" s="259"/>
      <c r="N155" s="58"/>
      <c r="O155" s="30"/>
      <c r="P155" s="58"/>
      <c r="Q155" s="30"/>
      <c r="R155" s="134"/>
      <c r="S155" s="206"/>
      <c r="T155" s="286"/>
      <c r="U155" s="29" t="s">
        <v>36</v>
      </c>
      <c r="V155" s="187"/>
      <c r="W155" s="58"/>
      <c r="X155" s="188"/>
      <c r="Y155" s="188"/>
      <c r="Z155" s="188"/>
      <c r="AA155" s="64"/>
      <c r="AB155" s="64"/>
      <c r="AC155" s="189"/>
      <c r="AD155" s="259"/>
      <c r="AE155" s="259"/>
      <c r="AF155" s="58"/>
      <c r="AG155" s="30"/>
      <c r="AH155" s="58"/>
      <c r="AI155" s="30"/>
      <c r="AJ155" s="134"/>
      <c r="AK155" s="208"/>
      <c r="AL155" s="286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4"/>
      <c r="AT155" s="39"/>
    </row>
    <row r="156" spans="2:46" ht="13.5" customHeight="1" x14ac:dyDescent="0.15">
      <c r="B156" s="286"/>
      <c r="C156" s="29" t="s">
        <v>38</v>
      </c>
      <c r="D156" s="187"/>
      <c r="E156" s="58"/>
      <c r="F156" s="188"/>
      <c r="G156" s="188"/>
      <c r="H156" s="188"/>
      <c r="I156" s="64"/>
      <c r="J156" s="64"/>
      <c r="K156" s="189"/>
      <c r="L156" s="259"/>
      <c r="M156" s="259"/>
      <c r="N156" s="58"/>
      <c r="O156" s="30"/>
      <c r="P156" s="58"/>
      <c r="Q156" s="30"/>
      <c r="R156" s="134"/>
      <c r="S156" s="206"/>
      <c r="T156" s="286"/>
      <c r="U156" s="29" t="s">
        <v>38</v>
      </c>
      <c r="V156" s="187"/>
      <c r="W156" s="58"/>
      <c r="X156" s="188"/>
      <c r="Y156" s="188"/>
      <c r="Z156" s="188"/>
      <c r="AA156" s="64"/>
      <c r="AB156" s="64"/>
      <c r="AC156" s="189"/>
      <c r="AD156" s="259"/>
      <c r="AE156" s="259"/>
      <c r="AF156" s="58"/>
      <c r="AG156" s="30"/>
      <c r="AH156" s="58"/>
      <c r="AI156" s="30"/>
      <c r="AJ156" s="134"/>
      <c r="AK156" s="208"/>
      <c r="AL156" s="286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4"/>
      <c r="AT156" s="39"/>
    </row>
    <row r="157" spans="2:46" ht="13.5" customHeight="1" thickBot="1" x14ac:dyDescent="0.2">
      <c r="B157" s="287"/>
      <c r="C157" s="29"/>
      <c r="D157" s="187"/>
      <c r="E157" s="58"/>
      <c r="F157" s="190"/>
      <c r="G157" s="190"/>
      <c r="H157" s="190"/>
      <c r="I157" s="58"/>
      <c r="J157" s="58"/>
      <c r="K157" s="189"/>
      <c r="L157" s="259"/>
      <c r="M157" s="259"/>
      <c r="N157" s="58"/>
      <c r="O157" s="30"/>
      <c r="P157" s="58"/>
      <c r="Q157" s="30"/>
      <c r="R157" s="185"/>
      <c r="S157" s="206"/>
      <c r="T157" s="287"/>
      <c r="U157" s="29"/>
      <c r="V157" s="187"/>
      <c r="W157" s="58"/>
      <c r="X157" s="190"/>
      <c r="Y157" s="190"/>
      <c r="Z157" s="190"/>
      <c r="AA157" s="58"/>
      <c r="AB157" s="58"/>
      <c r="AC157" s="189"/>
      <c r="AD157" s="259"/>
      <c r="AE157" s="259"/>
      <c r="AF157" s="58"/>
      <c r="AG157" s="30"/>
      <c r="AH157" s="58"/>
      <c r="AI157" s="30"/>
      <c r="AJ157" s="185"/>
      <c r="AK157" s="208"/>
      <c r="AL157" s="287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4"/>
      <c r="AT157" s="39"/>
    </row>
    <row r="158" spans="2:46" ht="13.5" customHeight="1" x14ac:dyDescent="0.15">
      <c r="B158" s="285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8"/>
      <c r="M158" s="258"/>
      <c r="N158" s="57"/>
      <c r="O158" s="28"/>
      <c r="P158" s="57"/>
      <c r="Q158" s="28"/>
      <c r="R158" s="133"/>
      <c r="S158" s="206"/>
      <c r="T158" s="285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8"/>
      <c r="AE158" s="258"/>
      <c r="AF158" s="57"/>
      <c r="AG158" s="28"/>
      <c r="AH158" s="57"/>
      <c r="AI158" s="28"/>
      <c r="AJ158" s="133"/>
      <c r="AK158" s="208"/>
      <c r="AL158" s="285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4"/>
      <c r="AT158" s="39"/>
    </row>
    <row r="159" spans="2:46" ht="13.5" customHeight="1" x14ac:dyDescent="0.15">
      <c r="B159" s="286"/>
      <c r="C159" s="29" t="s">
        <v>35</v>
      </c>
      <c r="D159" s="187"/>
      <c r="E159" s="58"/>
      <c r="F159" s="188"/>
      <c r="G159" s="188"/>
      <c r="H159" s="188"/>
      <c r="I159" s="64"/>
      <c r="J159" s="64"/>
      <c r="K159" s="189"/>
      <c r="L159" s="259"/>
      <c r="M159" s="259"/>
      <c r="N159" s="58"/>
      <c r="O159" s="30"/>
      <c r="P159" s="58"/>
      <c r="Q159" s="30"/>
      <c r="R159" s="134"/>
      <c r="S159" s="206"/>
      <c r="T159" s="286"/>
      <c r="U159" s="29" t="s">
        <v>35</v>
      </c>
      <c r="V159" s="187"/>
      <c r="W159" s="58"/>
      <c r="X159" s="188"/>
      <c r="Y159" s="188"/>
      <c r="Z159" s="188"/>
      <c r="AA159" s="64"/>
      <c r="AB159" s="64"/>
      <c r="AC159" s="189"/>
      <c r="AD159" s="259"/>
      <c r="AE159" s="259"/>
      <c r="AF159" s="58"/>
      <c r="AG159" s="30"/>
      <c r="AH159" s="58"/>
      <c r="AI159" s="30"/>
      <c r="AJ159" s="134"/>
      <c r="AK159" s="208"/>
      <c r="AL159" s="286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4"/>
      <c r="AT159" s="39"/>
    </row>
    <row r="160" spans="2:46" ht="13.5" customHeight="1" x14ac:dyDescent="0.15">
      <c r="B160" s="286"/>
      <c r="C160" s="29" t="s">
        <v>36</v>
      </c>
      <c r="D160" s="187"/>
      <c r="E160" s="58"/>
      <c r="F160" s="188"/>
      <c r="G160" s="188"/>
      <c r="H160" s="188"/>
      <c r="I160" s="64"/>
      <c r="J160" s="64"/>
      <c r="K160" s="189"/>
      <c r="L160" s="259"/>
      <c r="M160" s="259"/>
      <c r="N160" s="58"/>
      <c r="O160" s="30"/>
      <c r="P160" s="58"/>
      <c r="Q160" s="30"/>
      <c r="R160" s="134"/>
      <c r="S160" s="206"/>
      <c r="T160" s="286"/>
      <c r="U160" s="29" t="s">
        <v>36</v>
      </c>
      <c r="V160" s="187"/>
      <c r="W160" s="58"/>
      <c r="X160" s="188"/>
      <c r="Y160" s="188"/>
      <c r="Z160" s="188"/>
      <c r="AA160" s="64"/>
      <c r="AB160" s="64"/>
      <c r="AC160" s="189"/>
      <c r="AD160" s="259"/>
      <c r="AE160" s="259"/>
      <c r="AF160" s="58"/>
      <c r="AG160" s="30"/>
      <c r="AH160" s="58"/>
      <c r="AI160" s="30"/>
      <c r="AJ160" s="134"/>
      <c r="AK160" s="208"/>
      <c r="AL160" s="286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4"/>
      <c r="AT160" s="39"/>
    </row>
    <row r="161" spans="2:46" ht="13.5" customHeight="1" x14ac:dyDescent="0.15">
      <c r="B161" s="286"/>
      <c r="C161" s="29" t="s">
        <v>38</v>
      </c>
      <c r="D161" s="187"/>
      <c r="E161" s="58"/>
      <c r="F161" s="188"/>
      <c r="G161" s="188"/>
      <c r="H161" s="188"/>
      <c r="I161" s="64"/>
      <c r="J161" s="64"/>
      <c r="K161" s="189"/>
      <c r="L161" s="259"/>
      <c r="M161" s="259"/>
      <c r="N161" s="58"/>
      <c r="O161" s="30"/>
      <c r="P161" s="58"/>
      <c r="Q161" s="30"/>
      <c r="R161" s="134"/>
      <c r="S161" s="206"/>
      <c r="T161" s="286"/>
      <c r="U161" s="29" t="s">
        <v>38</v>
      </c>
      <c r="V161" s="187"/>
      <c r="W161" s="58"/>
      <c r="X161" s="188"/>
      <c r="Y161" s="188"/>
      <c r="Z161" s="188"/>
      <c r="AA161" s="64"/>
      <c r="AB161" s="64"/>
      <c r="AC161" s="189"/>
      <c r="AD161" s="259"/>
      <c r="AE161" s="259"/>
      <c r="AF161" s="58"/>
      <c r="AG161" s="30"/>
      <c r="AH161" s="58"/>
      <c r="AI161" s="30"/>
      <c r="AJ161" s="134"/>
      <c r="AK161" s="208"/>
      <c r="AL161" s="286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4"/>
      <c r="AT161" s="39"/>
    </row>
    <row r="162" spans="2:46" ht="13.5" customHeight="1" thickBot="1" x14ac:dyDescent="0.2">
      <c r="B162" s="287"/>
      <c r="C162" s="29"/>
      <c r="D162" s="187"/>
      <c r="E162" s="58"/>
      <c r="F162" s="190"/>
      <c r="G162" s="190"/>
      <c r="H162" s="190"/>
      <c r="I162" s="58"/>
      <c r="J162" s="58"/>
      <c r="K162" s="189"/>
      <c r="L162" s="259"/>
      <c r="M162" s="259"/>
      <c r="N162" s="58"/>
      <c r="O162" s="30"/>
      <c r="P162" s="58"/>
      <c r="Q162" s="30"/>
      <c r="R162" s="185"/>
      <c r="S162" s="206"/>
      <c r="T162" s="287"/>
      <c r="U162" s="29"/>
      <c r="V162" s="187"/>
      <c r="W162" s="58"/>
      <c r="X162" s="190"/>
      <c r="Y162" s="190"/>
      <c r="Z162" s="190"/>
      <c r="AA162" s="58"/>
      <c r="AB162" s="58"/>
      <c r="AC162" s="189"/>
      <c r="AD162" s="259"/>
      <c r="AE162" s="259"/>
      <c r="AF162" s="58"/>
      <c r="AG162" s="30"/>
      <c r="AH162" s="58"/>
      <c r="AI162" s="30"/>
      <c r="AJ162" s="185"/>
      <c r="AK162" s="208"/>
      <c r="AL162" s="287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4"/>
      <c r="AT162" s="39"/>
    </row>
    <row r="163" spans="2:46" ht="13.5" customHeight="1" x14ac:dyDescent="0.15">
      <c r="B163" s="285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8"/>
      <c r="M163" s="258"/>
      <c r="N163" s="57"/>
      <c r="O163" s="28"/>
      <c r="P163" s="57"/>
      <c r="Q163" s="28"/>
      <c r="R163" s="133"/>
      <c r="S163" s="206"/>
      <c r="T163" s="285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8"/>
      <c r="AE163" s="258"/>
      <c r="AF163" s="57"/>
      <c r="AG163" s="28"/>
      <c r="AH163" s="57"/>
      <c r="AI163" s="28"/>
      <c r="AJ163" s="133"/>
      <c r="AK163" s="208"/>
      <c r="AL163" s="285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4"/>
      <c r="AT163" s="39"/>
    </row>
    <row r="164" spans="2:46" ht="13.5" customHeight="1" x14ac:dyDescent="0.15">
      <c r="B164" s="286"/>
      <c r="C164" s="29" t="s">
        <v>35</v>
      </c>
      <c r="D164" s="187"/>
      <c r="E164" s="58"/>
      <c r="F164" s="188"/>
      <c r="G164" s="188"/>
      <c r="H164" s="188"/>
      <c r="I164" s="64"/>
      <c r="J164" s="64"/>
      <c r="K164" s="189"/>
      <c r="L164" s="259"/>
      <c r="M164" s="259"/>
      <c r="N164" s="58"/>
      <c r="O164" s="30"/>
      <c r="P164" s="58"/>
      <c r="Q164" s="30"/>
      <c r="R164" s="134"/>
      <c r="S164" s="206"/>
      <c r="T164" s="286"/>
      <c r="U164" s="29" t="s">
        <v>35</v>
      </c>
      <c r="V164" s="187"/>
      <c r="W164" s="58"/>
      <c r="X164" s="188"/>
      <c r="Y164" s="188"/>
      <c r="Z164" s="188"/>
      <c r="AA164" s="64"/>
      <c r="AB164" s="64"/>
      <c r="AC164" s="189"/>
      <c r="AD164" s="259"/>
      <c r="AE164" s="259"/>
      <c r="AF164" s="58"/>
      <c r="AG164" s="30"/>
      <c r="AH164" s="58"/>
      <c r="AI164" s="30"/>
      <c r="AJ164" s="134"/>
      <c r="AK164" s="208"/>
      <c r="AL164" s="286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4"/>
      <c r="AT164" s="39"/>
    </row>
    <row r="165" spans="2:46" ht="13.5" customHeight="1" x14ac:dyDescent="0.15">
      <c r="B165" s="286"/>
      <c r="C165" s="29" t="s">
        <v>36</v>
      </c>
      <c r="D165" s="187"/>
      <c r="E165" s="58"/>
      <c r="F165" s="188"/>
      <c r="G165" s="188"/>
      <c r="H165" s="188"/>
      <c r="I165" s="64"/>
      <c r="J165" s="64"/>
      <c r="K165" s="189"/>
      <c r="L165" s="259"/>
      <c r="M165" s="259"/>
      <c r="N165" s="58"/>
      <c r="O165" s="30"/>
      <c r="P165" s="58"/>
      <c r="Q165" s="30"/>
      <c r="R165" s="134"/>
      <c r="S165" s="206"/>
      <c r="T165" s="286"/>
      <c r="U165" s="29" t="s">
        <v>36</v>
      </c>
      <c r="V165" s="187"/>
      <c r="W165" s="58"/>
      <c r="X165" s="188"/>
      <c r="Y165" s="188"/>
      <c r="Z165" s="188"/>
      <c r="AA165" s="64"/>
      <c r="AB165" s="64"/>
      <c r="AC165" s="189"/>
      <c r="AD165" s="259"/>
      <c r="AE165" s="259"/>
      <c r="AF165" s="58"/>
      <c r="AG165" s="30"/>
      <c r="AH165" s="58"/>
      <c r="AI165" s="30"/>
      <c r="AJ165" s="134"/>
      <c r="AK165" s="208"/>
      <c r="AL165" s="286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4"/>
      <c r="AT165" s="39"/>
    </row>
    <row r="166" spans="2:46" ht="13.5" customHeight="1" x14ac:dyDescent="0.15">
      <c r="B166" s="286"/>
      <c r="C166" s="29" t="s">
        <v>38</v>
      </c>
      <c r="D166" s="187"/>
      <c r="E166" s="58"/>
      <c r="F166" s="188"/>
      <c r="G166" s="188"/>
      <c r="H166" s="188"/>
      <c r="I166" s="64"/>
      <c r="J166" s="64"/>
      <c r="K166" s="189"/>
      <c r="L166" s="259"/>
      <c r="M166" s="259"/>
      <c r="N166" s="58"/>
      <c r="O166" s="30"/>
      <c r="P166" s="58"/>
      <c r="Q166" s="30"/>
      <c r="R166" s="134"/>
      <c r="S166" s="206"/>
      <c r="T166" s="286"/>
      <c r="U166" s="29" t="s">
        <v>38</v>
      </c>
      <c r="V166" s="187"/>
      <c r="W166" s="58"/>
      <c r="X166" s="188"/>
      <c r="Y166" s="188"/>
      <c r="Z166" s="188"/>
      <c r="AA166" s="64"/>
      <c r="AB166" s="64"/>
      <c r="AC166" s="189"/>
      <c r="AD166" s="259"/>
      <c r="AE166" s="259"/>
      <c r="AF166" s="58"/>
      <c r="AG166" s="30"/>
      <c r="AH166" s="58"/>
      <c r="AI166" s="30"/>
      <c r="AJ166" s="134"/>
      <c r="AK166" s="208"/>
      <c r="AL166" s="286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4"/>
      <c r="AT166" s="39"/>
    </row>
    <row r="167" spans="2:46" ht="13.5" customHeight="1" thickBot="1" x14ac:dyDescent="0.2">
      <c r="B167" s="287"/>
      <c r="C167" s="29"/>
      <c r="D167" s="187"/>
      <c r="E167" s="58"/>
      <c r="F167" s="190"/>
      <c r="G167" s="190"/>
      <c r="H167" s="190"/>
      <c r="I167" s="58"/>
      <c r="J167" s="58"/>
      <c r="K167" s="189"/>
      <c r="L167" s="259"/>
      <c r="M167" s="259"/>
      <c r="N167" s="58"/>
      <c r="O167" s="30"/>
      <c r="P167" s="58"/>
      <c r="Q167" s="30"/>
      <c r="R167" s="185"/>
      <c r="S167" s="206"/>
      <c r="T167" s="287"/>
      <c r="U167" s="29"/>
      <c r="V167" s="187"/>
      <c r="W167" s="58"/>
      <c r="X167" s="190"/>
      <c r="Y167" s="190"/>
      <c r="Z167" s="190"/>
      <c r="AA167" s="58"/>
      <c r="AB167" s="58"/>
      <c r="AC167" s="189"/>
      <c r="AD167" s="259"/>
      <c r="AE167" s="259"/>
      <c r="AF167" s="58"/>
      <c r="AG167" s="30"/>
      <c r="AH167" s="58"/>
      <c r="AI167" s="30"/>
      <c r="AJ167" s="185"/>
      <c r="AK167" s="208"/>
      <c r="AL167" s="287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4"/>
      <c r="AT167" s="39"/>
    </row>
    <row r="168" spans="2:46" ht="13.5" customHeight="1" x14ac:dyDescent="0.15">
      <c r="B168" s="285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8"/>
      <c r="M168" s="258"/>
      <c r="N168" s="57"/>
      <c r="O168" s="28"/>
      <c r="P168" s="57"/>
      <c r="Q168" s="28"/>
      <c r="R168" s="133"/>
      <c r="S168" s="206"/>
      <c r="T168" s="285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8"/>
      <c r="AE168" s="258"/>
      <c r="AF168" s="57"/>
      <c r="AG168" s="28"/>
      <c r="AH168" s="57"/>
      <c r="AI168" s="28"/>
      <c r="AJ168" s="133"/>
      <c r="AK168" s="208"/>
      <c r="AL168" s="285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4"/>
      <c r="AT168" s="39"/>
    </row>
    <row r="169" spans="2:46" ht="13.5" customHeight="1" x14ac:dyDescent="0.15">
      <c r="B169" s="286"/>
      <c r="C169" s="29" t="s">
        <v>35</v>
      </c>
      <c r="D169" s="187"/>
      <c r="E169" s="58"/>
      <c r="F169" s="188"/>
      <c r="G169" s="188"/>
      <c r="H169" s="188"/>
      <c r="I169" s="64"/>
      <c r="J169" s="64"/>
      <c r="K169" s="189"/>
      <c r="L169" s="259"/>
      <c r="M169" s="259"/>
      <c r="N169" s="58"/>
      <c r="O169" s="30"/>
      <c r="P169" s="58"/>
      <c r="Q169" s="30"/>
      <c r="R169" s="134"/>
      <c r="S169" s="206"/>
      <c r="T169" s="286"/>
      <c r="U169" s="29" t="s">
        <v>35</v>
      </c>
      <c r="V169" s="187"/>
      <c r="W169" s="58"/>
      <c r="X169" s="188"/>
      <c r="Y169" s="188"/>
      <c r="Z169" s="188"/>
      <c r="AA169" s="64"/>
      <c r="AB169" s="64"/>
      <c r="AC169" s="189"/>
      <c r="AD169" s="259"/>
      <c r="AE169" s="259"/>
      <c r="AF169" s="58"/>
      <c r="AG169" s="30"/>
      <c r="AH169" s="58"/>
      <c r="AI169" s="30"/>
      <c r="AJ169" s="134"/>
      <c r="AK169" s="208"/>
      <c r="AL169" s="286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4"/>
      <c r="AT169" s="39"/>
    </row>
    <row r="170" spans="2:46" ht="13.5" customHeight="1" x14ac:dyDescent="0.15">
      <c r="B170" s="286"/>
      <c r="C170" s="29" t="s">
        <v>36</v>
      </c>
      <c r="D170" s="187"/>
      <c r="E170" s="58"/>
      <c r="F170" s="188"/>
      <c r="G170" s="188"/>
      <c r="H170" s="188"/>
      <c r="I170" s="64"/>
      <c r="J170" s="64"/>
      <c r="K170" s="189"/>
      <c r="L170" s="259"/>
      <c r="M170" s="259"/>
      <c r="N170" s="58"/>
      <c r="O170" s="30"/>
      <c r="P170" s="58"/>
      <c r="Q170" s="30"/>
      <c r="R170" s="134"/>
      <c r="S170" s="206"/>
      <c r="T170" s="286"/>
      <c r="U170" s="29" t="s">
        <v>36</v>
      </c>
      <c r="V170" s="187"/>
      <c r="W170" s="58"/>
      <c r="X170" s="188"/>
      <c r="Y170" s="188"/>
      <c r="Z170" s="188"/>
      <c r="AA170" s="64"/>
      <c r="AB170" s="64"/>
      <c r="AC170" s="189"/>
      <c r="AD170" s="259"/>
      <c r="AE170" s="259"/>
      <c r="AF170" s="58"/>
      <c r="AG170" s="30"/>
      <c r="AH170" s="58"/>
      <c r="AI170" s="30"/>
      <c r="AJ170" s="134"/>
      <c r="AK170" s="208"/>
      <c r="AL170" s="286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4"/>
      <c r="AT170" s="39"/>
    </row>
    <row r="171" spans="2:46" ht="13.5" customHeight="1" x14ac:dyDescent="0.15">
      <c r="B171" s="286"/>
      <c r="C171" s="29" t="s">
        <v>38</v>
      </c>
      <c r="D171" s="187"/>
      <c r="E171" s="58"/>
      <c r="F171" s="188"/>
      <c r="G171" s="188"/>
      <c r="H171" s="188"/>
      <c r="I171" s="64"/>
      <c r="J171" s="64"/>
      <c r="K171" s="189"/>
      <c r="L171" s="259"/>
      <c r="M171" s="259"/>
      <c r="N171" s="58"/>
      <c r="O171" s="30"/>
      <c r="P171" s="58"/>
      <c r="Q171" s="30"/>
      <c r="R171" s="134"/>
      <c r="S171" s="206"/>
      <c r="T171" s="286"/>
      <c r="U171" s="29" t="s">
        <v>38</v>
      </c>
      <c r="V171" s="187"/>
      <c r="W171" s="58"/>
      <c r="X171" s="188"/>
      <c r="Y171" s="188"/>
      <c r="Z171" s="188"/>
      <c r="AA171" s="64"/>
      <c r="AB171" s="64"/>
      <c r="AC171" s="189"/>
      <c r="AD171" s="259"/>
      <c r="AE171" s="259"/>
      <c r="AF171" s="58"/>
      <c r="AG171" s="30"/>
      <c r="AH171" s="58"/>
      <c r="AI171" s="30"/>
      <c r="AJ171" s="134"/>
      <c r="AK171" s="208"/>
      <c r="AL171" s="286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4"/>
      <c r="AT171" s="39"/>
    </row>
    <row r="172" spans="2:46" ht="13.5" customHeight="1" thickBot="1" x14ac:dyDescent="0.2">
      <c r="B172" s="287"/>
      <c r="C172" s="29"/>
      <c r="D172" s="187"/>
      <c r="E172" s="58"/>
      <c r="F172" s="190"/>
      <c r="G172" s="190"/>
      <c r="H172" s="190"/>
      <c r="I172" s="58"/>
      <c r="J172" s="58"/>
      <c r="K172" s="189"/>
      <c r="L172" s="259"/>
      <c r="M172" s="259"/>
      <c r="N172" s="58"/>
      <c r="O172" s="30"/>
      <c r="P172" s="58"/>
      <c r="Q172" s="30"/>
      <c r="R172" s="185"/>
      <c r="S172" s="206"/>
      <c r="T172" s="287"/>
      <c r="U172" s="29"/>
      <c r="V172" s="187"/>
      <c r="W172" s="58"/>
      <c r="X172" s="190"/>
      <c r="Y172" s="190"/>
      <c r="Z172" s="190"/>
      <c r="AA172" s="58"/>
      <c r="AB172" s="58"/>
      <c r="AC172" s="189"/>
      <c r="AD172" s="259"/>
      <c r="AE172" s="259"/>
      <c r="AF172" s="58"/>
      <c r="AG172" s="30"/>
      <c r="AH172" s="58"/>
      <c r="AI172" s="30"/>
      <c r="AJ172" s="185"/>
      <c r="AK172" s="208"/>
      <c r="AL172" s="287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4"/>
      <c r="AT172" s="39"/>
    </row>
    <row r="173" spans="2:46" ht="13.5" customHeight="1" x14ac:dyDescent="0.15">
      <c r="B173" s="285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8"/>
      <c r="M173" s="258"/>
      <c r="N173" s="57"/>
      <c r="O173" s="28"/>
      <c r="P173" s="57"/>
      <c r="Q173" s="28"/>
      <c r="R173" s="133"/>
      <c r="S173" s="206"/>
      <c r="T173" s="285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8"/>
      <c r="AE173" s="258"/>
      <c r="AF173" s="57"/>
      <c r="AG173" s="28"/>
      <c r="AH173" s="57"/>
      <c r="AI173" s="28"/>
      <c r="AJ173" s="133"/>
      <c r="AK173" s="208"/>
      <c r="AL173" s="285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4"/>
      <c r="AT173" s="39"/>
    </row>
    <row r="174" spans="2:46" ht="13.5" customHeight="1" x14ac:dyDescent="0.15">
      <c r="B174" s="286"/>
      <c r="C174" s="29" t="s">
        <v>35</v>
      </c>
      <c r="D174" s="187"/>
      <c r="E174" s="58"/>
      <c r="F174" s="188"/>
      <c r="G174" s="188"/>
      <c r="H174" s="188"/>
      <c r="I174" s="64"/>
      <c r="J174" s="64"/>
      <c r="K174" s="189"/>
      <c r="L174" s="259"/>
      <c r="M174" s="259"/>
      <c r="N174" s="58"/>
      <c r="O174" s="30"/>
      <c r="P174" s="58"/>
      <c r="Q174" s="30"/>
      <c r="R174" s="134"/>
      <c r="S174" s="206"/>
      <c r="T174" s="286"/>
      <c r="U174" s="29" t="s">
        <v>35</v>
      </c>
      <c r="V174" s="187"/>
      <c r="W174" s="58"/>
      <c r="X174" s="188"/>
      <c r="Y174" s="188"/>
      <c r="Z174" s="188"/>
      <c r="AA174" s="64"/>
      <c r="AB174" s="64"/>
      <c r="AC174" s="189"/>
      <c r="AD174" s="259"/>
      <c r="AE174" s="259"/>
      <c r="AF174" s="58"/>
      <c r="AG174" s="30"/>
      <c r="AH174" s="58"/>
      <c r="AI174" s="30"/>
      <c r="AJ174" s="134"/>
      <c r="AK174" s="208"/>
      <c r="AL174" s="286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4"/>
      <c r="AT174" s="39"/>
    </row>
    <row r="175" spans="2:46" ht="13.5" customHeight="1" x14ac:dyDescent="0.15">
      <c r="B175" s="286"/>
      <c r="C175" s="29" t="s">
        <v>36</v>
      </c>
      <c r="D175" s="187"/>
      <c r="E175" s="58"/>
      <c r="F175" s="188"/>
      <c r="G175" s="188"/>
      <c r="H175" s="188"/>
      <c r="I175" s="64"/>
      <c r="J175" s="64"/>
      <c r="K175" s="189"/>
      <c r="L175" s="259"/>
      <c r="M175" s="259"/>
      <c r="N175" s="58"/>
      <c r="O175" s="30"/>
      <c r="P175" s="58"/>
      <c r="Q175" s="30"/>
      <c r="R175" s="134"/>
      <c r="S175" s="206"/>
      <c r="T175" s="286"/>
      <c r="U175" s="29" t="s">
        <v>36</v>
      </c>
      <c r="V175" s="187"/>
      <c r="W175" s="58"/>
      <c r="X175" s="188"/>
      <c r="Y175" s="188"/>
      <c r="Z175" s="188"/>
      <c r="AA175" s="64"/>
      <c r="AB175" s="64"/>
      <c r="AC175" s="189"/>
      <c r="AD175" s="259"/>
      <c r="AE175" s="259"/>
      <c r="AF175" s="58"/>
      <c r="AG175" s="30"/>
      <c r="AH175" s="58"/>
      <c r="AI175" s="30"/>
      <c r="AJ175" s="134"/>
      <c r="AK175" s="208"/>
      <c r="AL175" s="286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4"/>
      <c r="AT175" s="39"/>
    </row>
    <row r="176" spans="2:46" ht="13.5" customHeight="1" x14ac:dyDescent="0.15">
      <c r="B176" s="286"/>
      <c r="C176" s="29" t="s">
        <v>38</v>
      </c>
      <c r="D176" s="187"/>
      <c r="E176" s="58"/>
      <c r="F176" s="188"/>
      <c r="G176" s="188"/>
      <c r="H176" s="188"/>
      <c r="I176" s="64"/>
      <c r="J176" s="64"/>
      <c r="K176" s="189"/>
      <c r="L176" s="259"/>
      <c r="M176" s="259"/>
      <c r="N176" s="58"/>
      <c r="O176" s="30"/>
      <c r="P176" s="58"/>
      <c r="Q176" s="30"/>
      <c r="R176" s="134"/>
      <c r="S176" s="206"/>
      <c r="T176" s="286"/>
      <c r="U176" s="29" t="s">
        <v>38</v>
      </c>
      <c r="V176" s="187"/>
      <c r="W176" s="58"/>
      <c r="X176" s="188"/>
      <c r="Y176" s="188"/>
      <c r="Z176" s="188"/>
      <c r="AA176" s="64"/>
      <c r="AB176" s="64"/>
      <c r="AC176" s="189"/>
      <c r="AD176" s="259"/>
      <c r="AE176" s="259"/>
      <c r="AF176" s="58"/>
      <c r="AG176" s="30"/>
      <c r="AH176" s="58"/>
      <c r="AI176" s="30"/>
      <c r="AJ176" s="134"/>
      <c r="AK176" s="208"/>
      <c r="AL176" s="286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4"/>
      <c r="AT176" s="39"/>
    </row>
    <row r="177" spans="2:46" ht="13.5" customHeight="1" thickBot="1" x14ac:dyDescent="0.2">
      <c r="B177" s="287"/>
      <c r="C177" s="29"/>
      <c r="D177" s="187"/>
      <c r="E177" s="58"/>
      <c r="F177" s="190"/>
      <c r="G177" s="190"/>
      <c r="H177" s="190"/>
      <c r="I177" s="58"/>
      <c r="J177" s="58"/>
      <c r="K177" s="189"/>
      <c r="L177" s="259"/>
      <c r="M177" s="259"/>
      <c r="N177" s="58"/>
      <c r="O177" s="30"/>
      <c r="P177" s="58"/>
      <c r="Q177" s="30"/>
      <c r="R177" s="185"/>
      <c r="S177" s="206"/>
      <c r="T177" s="287"/>
      <c r="U177" s="29"/>
      <c r="V177" s="187"/>
      <c r="W177" s="58"/>
      <c r="X177" s="190"/>
      <c r="Y177" s="190"/>
      <c r="Z177" s="190"/>
      <c r="AA177" s="58"/>
      <c r="AB177" s="58"/>
      <c r="AC177" s="189"/>
      <c r="AD177" s="259"/>
      <c r="AE177" s="259"/>
      <c r="AF177" s="58"/>
      <c r="AG177" s="30"/>
      <c r="AH177" s="58"/>
      <c r="AI177" s="30"/>
      <c r="AJ177" s="185"/>
      <c r="AK177" s="208"/>
      <c r="AL177" s="287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4"/>
      <c r="AT177" s="39"/>
    </row>
    <row r="178" spans="2:46" ht="13.5" customHeight="1" x14ac:dyDescent="0.15">
      <c r="B178" s="285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8"/>
      <c r="M178" s="258"/>
      <c r="N178" s="57"/>
      <c r="O178" s="28"/>
      <c r="P178" s="57"/>
      <c r="Q178" s="28"/>
      <c r="R178" s="133"/>
      <c r="S178" s="206"/>
      <c r="T178" s="285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8"/>
      <c r="AE178" s="258"/>
      <c r="AF178" s="57"/>
      <c r="AG178" s="28"/>
      <c r="AH178" s="57"/>
      <c r="AI178" s="28"/>
      <c r="AJ178" s="133"/>
      <c r="AK178" s="208"/>
      <c r="AL178" s="285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4"/>
      <c r="AT178" s="39"/>
    </row>
    <row r="179" spans="2:46" ht="13.5" customHeight="1" x14ac:dyDescent="0.15">
      <c r="B179" s="286"/>
      <c r="C179" s="29" t="s">
        <v>35</v>
      </c>
      <c r="D179" s="187"/>
      <c r="E179" s="58"/>
      <c r="F179" s="188"/>
      <c r="G179" s="188"/>
      <c r="H179" s="188"/>
      <c r="I179" s="64"/>
      <c r="J179" s="64"/>
      <c r="K179" s="189"/>
      <c r="L179" s="259"/>
      <c r="M179" s="259"/>
      <c r="N179" s="58"/>
      <c r="O179" s="30"/>
      <c r="P179" s="58"/>
      <c r="Q179" s="30"/>
      <c r="R179" s="134"/>
      <c r="S179" s="206"/>
      <c r="T179" s="286"/>
      <c r="U179" s="29" t="s">
        <v>35</v>
      </c>
      <c r="V179" s="187"/>
      <c r="W179" s="58"/>
      <c r="X179" s="188"/>
      <c r="Y179" s="188"/>
      <c r="Z179" s="188"/>
      <c r="AA179" s="64"/>
      <c r="AB179" s="64"/>
      <c r="AC179" s="189"/>
      <c r="AD179" s="259"/>
      <c r="AE179" s="259"/>
      <c r="AF179" s="58"/>
      <c r="AG179" s="30"/>
      <c r="AH179" s="58"/>
      <c r="AI179" s="30"/>
      <c r="AJ179" s="134"/>
      <c r="AK179" s="208"/>
      <c r="AL179" s="286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4"/>
      <c r="AT179" s="39"/>
    </row>
    <row r="180" spans="2:46" ht="13.5" customHeight="1" x14ac:dyDescent="0.15">
      <c r="B180" s="286"/>
      <c r="C180" s="29" t="s">
        <v>36</v>
      </c>
      <c r="D180" s="187"/>
      <c r="E180" s="58"/>
      <c r="F180" s="188"/>
      <c r="G180" s="188"/>
      <c r="H180" s="188"/>
      <c r="I180" s="64"/>
      <c r="J180" s="64"/>
      <c r="K180" s="189"/>
      <c r="L180" s="259"/>
      <c r="M180" s="259"/>
      <c r="N180" s="58"/>
      <c r="O180" s="30"/>
      <c r="P180" s="58"/>
      <c r="Q180" s="30"/>
      <c r="R180" s="134"/>
      <c r="S180" s="206"/>
      <c r="T180" s="286"/>
      <c r="U180" s="29" t="s">
        <v>36</v>
      </c>
      <c r="V180" s="187"/>
      <c r="W180" s="58"/>
      <c r="X180" s="188"/>
      <c r="Y180" s="188"/>
      <c r="Z180" s="188"/>
      <c r="AA180" s="64"/>
      <c r="AB180" s="64"/>
      <c r="AC180" s="189"/>
      <c r="AD180" s="259"/>
      <c r="AE180" s="259"/>
      <c r="AF180" s="58"/>
      <c r="AG180" s="30"/>
      <c r="AH180" s="58"/>
      <c r="AI180" s="30"/>
      <c r="AJ180" s="134"/>
      <c r="AK180" s="208"/>
      <c r="AL180" s="286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4"/>
      <c r="AT180" s="39"/>
    </row>
    <row r="181" spans="2:46" ht="13.5" customHeight="1" x14ac:dyDescent="0.15">
      <c r="B181" s="286"/>
      <c r="C181" s="29" t="s">
        <v>38</v>
      </c>
      <c r="D181" s="187"/>
      <c r="E181" s="58"/>
      <c r="F181" s="188"/>
      <c r="G181" s="188"/>
      <c r="H181" s="188"/>
      <c r="I181" s="64"/>
      <c r="J181" s="64"/>
      <c r="K181" s="189"/>
      <c r="L181" s="259"/>
      <c r="M181" s="259"/>
      <c r="N181" s="58"/>
      <c r="O181" s="30"/>
      <c r="P181" s="58"/>
      <c r="Q181" s="30"/>
      <c r="R181" s="134"/>
      <c r="S181" s="206"/>
      <c r="T181" s="286"/>
      <c r="U181" s="29" t="s">
        <v>38</v>
      </c>
      <c r="V181" s="187"/>
      <c r="W181" s="58"/>
      <c r="X181" s="188"/>
      <c r="Y181" s="188"/>
      <c r="Z181" s="188"/>
      <c r="AA181" s="64"/>
      <c r="AB181" s="64"/>
      <c r="AC181" s="189"/>
      <c r="AD181" s="259"/>
      <c r="AE181" s="259"/>
      <c r="AF181" s="58"/>
      <c r="AG181" s="30"/>
      <c r="AH181" s="58"/>
      <c r="AI181" s="30"/>
      <c r="AJ181" s="134"/>
      <c r="AK181" s="208"/>
      <c r="AL181" s="286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4"/>
      <c r="AT181" s="39"/>
    </row>
    <row r="182" spans="2:46" ht="13.5" customHeight="1" thickBot="1" x14ac:dyDescent="0.2">
      <c r="B182" s="287"/>
      <c r="C182" s="29"/>
      <c r="D182" s="187"/>
      <c r="E182" s="58"/>
      <c r="F182" s="190"/>
      <c r="G182" s="190"/>
      <c r="H182" s="190"/>
      <c r="I182" s="58"/>
      <c r="J182" s="58"/>
      <c r="K182" s="189"/>
      <c r="L182" s="259"/>
      <c r="M182" s="259"/>
      <c r="N182" s="58"/>
      <c r="O182" s="30"/>
      <c r="P182" s="58"/>
      <c r="Q182" s="30"/>
      <c r="R182" s="185"/>
      <c r="S182" s="206"/>
      <c r="T182" s="287"/>
      <c r="U182" s="29"/>
      <c r="V182" s="187"/>
      <c r="W182" s="58"/>
      <c r="X182" s="190"/>
      <c r="Y182" s="190"/>
      <c r="Z182" s="190"/>
      <c r="AA182" s="58"/>
      <c r="AB182" s="58"/>
      <c r="AC182" s="189"/>
      <c r="AD182" s="259"/>
      <c r="AE182" s="259"/>
      <c r="AF182" s="58"/>
      <c r="AG182" s="30"/>
      <c r="AH182" s="58"/>
      <c r="AI182" s="30"/>
      <c r="AJ182" s="185"/>
      <c r="AK182" s="208"/>
      <c r="AL182" s="287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4"/>
      <c r="AT182" s="39"/>
    </row>
    <row r="183" spans="2:46" ht="13.5" customHeight="1" x14ac:dyDescent="0.15">
      <c r="B183" s="285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8"/>
      <c r="M183" s="258"/>
      <c r="N183" s="57"/>
      <c r="O183" s="28"/>
      <c r="P183" s="57"/>
      <c r="Q183" s="28"/>
      <c r="R183" s="133"/>
      <c r="S183" s="206"/>
      <c r="T183" s="285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8"/>
      <c r="AE183" s="258"/>
      <c r="AF183" s="57"/>
      <c r="AG183" s="28"/>
      <c r="AH183" s="57"/>
      <c r="AI183" s="28"/>
      <c r="AJ183" s="133"/>
      <c r="AK183" s="208"/>
      <c r="AL183" s="285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4"/>
      <c r="AT183" s="39"/>
    </row>
    <row r="184" spans="2:46" ht="13.5" customHeight="1" x14ac:dyDescent="0.15">
      <c r="B184" s="286"/>
      <c r="C184" s="29" t="s">
        <v>35</v>
      </c>
      <c r="D184" s="187"/>
      <c r="E184" s="58"/>
      <c r="F184" s="188"/>
      <c r="G184" s="188"/>
      <c r="H184" s="188"/>
      <c r="I184" s="64"/>
      <c r="J184" s="64"/>
      <c r="K184" s="189"/>
      <c r="L184" s="259"/>
      <c r="M184" s="259"/>
      <c r="N184" s="58"/>
      <c r="O184" s="30"/>
      <c r="P184" s="58"/>
      <c r="Q184" s="30"/>
      <c r="R184" s="134"/>
      <c r="S184" s="206"/>
      <c r="T184" s="286"/>
      <c r="U184" s="29" t="s">
        <v>35</v>
      </c>
      <c r="V184" s="187"/>
      <c r="W184" s="58"/>
      <c r="X184" s="188"/>
      <c r="Y184" s="188"/>
      <c r="Z184" s="188"/>
      <c r="AA184" s="64"/>
      <c r="AB184" s="64"/>
      <c r="AC184" s="189"/>
      <c r="AD184" s="259"/>
      <c r="AE184" s="259"/>
      <c r="AF184" s="58"/>
      <c r="AG184" s="30"/>
      <c r="AH184" s="58"/>
      <c r="AI184" s="30"/>
      <c r="AJ184" s="134"/>
      <c r="AK184" s="208"/>
      <c r="AL184" s="286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4"/>
      <c r="AT184" s="39"/>
    </row>
    <row r="185" spans="2:46" ht="13.5" customHeight="1" x14ac:dyDescent="0.15">
      <c r="B185" s="286"/>
      <c r="C185" s="29" t="s">
        <v>36</v>
      </c>
      <c r="D185" s="187"/>
      <c r="E185" s="58"/>
      <c r="F185" s="188"/>
      <c r="G185" s="188"/>
      <c r="H185" s="188"/>
      <c r="I185" s="64"/>
      <c r="J185" s="64"/>
      <c r="K185" s="189"/>
      <c r="L185" s="259"/>
      <c r="M185" s="259"/>
      <c r="N185" s="58"/>
      <c r="O185" s="30"/>
      <c r="P185" s="58"/>
      <c r="Q185" s="30"/>
      <c r="R185" s="134"/>
      <c r="S185" s="206"/>
      <c r="T185" s="286"/>
      <c r="U185" s="29" t="s">
        <v>36</v>
      </c>
      <c r="V185" s="187"/>
      <c r="W185" s="58"/>
      <c r="X185" s="188"/>
      <c r="Y185" s="188"/>
      <c r="Z185" s="188"/>
      <c r="AA185" s="64"/>
      <c r="AB185" s="64"/>
      <c r="AC185" s="189"/>
      <c r="AD185" s="259"/>
      <c r="AE185" s="259"/>
      <c r="AF185" s="58"/>
      <c r="AG185" s="30"/>
      <c r="AH185" s="58"/>
      <c r="AI185" s="30"/>
      <c r="AJ185" s="134"/>
      <c r="AK185" s="208"/>
      <c r="AL185" s="286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4"/>
      <c r="AT185" s="39"/>
    </row>
    <row r="186" spans="2:46" ht="13.5" customHeight="1" x14ac:dyDescent="0.15">
      <c r="B186" s="286"/>
      <c r="C186" s="29" t="s">
        <v>38</v>
      </c>
      <c r="D186" s="187"/>
      <c r="E186" s="58"/>
      <c r="F186" s="188"/>
      <c r="G186" s="188"/>
      <c r="H186" s="188"/>
      <c r="I186" s="64"/>
      <c r="J186" s="64"/>
      <c r="K186" s="189"/>
      <c r="L186" s="259"/>
      <c r="M186" s="259"/>
      <c r="N186" s="58"/>
      <c r="O186" s="30"/>
      <c r="P186" s="58"/>
      <c r="Q186" s="30"/>
      <c r="R186" s="134"/>
      <c r="S186" s="206"/>
      <c r="T186" s="286"/>
      <c r="U186" s="29" t="s">
        <v>38</v>
      </c>
      <c r="V186" s="187"/>
      <c r="W186" s="58"/>
      <c r="X186" s="188"/>
      <c r="Y186" s="188"/>
      <c r="Z186" s="188"/>
      <c r="AA186" s="64"/>
      <c r="AB186" s="64"/>
      <c r="AC186" s="189"/>
      <c r="AD186" s="259"/>
      <c r="AE186" s="259"/>
      <c r="AF186" s="58"/>
      <c r="AG186" s="30"/>
      <c r="AH186" s="58"/>
      <c r="AI186" s="30"/>
      <c r="AJ186" s="134"/>
      <c r="AK186" s="208"/>
      <c r="AL186" s="286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4"/>
      <c r="AT186" s="39"/>
    </row>
    <row r="187" spans="2:46" ht="13.5" customHeight="1" thickBot="1" x14ac:dyDescent="0.2">
      <c r="B187" s="287"/>
      <c r="C187" s="29"/>
      <c r="D187" s="187"/>
      <c r="E187" s="58"/>
      <c r="F187" s="190"/>
      <c r="G187" s="190"/>
      <c r="H187" s="190"/>
      <c r="I187" s="58"/>
      <c r="J187" s="58"/>
      <c r="K187" s="189"/>
      <c r="L187" s="259"/>
      <c r="M187" s="259"/>
      <c r="N187" s="58"/>
      <c r="O187" s="30"/>
      <c r="P187" s="58"/>
      <c r="Q187" s="30"/>
      <c r="R187" s="185"/>
      <c r="S187" s="206"/>
      <c r="T187" s="287"/>
      <c r="U187" s="29"/>
      <c r="V187" s="187"/>
      <c r="W187" s="58"/>
      <c r="X187" s="190"/>
      <c r="Y187" s="190"/>
      <c r="Z187" s="190"/>
      <c r="AA187" s="58"/>
      <c r="AB187" s="58"/>
      <c r="AC187" s="189"/>
      <c r="AD187" s="259"/>
      <c r="AE187" s="259"/>
      <c r="AF187" s="58"/>
      <c r="AG187" s="30"/>
      <c r="AH187" s="58"/>
      <c r="AI187" s="30"/>
      <c r="AJ187" s="185"/>
      <c r="AK187" s="208"/>
      <c r="AL187" s="287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4"/>
      <c r="AT187" s="39"/>
    </row>
    <row r="188" spans="2:46" ht="13.5" customHeight="1" x14ac:dyDescent="0.15">
      <c r="B188" s="285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8"/>
      <c r="M188" s="258"/>
      <c r="N188" s="57"/>
      <c r="O188" s="28"/>
      <c r="P188" s="57"/>
      <c r="Q188" s="28"/>
      <c r="R188" s="133"/>
      <c r="S188" s="206"/>
      <c r="T188" s="285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8"/>
      <c r="AE188" s="258"/>
      <c r="AF188" s="57"/>
      <c r="AG188" s="28"/>
      <c r="AH188" s="57"/>
      <c r="AI188" s="28"/>
      <c r="AJ188" s="133"/>
      <c r="AK188" s="208"/>
      <c r="AL188" s="285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4"/>
      <c r="AT188" s="39"/>
    </row>
    <row r="189" spans="2:46" ht="13.5" customHeight="1" x14ac:dyDescent="0.15">
      <c r="B189" s="286"/>
      <c r="C189" s="29" t="s">
        <v>35</v>
      </c>
      <c r="D189" s="187"/>
      <c r="E189" s="58"/>
      <c r="F189" s="188"/>
      <c r="G189" s="188"/>
      <c r="H189" s="188"/>
      <c r="I189" s="64"/>
      <c r="J189" s="64"/>
      <c r="K189" s="189"/>
      <c r="L189" s="259"/>
      <c r="M189" s="259"/>
      <c r="N189" s="58"/>
      <c r="O189" s="30"/>
      <c r="P189" s="58"/>
      <c r="Q189" s="30"/>
      <c r="R189" s="134"/>
      <c r="S189" s="206"/>
      <c r="T189" s="286"/>
      <c r="U189" s="29" t="s">
        <v>35</v>
      </c>
      <c r="V189" s="187"/>
      <c r="W189" s="58"/>
      <c r="X189" s="188"/>
      <c r="Y189" s="188"/>
      <c r="Z189" s="188"/>
      <c r="AA189" s="64"/>
      <c r="AB189" s="64"/>
      <c r="AC189" s="189"/>
      <c r="AD189" s="259"/>
      <c r="AE189" s="259"/>
      <c r="AF189" s="58"/>
      <c r="AG189" s="30"/>
      <c r="AH189" s="58"/>
      <c r="AI189" s="30"/>
      <c r="AJ189" s="134"/>
      <c r="AK189" s="208"/>
      <c r="AL189" s="286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4"/>
      <c r="AT189" s="39"/>
    </row>
    <row r="190" spans="2:46" ht="13.5" customHeight="1" x14ac:dyDescent="0.15">
      <c r="B190" s="286"/>
      <c r="C190" s="29" t="s">
        <v>36</v>
      </c>
      <c r="D190" s="187"/>
      <c r="E190" s="58"/>
      <c r="F190" s="188"/>
      <c r="G190" s="188"/>
      <c r="H190" s="188"/>
      <c r="I190" s="64"/>
      <c r="J190" s="64"/>
      <c r="K190" s="189"/>
      <c r="L190" s="259"/>
      <c r="M190" s="259"/>
      <c r="N190" s="58"/>
      <c r="O190" s="30"/>
      <c r="P190" s="58"/>
      <c r="Q190" s="30"/>
      <c r="R190" s="134"/>
      <c r="S190" s="206"/>
      <c r="T190" s="286"/>
      <c r="U190" s="29" t="s">
        <v>36</v>
      </c>
      <c r="V190" s="187"/>
      <c r="W190" s="58"/>
      <c r="X190" s="188"/>
      <c r="Y190" s="188"/>
      <c r="Z190" s="188"/>
      <c r="AA190" s="64"/>
      <c r="AB190" s="64"/>
      <c r="AC190" s="189"/>
      <c r="AD190" s="259"/>
      <c r="AE190" s="259"/>
      <c r="AF190" s="58"/>
      <c r="AG190" s="30"/>
      <c r="AH190" s="58"/>
      <c r="AI190" s="30"/>
      <c r="AJ190" s="134"/>
      <c r="AK190" s="208"/>
      <c r="AL190" s="286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4"/>
      <c r="AT190" s="39"/>
    </row>
    <row r="191" spans="2:46" ht="13.5" customHeight="1" x14ac:dyDescent="0.15">
      <c r="B191" s="286"/>
      <c r="C191" s="29" t="s">
        <v>38</v>
      </c>
      <c r="D191" s="187"/>
      <c r="E191" s="58"/>
      <c r="F191" s="188"/>
      <c r="G191" s="188"/>
      <c r="H191" s="188"/>
      <c r="I191" s="64"/>
      <c r="J191" s="64"/>
      <c r="K191" s="189"/>
      <c r="L191" s="259"/>
      <c r="M191" s="259"/>
      <c r="N191" s="58"/>
      <c r="O191" s="30"/>
      <c r="P191" s="58"/>
      <c r="Q191" s="30"/>
      <c r="R191" s="134"/>
      <c r="S191" s="206"/>
      <c r="T191" s="286"/>
      <c r="U191" s="29" t="s">
        <v>38</v>
      </c>
      <c r="V191" s="187"/>
      <c r="W191" s="58"/>
      <c r="X191" s="188"/>
      <c r="Y191" s="188"/>
      <c r="Z191" s="188"/>
      <c r="AA191" s="64"/>
      <c r="AB191" s="64"/>
      <c r="AC191" s="189"/>
      <c r="AD191" s="259"/>
      <c r="AE191" s="259"/>
      <c r="AF191" s="58"/>
      <c r="AG191" s="30"/>
      <c r="AH191" s="58"/>
      <c r="AI191" s="30"/>
      <c r="AJ191" s="134"/>
      <c r="AK191" s="208"/>
      <c r="AL191" s="286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4"/>
      <c r="AT191" s="39"/>
    </row>
    <row r="192" spans="2:46" ht="13.5" customHeight="1" thickBot="1" x14ac:dyDescent="0.2">
      <c r="B192" s="287"/>
      <c r="C192" s="29"/>
      <c r="D192" s="187"/>
      <c r="E192" s="58"/>
      <c r="F192" s="190"/>
      <c r="G192" s="190"/>
      <c r="H192" s="190"/>
      <c r="I192" s="58"/>
      <c r="J192" s="58"/>
      <c r="K192" s="189"/>
      <c r="L192" s="259"/>
      <c r="M192" s="259"/>
      <c r="N192" s="58"/>
      <c r="O192" s="30"/>
      <c r="P192" s="58"/>
      <c r="Q192" s="30"/>
      <c r="R192" s="185"/>
      <c r="S192" s="206"/>
      <c r="T192" s="287"/>
      <c r="U192" s="29"/>
      <c r="V192" s="187"/>
      <c r="W192" s="58"/>
      <c r="X192" s="190"/>
      <c r="Y192" s="190"/>
      <c r="Z192" s="190"/>
      <c r="AA192" s="58"/>
      <c r="AB192" s="58"/>
      <c r="AC192" s="189"/>
      <c r="AD192" s="259"/>
      <c r="AE192" s="259"/>
      <c r="AF192" s="58"/>
      <c r="AG192" s="30"/>
      <c r="AH192" s="58"/>
      <c r="AI192" s="30"/>
      <c r="AJ192" s="185"/>
      <c r="AK192" s="208"/>
      <c r="AL192" s="287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4"/>
      <c r="AT192" s="39"/>
    </row>
    <row r="193" spans="2:46" ht="13.5" customHeight="1" x14ac:dyDescent="0.15">
      <c r="B193" s="285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8"/>
      <c r="M193" s="258"/>
      <c r="N193" s="57"/>
      <c r="O193" s="28"/>
      <c r="P193" s="57"/>
      <c r="Q193" s="28"/>
      <c r="R193" s="133"/>
      <c r="S193" s="206"/>
      <c r="T193" s="285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8"/>
      <c r="AE193" s="258"/>
      <c r="AF193" s="57"/>
      <c r="AG193" s="28"/>
      <c r="AH193" s="57"/>
      <c r="AI193" s="28"/>
      <c r="AJ193" s="133"/>
      <c r="AK193" s="208"/>
      <c r="AL193" s="285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4"/>
      <c r="AT193" s="39"/>
    </row>
    <row r="194" spans="2:46" ht="13.5" customHeight="1" x14ac:dyDescent="0.15">
      <c r="B194" s="286"/>
      <c r="C194" s="29" t="s">
        <v>35</v>
      </c>
      <c r="D194" s="187"/>
      <c r="E194" s="58"/>
      <c r="F194" s="188"/>
      <c r="G194" s="188"/>
      <c r="H194" s="188"/>
      <c r="I194" s="64"/>
      <c r="J194" s="64"/>
      <c r="K194" s="189"/>
      <c r="L194" s="259"/>
      <c r="M194" s="259"/>
      <c r="N194" s="58"/>
      <c r="O194" s="30"/>
      <c r="P194" s="58"/>
      <c r="Q194" s="30"/>
      <c r="R194" s="134"/>
      <c r="S194" s="206"/>
      <c r="T194" s="286"/>
      <c r="U194" s="29" t="s">
        <v>35</v>
      </c>
      <c r="V194" s="187"/>
      <c r="W194" s="58"/>
      <c r="X194" s="188"/>
      <c r="Y194" s="188"/>
      <c r="Z194" s="188"/>
      <c r="AA194" s="64"/>
      <c r="AB194" s="64"/>
      <c r="AC194" s="189"/>
      <c r="AD194" s="259"/>
      <c r="AE194" s="259"/>
      <c r="AF194" s="58"/>
      <c r="AG194" s="30"/>
      <c r="AH194" s="58"/>
      <c r="AI194" s="30"/>
      <c r="AJ194" s="134"/>
      <c r="AK194" s="208"/>
      <c r="AL194" s="286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4"/>
      <c r="AT194" s="39"/>
    </row>
    <row r="195" spans="2:46" ht="13.5" customHeight="1" x14ac:dyDescent="0.15">
      <c r="B195" s="286"/>
      <c r="C195" s="29" t="s">
        <v>36</v>
      </c>
      <c r="D195" s="187"/>
      <c r="E195" s="58"/>
      <c r="F195" s="188"/>
      <c r="G195" s="188"/>
      <c r="H195" s="188"/>
      <c r="I195" s="64"/>
      <c r="J195" s="64"/>
      <c r="K195" s="189"/>
      <c r="L195" s="259"/>
      <c r="M195" s="259"/>
      <c r="N195" s="58"/>
      <c r="O195" s="30"/>
      <c r="P195" s="58"/>
      <c r="Q195" s="30"/>
      <c r="R195" s="134"/>
      <c r="S195" s="206"/>
      <c r="T195" s="286"/>
      <c r="U195" s="29" t="s">
        <v>36</v>
      </c>
      <c r="V195" s="187"/>
      <c r="W195" s="58"/>
      <c r="X195" s="188"/>
      <c r="Y195" s="188"/>
      <c r="Z195" s="188"/>
      <c r="AA195" s="64"/>
      <c r="AB195" s="64"/>
      <c r="AC195" s="189"/>
      <c r="AD195" s="259"/>
      <c r="AE195" s="259"/>
      <c r="AF195" s="58"/>
      <c r="AG195" s="30"/>
      <c r="AH195" s="58"/>
      <c r="AI195" s="30"/>
      <c r="AJ195" s="134"/>
      <c r="AK195" s="208"/>
      <c r="AL195" s="286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4"/>
      <c r="AT195" s="39"/>
    </row>
    <row r="196" spans="2:46" ht="13.5" customHeight="1" x14ac:dyDescent="0.15">
      <c r="B196" s="286"/>
      <c r="C196" s="29" t="s">
        <v>38</v>
      </c>
      <c r="D196" s="187"/>
      <c r="E196" s="58"/>
      <c r="F196" s="188"/>
      <c r="G196" s="188"/>
      <c r="H196" s="188"/>
      <c r="I196" s="64"/>
      <c r="J196" s="64"/>
      <c r="K196" s="189"/>
      <c r="L196" s="259"/>
      <c r="M196" s="259"/>
      <c r="N196" s="58"/>
      <c r="O196" s="30"/>
      <c r="P196" s="58"/>
      <c r="Q196" s="30"/>
      <c r="R196" s="134"/>
      <c r="S196" s="206"/>
      <c r="T196" s="286"/>
      <c r="U196" s="29" t="s">
        <v>38</v>
      </c>
      <c r="V196" s="187"/>
      <c r="W196" s="58"/>
      <c r="X196" s="188"/>
      <c r="Y196" s="188"/>
      <c r="Z196" s="188"/>
      <c r="AA196" s="64"/>
      <c r="AB196" s="64"/>
      <c r="AC196" s="189"/>
      <c r="AD196" s="259"/>
      <c r="AE196" s="259"/>
      <c r="AF196" s="58"/>
      <c r="AG196" s="30"/>
      <c r="AH196" s="58"/>
      <c r="AI196" s="30"/>
      <c r="AJ196" s="134"/>
      <c r="AK196" s="208"/>
      <c r="AL196" s="286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4"/>
      <c r="AT196" s="39"/>
    </row>
    <row r="197" spans="2:46" ht="13.5" customHeight="1" thickBot="1" x14ac:dyDescent="0.2">
      <c r="B197" s="287"/>
      <c r="C197" s="29"/>
      <c r="D197" s="187"/>
      <c r="E197" s="58"/>
      <c r="F197" s="190"/>
      <c r="G197" s="190"/>
      <c r="H197" s="190"/>
      <c r="I197" s="58"/>
      <c r="J197" s="58"/>
      <c r="K197" s="189"/>
      <c r="L197" s="259"/>
      <c r="M197" s="259"/>
      <c r="N197" s="58"/>
      <c r="O197" s="30"/>
      <c r="P197" s="58"/>
      <c r="Q197" s="30"/>
      <c r="R197" s="185"/>
      <c r="S197" s="206"/>
      <c r="T197" s="287"/>
      <c r="U197" s="29"/>
      <c r="V197" s="187"/>
      <c r="W197" s="58"/>
      <c r="X197" s="190"/>
      <c r="Y197" s="190"/>
      <c r="Z197" s="190"/>
      <c r="AA197" s="58"/>
      <c r="AB197" s="58"/>
      <c r="AC197" s="189"/>
      <c r="AD197" s="259"/>
      <c r="AE197" s="259"/>
      <c r="AF197" s="58"/>
      <c r="AG197" s="30"/>
      <c r="AH197" s="58"/>
      <c r="AI197" s="30"/>
      <c r="AJ197" s="185"/>
      <c r="AK197" s="208"/>
      <c r="AL197" s="287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4"/>
      <c r="AT197" s="39"/>
    </row>
    <row r="198" spans="2:46" ht="13.5" customHeight="1" x14ac:dyDescent="0.15">
      <c r="B198" s="285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8"/>
      <c r="M198" s="258"/>
      <c r="N198" s="57"/>
      <c r="O198" s="28"/>
      <c r="P198" s="57"/>
      <c r="Q198" s="28"/>
      <c r="R198" s="133"/>
      <c r="S198" s="206"/>
      <c r="T198" s="285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8"/>
      <c r="AE198" s="258"/>
      <c r="AF198" s="57"/>
      <c r="AG198" s="28"/>
      <c r="AH198" s="57"/>
      <c r="AI198" s="28"/>
      <c r="AJ198" s="133"/>
      <c r="AK198" s="208"/>
      <c r="AL198" s="285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4"/>
      <c r="AT198" s="39"/>
    </row>
    <row r="199" spans="2:46" ht="13.5" customHeight="1" x14ac:dyDescent="0.15">
      <c r="B199" s="286"/>
      <c r="C199" s="29" t="s">
        <v>35</v>
      </c>
      <c r="D199" s="187"/>
      <c r="E199" s="58"/>
      <c r="F199" s="188"/>
      <c r="G199" s="188"/>
      <c r="H199" s="188"/>
      <c r="I199" s="64"/>
      <c r="J199" s="64"/>
      <c r="K199" s="189"/>
      <c r="L199" s="259"/>
      <c r="M199" s="259"/>
      <c r="N199" s="58"/>
      <c r="O199" s="30"/>
      <c r="P199" s="58"/>
      <c r="Q199" s="30"/>
      <c r="R199" s="134"/>
      <c r="S199" s="206"/>
      <c r="T199" s="286"/>
      <c r="U199" s="29" t="s">
        <v>35</v>
      </c>
      <c r="V199" s="187"/>
      <c r="W199" s="58"/>
      <c r="X199" s="188"/>
      <c r="Y199" s="188"/>
      <c r="Z199" s="188"/>
      <c r="AA199" s="64"/>
      <c r="AB199" s="64"/>
      <c r="AC199" s="189"/>
      <c r="AD199" s="259"/>
      <c r="AE199" s="259"/>
      <c r="AF199" s="58"/>
      <c r="AG199" s="30"/>
      <c r="AH199" s="58"/>
      <c r="AI199" s="30"/>
      <c r="AJ199" s="134"/>
      <c r="AK199" s="208"/>
      <c r="AL199" s="286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4"/>
      <c r="AT199" s="39"/>
    </row>
    <row r="200" spans="2:46" ht="13.5" customHeight="1" x14ac:dyDescent="0.15">
      <c r="B200" s="286"/>
      <c r="C200" s="29" t="s">
        <v>36</v>
      </c>
      <c r="D200" s="187"/>
      <c r="E200" s="58"/>
      <c r="F200" s="188"/>
      <c r="G200" s="188"/>
      <c r="H200" s="188"/>
      <c r="I200" s="64"/>
      <c r="J200" s="64"/>
      <c r="K200" s="189"/>
      <c r="L200" s="259"/>
      <c r="M200" s="259"/>
      <c r="N200" s="58"/>
      <c r="O200" s="30"/>
      <c r="P200" s="58"/>
      <c r="Q200" s="30"/>
      <c r="R200" s="134"/>
      <c r="S200" s="206"/>
      <c r="T200" s="286"/>
      <c r="U200" s="29" t="s">
        <v>36</v>
      </c>
      <c r="V200" s="187"/>
      <c r="W200" s="58"/>
      <c r="X200" s="188"/>
      <c r="Y200" s="188"/>
      <c r="Z200" s="188"/>
      <c r="AA200" s="64"/>
      <c r="AB200" s="64"/>
      <c r="AC200" s="189"/>
      <c r="AD200" s="259"/>
      <c r="AE200" s="259"/>
      <c r="AF200" s="58"/>
      <c r="AG200" s="30"/>
      <c r="AH200" s="58"/>
      <c r="AI200" s="30"/>
      <c r="AJ200" s="134"/>
      <c r="AK200" s="208"/>
      <c r="AL200" s="286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4"/>
      <c r="AT200" s="39"/>
    </row>
    <row r="201" spans="2:46" ht="13.5" customHeight="1" x14ac:dyDescent="0.15">
      <c r="B201" s="286"/>
      <c r="C201" s="29" t="s">
        <v>38</v>
      </c>
      <c r="D201" s="187"/>
      <c r="E201" s="58"/>
      <c r="F201" s="188"/>
      <c r="G201" s="188"/>
      <c r="H201" s="188"/>
      <c r="I201" s="64"/>
      <c r="J201" s="64"/>
      <c r="K201" s="189"/>
      <c r="L201" s="259"/>
      <c r="M201" s="259"/>
      <c r="N201" s="58"/>
      <c r="O201" s="30"/>
      <c r="P201" s="58"/>
      <c r="Q201" s="30"/>
      <c r="R201" s="134"/>
      <c r="S201" s="206"/>
      <c r="T201" s="286"/>
      <c r="U201" s="29" t="s">
        <v>38</v>
      </c>
      <c r="V201" s="187"/>
      <c r="W201" s="58"/>
      <c r="X201" s="188"/>
      <c r="Y201" s="188"/>
      <c r="Z201" s="188"/>
      <c r="AA201" s="64"/>
      <c r="AB201" s="64"/>
      <c r="AC201" s="189"/>
      <c r="AD201" s="259"/>
      <c r="AE201" s="259"/>
      <c r="AF201" s="58"/>
      <c r="AG201" s="30"/>
      <c r="AH201" s="58"/>
      <c r="AI201" s="30"/>
      <c r="AJ201" s="134"/>
      <c r="AK201" s="208"/>
      <c r="AL201" s="286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4"/>
      <c r="AT201" s="39"/>
    </row>
    <row r="202" spans="2:46" ht="13.5" customHeight="1" thickBot="1" x14ac:dyDescent="0.2">
      <c r="B202" s="287"/>
      <c r="C202" s="29"/>
      <c r="D202" s="187"/>
      <c r="E202" s="58"/>
      <c r="F202" s="190"/>
      <c r="G202" s="190"/>
      <c r="H202" s="190"/>
      <c r="I202" s="58"/>
      <c r="J202" s="58"/>
      <c r="K202" s="189"/>
      <c r="L202" s="259"/>
      <c r="M202" s="259"/>
      <c r="N202" s="58"/>
      <c r="O202" s="30"/>
      <c r="P202" s="58"/>
      <c r="Q202" s="30"/>
      <c r="R202" s="185"/>
      <c r="S202" s="206"/>
      <c r="T202" s="287"/>
      <c r="U202" s="29"/>
      <c r="V202" s="187"/>
      <c r="W202" s="58"/>
      <c r="X202" s="190"/>
      <c r="Y202" s="190"/>
      <c r="Z202" s="190"/>
      <c r="AA202" s="58"/>
      <c r="AB202" s="58"/>
      <c r="AC202" s="189"/>
      <c r="AD202" s="259"/>
      <c r="AE202" s="259"/>
      <c r="AF202" s="58"/>
      <c r="AG202" s="30"/>
      <c r="AH202" s="58"/>
      <c r="AI202" s="30"/>
      <c r="AJ202" s="185"/>
      <c r="AK202" s="208"/>
      <c r="AL202" s="287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4"/>
      <c r="AT202" s="39"/>
    </row>
    <row r="203" spans="2:46" ht="13.5" customHeight="1" x14ac:dyDescent="0.15">
      <c r="B203" s="285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8"/>
      <c r="M203" s="258"/>
      <c r="N203" s="57"/>
      <c r="O203" s="28"/>
      <c r="P203" s="57"/>
      <c r="Q203" s="28"/>
      <c r="R203" s="133"/>
      <c r="S203" s="206"/>
      <c r="T203" s="285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8"/>
      <c r="AE203" s="258"/>
      <c r="AF203" s="57"/>
      <c r="AG203" s="28"/>
      <c r="AH203" s="57"/>
      <c r="AI203" s="28"/>
      <c r="AJ203" s="133"/>
      <c r="AK203" s="208"/>
      <c r="AL203" s="285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4"/>
      <c r="AT203" s="39"/>
    </row>
    <row r="204" spans="2:46" ht="13.5" customHeight="1" x14ac:dyDescent="0.15">
      <c r="B204" s="286"/>
      <c r="C204" s="29" t="s">
        <v>35</v>
      </c>
      <c r="D204" s="187"/>
      <c r="E204" s="58"/>
      <c r="F204" s="188"/>
      <c r="G204" s="188"/>
      <c r="H204" s="188"/>
      <c r="I204" s="64"/>
      <c r="J204" s="64"/>
      <c r="K204" s="189"/>
      <c r="L204" s="259"/>
      <c r="M204" s="259"/>
      <c r="N204" s="58"/>
      <c r="O204" s="30"/>
      <c r="P204" s="58"/>
      <c r="Q204" s="30"/>
      <c r="R204" s="134"/>
      <c r="S204" s="206"/>
      <c r="T204" s="286"/>
      <c r="U204" s="29" t="s">
        <v>35</v>
      </c>
      <c r="V204" s="187"/>
      <c r="W204" s="58"/>
      <c r="X204" s="188"/>
      <c r="Y204" s="188"/>
      <c r="Z204" s="188"/>
      <c r="AA204" s="64"/>
      <c r="AB204" s="64"/>
      <c r="AC204" s="189"/>
      <c r="AD204" s="259"/>
      <c r="AE204" s="259"/>
      <c r="AF204" s="58"/>
      <c r="AG204" s="30"/>
      <c r="AH204" s="58"/>
      <c r="AI204" s="30"/>
      <c r="AJ204" s="134"/>
      <c r="AK204" s="208"/>
      <c r="AL204" s="286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4"/>
      <c r="AT204" s="39"/>
    </row>
    <row r="205" spans="2:46" ht="13.5" customHeight="1" x14ac:dyDescent="0.15">
      <c r="B205" s="286"/>
      <c r="C205" s="29" t="s">
        <v>36</v>
      </c>
      <c r="D205" s="187"/>
      <c r="E205" s="58"/>
      <c r="F205" s="188"/>
      <c r="G205" s="188"/>
      <c r="H205" s="188"/>
      <c r="I205" s="64"/>
      <c r="J205" s="64"/>
      <c r="K205" s="189"/>
      <c r="L205" s="259"/>
      <c r="M205" s="259"/>
      <c r="N205" s="58"/>
      <c r="O205" s="30"/>
      <c r="P205" s="58"/>
      <c r="Q205" s="30"/>
      <c r="R205" s="134"/>
      <c r="S205" s="206"/>
      <c r="T205" s="286"/>
      <c r="U205" s="29" t="s">
        <v>36</v>
      </c>
      <c r="V205" s="187"/>
      <c r="W205" s="58"/>
      <c r="X205" s="188"/>
      <c r="Y205" s="188"/>
      <c r="Z205" s="188"/>
      <c r="AA205" s="64"/>
      <c r="AB205" s="64"/>
      <c r="AC205" s="189"/>
      <c r="AD205" s="259"/>
      <c r="AE205" s="259"/>
      <c r="AF205" s="58"/>
      <c r="AG205" s="30"/>
      <c r="AH205" s="58"/>
      <c r="AI205" s="30"/>
      <c r="AJ205" s="134"/>
      <c r="AK205" s="208"/>
      <c r="AL205" s="286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4"/>
      <c r="AT205" s="39"/>
    </row>
    <row r="206" spans="2:46" ht="13.5" customHeight="1" x14ac:dyDescent="0.15">
      <c r="B206" s="286"/>
      <c r="C206" s="29" t="s">
        <v>38</v>
      </c>
      <c r="D206" s="187"/>
      <c r="E206" s="58"/>
      <c r="F206" s="188"/>
      <c r="G206" s="188"/>
      <c r="H206" s="188"/>
      <c r="I206" s="64"/>
      <c r="J206" s="64"/>
      <c r="K206" s="189"/>
      <c r="L206" s="259"/>
      <c r="M206" s="259"/>
      <c r="N206" s="58"/>
      <c r="O206" s="30"/>
      <c r="P206" s="58"/>
      <c r="Q206" s="30"/>
      <c r="R206" s="134"/>
      <c r="S206" s="206"/>
      <c r="T206" s="286"/>
      <c r="U206" s="29" t="s">
        <v>38</v>
      </c>
      <c r="V206" s="187"/>
      <c r="W206" s="58"/>
      <c r="X206" s="188"/>
      <c r="Y206" s="188"/>
      <c r="Z206" s="188"/>
      <c r="AA206" s="64"/>
      <c r="AB206" s="64"/>
      <c r="AC206" s="189"/>
      <c r="AD206" s="259"/>
      <c r="AE206" s="259"/>
      <c r="AF206" s="58"/>
      <c r="AG206" s="30"/>
      <c r="AH206" s="58"/>
      <c r="AI206" s="30"/>
      <c r="AJ206" s="134"/>
      <c r="AK206" s="208"/>
      <c r="AL206" s="286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4"/>
      <c r="AT206" s="39"/>
    </row>
    <row r="207" spans="2:46" ht="13.5" customHeight="1" thickBot="1" x14ac:dyDescent="0.2">
      <c r="B207" s="287"/>
      <c r="C207" s="29"/>
      <c r="D207" s="187"/>
      <c r="E207" s="58"/>
      <c r="F207" s="190"/>
      <c r="G207" s="190"/>
      <c r="H207" s="190"/>
      <c r="I207" s="58"/>
      <c r="J207" s="58"/>
      <c r="K207" s="189"/>
      <c r="L207" s="259"/>
      <c r="M207" s="259"/>
      <c r="N207" s="58"/>
      <c r="O207" s="30"/>
      <c r="P207" s="58"/>
      <c r="Q207" s="30"/>
      <c r="R207" s="185"/>
      <c r="S207" s="206"/>
      <c r="T207" s="287"/>
      <c r="U207" s="29"/>
      <c r="V207" s="187"/>
      <c r="W207" s="58"/>
      <c r="X207" s="190"/>
      <c r="Y207" s="190"/>
      <c r="Z207" s="190"/>
      <c r="AA207" s="58"/>
      <c r="AB207" s="58"/>
      <c r="AC207" s="189"/>
      <c r="AD207" s="259"/>
      <c r="AE207" s="259"/>
      <c r="AF207" s="58"/>
      <c r="AG207" s="30"/>
      <c r="AH207" s="58"/>
      <c r="AI207" s="30"/>
      <c r="AJ207" s="185"/>
      <c r="AK207" s="208"/>
      <c r="AL207" s="287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4"/>
      <c r="AT207" s="39"/>
    </row>
    <row r="208" spans="2:46" ht="13.5" customHeight="1" x14ac:dyDescent="0.15">
      <c r="B208" s="285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8"/>
      <c r="M208" s="258"/>
      <c r="N208" s="57"/>
      <c r="O208" s="28"/>
      <c r="P208" s="57"/>
      <c r="Q208" s="28"/>
      <c r="R208" s="133"/>
      <c r="S208" s="206"/>
      <c r="T208" s="285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8"/>
      <c r="AE208" s="258"/>
      <c r="AF208" s="57"/>
      <c r="AG208" s="28"/>
      <c r="AH208" s="57"/>
      <c r="AI208" s="28"/>
      <c r="AJ208" s="133"/>
      <c r="AK208" s="208"/>
      <c r="AL208" s="285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4"/>
      <c r="AT208" s="39"/>
    </row>
    <row r="209" spans="2:46" ht="13.5" customHeight="1" x14ac:dyDescent="0.15">
      <c r="B209" s="286"/>
      <c r="C209" s="29" t="s">
        <v>35</v>
      </c>
      <c r="D209" s="187"/>
      <c r="E209" s="58"/>
      <c r="F209" s="188"/>
      <c r="G209" s="188"/>
      <c r="H209" s="188"/>
      <c r="I209" s="64"/>
      <c r="J209" s="64"/>
      <c r="K209" s="189"/>
      <c r="L209" s="259"/>
      <c r="M209" s="259"/>
      <c r="N209" s="58"/>
      <c r="O209" s="30"/>
      <c r="P209" s="58"/>
      <c r="Q209" s="30"/>
      <c r="R209" s="134"/>
      <c r="S209" s="206"/>
      <c r="T209" s="286"/>
      <c r="U209" s="29" t="s">
        <v>35</v>
      </c>
      <c r="V209" s="187"/>
      <c r="W209" s="58"/>
      <c r="X209" s="188"/>
      <c r="Y209" s="188"/>
      <c r="Z209" s="188"/>
      <c r="AA209" s="64"/>
      <c r="AB209" s="64"/>
      <c r="AC209" s="189"/>
      <c r="AD209" s="259"/>
      <c r="AE209" s="259"/>
      <c r="AF209" s="58"/>
      <c r="AG209" s="30"/>
      <c r="AH209" s="58"/>
      <c r="AI209" s="30"/>
      <c r="AJ209" s="134"/>
      <c r="AK209" s="208"/>
      <c r="AL209" s="286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4"/>
      <c r="AT209" s="39"/>
    </row>
    <row r="210" spans="2:46" ht="13.5" customHeight="1" x14ac:dyDescent="0.15">
      <c r="B210" s="286"/>
      <c r="C210" s="29" t="s">
        <v>36</v>
      </c>
      <c r="D210" s="187"/>
      <c r="E210" s="58"/>
      <c r="F210" s="188"/>
      <c r="G210" s="188"/>
      <c r="H210" s="188"/>
      <c r="I210" s="64"/>
      <c r="J210" s="64"/>
      <c r="K210" s="189"/>
      <c r="L210" s="259"/>
      <c r="M210" s="259"/>
      <c r="N210" s="58"/>
      <c r="O210" s="30"/>
      <c r="P210" s="58"/>
      <c r="Q210" s="30"/>
      <c r="R210" s="134"/>
      <c r="S210" s="206"/>
      <c r="T210" s="286"/>
      <c r="U210" s="29" t="s">
        <v>36</v>
      </c>
      <c r="V210" s="187"/>
      <c r="W210" s="58"/>
      <c r="X210" s="188"/>
      <c r="Y210" s="188"/>
      <c r="Z210" s="188"/>
      <c r="AA210" s="64"/>
      <c r="AB210" s="64"/>
      <c r="AC210" s="189"/>
      <c r="AD210" s="259"/>
      <c r="AE210" s="259"/>
      <c r="AF210" s="58"/>
      <c r="AG210" s="30"/>
      <c r="AH210" s="58"/>
      <c r="AI210" s="30"/>
      <c r="AJ210" s="134"/>
      <c r="AK210" s="208"/>
      <c r="AL210" s="286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4"/>
      <c r="AT210" s="39"/>
    </row>
    <row r="211" spans="2:46" ht="13.5" customHeight="1" x14ac:dyDescent="0.15">
      <c r="B211" s="286"/>
      <c r="C211" s="29" t="s">
        <v>38</v>
      </c>
      <c r="D211" s="187"/>
      <c r="E211" s="58"/>
      <c r="F211" s="188"/>
      <c r="G211" s="188"/>
      <c r="H211" s="188"/>
      <c r="I211" s="64"/>
      <c r="J211" s="64"/>
      <c r="K211" s="189"/>
      <c r="L211" s="259"/>
      <c r="M211" s="259"/>
      <c r="N211" s="58"/>
      <c r="O211" s="30"/>
      <c r="P211" s="58"/>
      <c r="Q211" s="30"/>
      <c r="R211" s="134"/>
      <c r="S211" s="206"/>
      <c r="T211" s="286"/>
      <c r="U211" s="29" t="s">
        <v>38</v>
      </c>
      <c r="V211" s="187"/>
      <c r="W211" s="58"/>
      <c r="X211" s="188"/>
      <c r="Y211" s="188"/>
      <c r="Z211" s="188"/>
      <c r="AA211" s="64"/>
      <c r="AB211" s="64"/>
      <c r="AC211" s="189"/>
      <c r="AD211" s="259"/>
      <c r="AE211" s="259"/>
      <c r="AF211" s="58"/>
      <c r="AG211" s="30"/>
      <c r="AH211" s="58"/>
      <c r="AI211" s="30"/>
      <c r="AJ211" s="134"/>
      <c r="AK211" s="208"/>
      <c r="AL211" s="286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4"/>
      <c r="AT211" s="39"/>
    </row>
    <row r="212" spans="2:46" ht="13.5" customHeight="1" thickBot="1" x14ac:dyDescent="0.2">
      <c r="B212" s="287"/>
      <c r="C212" s="29"/>
      <c r="D212" s="187"/>
      <c r="E212" s="58"/>
      <c r="F212" s="190"/>
      <c r="G212" s="190"/>
      <c r="H212" s="190"/>
      <c r="I212" s="58"/>
      <c r="J212" s="58"/>
      <c r="K212" s="189"/>
      <c r="L212" s="259"/>
      <c r="M212" s="259"/>
      <c r="N212" s="58"/>
      <c r="O212" s="30"/>
      <c r="P212" s="58"/>
      <c r="Q212" s="30"/>
      <c r="R212" s="185"/>
      <c r="S212" s="206"/>
      <c r="T212" s="287"/>
      <c r="U212" s="29"/>
      <c r="V212" s="187"/>
      <c r="W212" s="58"/>
      <c r="X212" s="190"/>
      <c r="Y212" s="190"/>
      <c r="Z212" s="190"/>
      <c r="AA212" s="58"/>
      <c r="AB212" s="58"/>
      <c r="AC212" s="189"/>
      <c r="AD212" s="259"/>
      <c r="AE212" s="259"/>
      <c r="AF212" s="58"/>
      <c r="AG212" s="30"/>
      <c r="AH212" s="58"/>
      <c r="AI212" s="30"/>
      <c r="AJ212" s="185"/>
      <c r="AK212" s="208"/>
      <c r="AL212" s="287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4"/>
      <c r="AT212" s="39"/>
    </row>
    <row r="213" spans="2:46" ht="13.5" customHeight="1" x14ac:dyDescent="0.15">
      <c r="B213" s="285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8"/>
      <c r="M213" s="258"/>
      <c r="N213" s="57"/>
      <c r="O213" s="28"/>
      <c r="P213" s="57"/>
      <c r="Q213" s="28"/>
      <c r="R213" s="133"/>
      <c r="S213" s="206"/>
      <c r="T213" s="285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8"/>
      <c r="AE213" s="258"/>
      <c r="AF213" s="57"/>
      <c r="AG213" s="28"/>
      <c r="AH213" s="57"/>
      <c r="AI213" s="28"/>
      <c r="AJ213" s="133"/>
      <c r="AK213" s="208"/>
      <c r="AL213" s="285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4"/>
      <c r="AT213" s="39"/>
    </row>
    <row r="214" spans="2:46" ht="13.5" customHeight="1" x14ac:dyDescent="0.15">
      <c r="B214" s="286"/>
      <c r="C214" s="29" t="s">
        <v>35</v>
      </c>
      <c r="D214" s="187"/>
      <c r="E214" s="58"/>
      <c r="F214" s="188"/>
      <c r="G214" s="188"/>
      <c r="H214" s="188"/>
      <c r="I214" s="64"/>
      <c r="J214" s="64"/>
      <c r="K214" s="189"/>
      <c r="L214" s="259"/>
      <c r="M214" s="259"/>
      <c r="N214" s="58"/>
      <c r="O214" s="30"/>
      <c r="P214" s="58"/>
      <c r="Q214" s="30"/>
      <c r="R214" s="134"/>
      <c r="S214" s="206"/>
      <c r="T214" s="286"/>
      <c r="U214" s="29" t="s">
        <v>35</v>
      </c>
      <c r="V214" s="187"/>
      <c r="W214" s="58"/>
      <c r="X214" s="188"/>
      <c r="Y214" s="188"/>
      <c r="Z214" s="188"/>
      <c r="AA214" s="64"/>
      <c r="AB214" s="64"/>
      <c r="AC214" s="189"/>
      <c r="AD214" s="259"/>
      <c r="AE214" s="259"/>
      <c r="AF214" s="58"/>
      <c r="AG214" s="30"/>
      <c r="AH214" s="58"/>
      <c r="AI214" s="30"/>
      <c r="AJ214" s="134"/>
      <c r="AK214" s="208"/>
      <c r="AL214" s="286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4"/>
      <c r="AT214" s="39"/>
    </row>
    <row r="215" spans="2:46" ht="13.5" customHeight="1" x14ac:dyDescent="0.15">
      <c r="B215" s="286"/>
      <c r="C215" s="29" t="s">
        <v>36</v>
      </c>
      <c r="D215" s="187"/>
      <c r="E215" s="58"/>
      <c r="F215" s="188"/>
      <c r="G215" s="188"/>
      <c r="H215" s="188"/>
      <c r="I215" s="64"/>
      <c r="J215" s="64"/>
      <c r="K215" s="189"/>
      <c r="L215" s="259"/>
      <c r="M215" s="259"/>
      <c r="N215" s="58"/>
      <c r="O215" s="30"/>
      <c r="P215" s="58"/>
      <c r="Q215" s="30"/>
      <c r="R215" s="134"/>
      <c r="S215" s="206"/>
      <c r="T215" s="286"/>
      <c r="U215" s="29" t="s">
        <v>36</v>
      </c>
      <c r="V215" s="187"/>
      <c r="W215" s="58"/>
      <c r="X215" s="188"/>
      <c r="Y215" s="188"/>
      <c r="Z215" s="188"/>
      <c r="AA215" s="64"/>
      <c r="AB215" s="64"/>
      <c r="AC215" s="189"/>
      <c r="AD215" s="259"/>
      <c r="AE215" s="259"/>
      <c r="AF215" s="58"/>
      <c r="AG215" s="30"/>
      <c r="AH215" s="58"/>
      <c r="AI215" s="30"/>
      <c r="AJ215" s="134"/>
      <c r="AK215" s="208"/>
      <c r="AL215" s="286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4"/>
      <c r="AT215" s="39"/>
    </row>
    <row r="216" spans="2:46" ht="13.5" customHeight="1" x14ac:dyDescent="0.15">
      <c r="B216" s="286"/>
      <c r="C216" s="29" t="s">
        <v>38</v>
      </c>
      <c r="D216" s="187"/>
      <c r="E216" s="58"/>
      <c r="F216" s="188"/>
      <c r="G216" s="188"/>
      <c r="H216" s="188"/>
      <c r="I216" s="64"/>
      <c r="J216" s="64"/>
      <c r="K216" s="189"/>
      <c r="L216" s="259"/>
      <c r="M216" s="259"/>
      <c r="N216" s="58"/>
      <c r="O216" s="30"/>
      <c r="P216" s="58"/>
      <c r="Q216" s="30"/>
      <c r="R216" s="134"/>
      <c r="S216" s="206"/>
      <c r="T216" s="286"/>
      <c r="U216" s="29" t="s">
        <v>38</v>
      </c>
      <c r="V216" s="187"/>
      <c r="W216" s="58"/>
      <c r="X216" s="188"/>
      <c r="Y216" s="188"/>
      <c r="Z216" s="188"/>
      <c r="AA216" s="64"/>
      <c r="AB216" s="64"/>
      <c r="AC216" s="189"/>
      <c r="AD216" s="259"/>
      <c r="AE216" s="259"/>
      <c r="AF216" s="58"/>
      <c r="AG216" s="30"/>
      <c r="AH216" s="58"/>
      <c r="AI216" s="30"/>
      <c r="AJ216" s="134"/>
      <c r="AK216" s="208"/>
      <c r="AL216" s="286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4"/>
      <c r="AT216" s="39"/>
    </row>
    <row r="217" spans="2:46" ht="13.5" customHeight="1" thickBot="1" x14ac:dyDescent="0.2">
      <c r="B217" s="287"/>
      <c r="C217" s="29"/>
      <c r="D217" s="187"/>
      <c r="E217" s="58"/>
      <c r="F217" s="190"/>
      <c r="G217" s="190"/>
      <c r="H217" s="190"/>
      <c r="I217" s="58"/>
      <c r="J217" s="58"/>
      <c r="K217" s="189"/>
      <c r="L217" s="259"/>
      <c r="M217" s="259"/>
      <c r="N217" s="58"/>
      <c r="O217" s="30"/>
      <c r="P217" s="58"/>
      <c r="Q217" s="30"/>
      <c r="R217" s="185"/>
      <c r="S217" s="206"/>
      <c r="T217" s="287"/>
      <c r="U217" s="29"/>
      <c r="V217" s="187"/>
      <c r="W217" s="58"/>
      <c r="X217" s="190"/>
      <c r="Y217" s="190"/>
      <c r="Z217" s="190"/>
      <c r="AA217" s="58"/>
      <c r="AB217" s="58"/>
      <c r="AC217" s="189"/>
      <c r="AD217" s="259"/>
      <c r="AE217" s="259"/>
      <c r="AF217" s="58"/>
      <c r="AG217" s="30"/>
      <c r="AH217" s="58"/>
      <c r="AI217" s="30"/>
      <c r="AJ217" s="185"/>
      <c r="AK217" s="208"/>
      <c r="AL217" s="287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4"/>
      <c r="AT217" s="39"/>
    </row>
    <row r="218" spans="2:46" ht="13.5" customHeight="1" x14ac:dyDescent="0.15">
      <c r="B218" s="285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8"/>
      <c r="M218" s="258"/>
      <c r="N218" s="57"/>
      <c r="O218" s="28"/>
      <c r="P218" s="57"/>
      <c r="Q218" s="28"/>
      <c r="R218" s="133"/>
      <c r="S218" s="206"/>
      <c r="T218" s="285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8"/>
      <c r="AE218" s="258"/>
      <c r="AF218" s="57"/>
      <c r="AG218" s="28"/>
      <c r="AH218" s="57"/>
      <c r="AI218" s="28"/>
      <c r="AJ218" s="133"/>
      <c r="AK218" s="208"/>
      <c r="AL218" s="285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4"/>
      <c r="AT218" s="39"/>
    </row>
    <row r="219" spans="2:46" ht="13.5" customHeight="1" x14ac:dyDescent="0.15">
      <c r="B219" s="286"/>
      <c r="C219" s="29" t="s">
        <v>35</v>
      </c>
      <c r="D219" s="187"/>
      <c r="E219" s="58"/>
      <c r="F219" s="188"/>
      <c r="G219" s="188"/>
      <c r="H219" s="188"/>
      <c r="I219" s="64"/>
      <c r="J219" s="64"/>
      <c r="K219" s="189"/>
      <c r="L219" s="259"/>
      <c r="M219" s="259"/>
      <c r="N219" s="58"/>
      <c r="O219" s="30"/>
      <c r="P219" s="58"/>
      <c r="Q219" s="30"/>
      <c r="R219" s="134"/>
      <c r="S219" s="206"/>
      <c r="T219" s="286"/>
      <c r="U219" s="29" t="s">
        <v>35</v>
      </c>
      <c r="V219" s="187"/>
      <c r="W219" s="58"/>
      <c r="X219" s="188"/>
      <c r="Y219" s="188"/>
      <c r="Z219" s="188"/>
      <c r="AA219" s="64"/>
      <c r="AB219" s="64"/>
      <c r="AC219" s="189"/>
      <c r="AD219" s="259"/>
      <c r="AE219" s="259"/>
      <c r="AF219" s="58"/>
      <c r="AG219" s="30"/>
      <c r="AH219" s="58"/>
      <c r="AI219" s="30"/>
      <c r="AJ219" s="134"/>
      <c r="AK219" s="208"/>
      <c r="AL219" s="286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4"/>
      <c r="AT219" s="39"/>
    </row>
    <row r="220" spans="2:46" ht="13.5" customHeight="1" x14ac:dyDescent="0.15">
      <c r="B220" s="286"/>
      <c r="C220" s="29" t="s">
        <v>36</v>
      </c>
      <c r="D220" s="187"/>
      <c r="E220" s="58"/>
      <c r="F220" s="188"/>
      <c r="G220" s="188"/>
      <c r="H220" s="188"/>
      <c r="I220" s="64"/>
      <c r="J220" s="64"/>
      <c r="K220" s="189"/>
      <c r="L220" s="259"/>
      <c r="M220" s="259"/>
      <c r="N220" s="58"/>
      <c r="O220" s="30"/>
      <c r="P220" s="58"/>
      <c r="Q220" s="30"/>
      <c r="R220" s="134"/>
      <c r="S220" s="206"/>
      <c r="T220" s="286"/>
      <c r="U220" s="29" t="s">
        <v>36</v>
      </c>
      <c r="V220" s="187"/>
      <c r="W220" s="58"/>
      <c r="X220" s="188"/>
      <c r="Y220" s="188"/>
      <c r="Z220" s="188"/>
      <c r="AA220" s="64"/>
      <c r="AB220" s="64"/>
      <c r="AC220" s="189"/>
      <c r="AD220" s="259"/>
      <c r="AE220" s="259"/>
      <c r="AF220" s="58"/>
      <c r="AG220" s="30"/>
      <c r="AH220" s="58"/>
      <c r="AI220" s="30"/>
      <c r="AJ220" s="134"/>
      <c r="AK220" s="208"/>
      <c r="AL220" s="286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4"/>
      <c r="AT220" s="39"/>
    </row>
    <row r="221" spans="2:46" ht="13.5" customHeight="1" x14ac:dyDescent="0.15">
      <c r="B221" s="286"/>
      <c r="C221" s="29" t="s">
        <v>38</v>
      </c>
      <c r="D221" s="187"/>
      <c r="E221" s="58"/>
      <c r="F221" s="188"/>
      <c r="G221" s="188"/>
      <c r="H221" s="188"/>
      <c r="I221" s="64"/>
      <c r="J221" s="64"/>
      <c r="K221" s="189"/>
      <c r="L221" s="259"/>
      <c r="M221" s="259"/>
      <c r="N221" s="58"/>
      <c r="O221" s="30"/>
      <c r="P221" s="58"/>
      <c r="Q221" s="30"/>
      <c r="R221" s="134"/>
      <c r="S221" s="206"/>
      <c r="T221" s="286"/>
      <c r="U221" s="29" t="s">
        <v>38</v>
      </c>
      <c r="V221" s="187"/>
      <c r="W221" s="58"/>
      <c r="X221" s="188"/>
      <c r="Y221" s="188"/>
      <c r="Z221" s="188"/>
      <c r="AA221" s="64"/>
      <c r="AB221" s="64"/>
      <c r="AC221" s="189"/>
      <c r="AD221" s="259"/>
      <c r="AE221" s="259"/>
      <c r="AF221" s="58"/>
      <c r="AG221" s="30"/>
      <c r="AH221" s="58"/>
      <c r="AI221" s="30"/>
      <c r="AJ221" s="134"/>
      <c r="AK221" s="208"/>
      <c r="AL221" s="286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4"/>
      <c r="AT221" s="39"/>
    </row>
    <row r="222" spans="2:46" ht="13.5" customHeight="1" thickBot="1" x14ac:dyDescent="0.2">
      <c r="B222" s="287"/>
      <c r="C222" s="29"/>
      <c r="D222" s="187"/>
      <c r="E222" s="58"/>
      <c r="F222" s="190"/>
      <c r="G222" s="190"/>
      <c r="H222" s="190"/>
      <c r="I222" s="58"/>
      <c r="J222" s="58"/>
      <c r="K222" s="189"/>
      <c r="L222" s="259"/>
      <c r="M222" s="259"/>
      <c r="N222" s="58"/>
      <c r="O222" s="30"/>
      <c r="P222" s="58"/>
      <c r="Q222" s="30"/>
      <c r="R222" s="185"/>
      <c r="S222" s="206"/>
      <c r="T222" s="287"/>
      <c r="U222" s="29"/>
      <c r="V222" s="187"/>
      <c r="W222" s="58"/>
      <c r="X222" s="190"/>
      <c r="Y222" s="190"/>
      <c r="Z222" s="190"/>
      <c r="AA222" s="58"/>
      <c r="AB222" s="58"/>
      <c r="AC222" s="189"/>
      <c r="AD222" s="259"/>
      <c r="AE222" s="259"/>
      <c r="AF222" s="58"/>
      <c r="AG222" s="30"/>
      <c r="AH222" s="58"/>
      <c r="AI222" s="30"/>
      <c r="AJ222" s="185"/>
      <c r="AK222" s="208"/>
      <c r="AL222" s="287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4"/>
      <c r="AT222" s="39"/>
    </row>
    <row r="223" spans="2:46" ht="13.5" customHeight="1" x14ac:dyDescent="0.15">
      <c r="B223" s="285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8"/>
      <c r="M223" s="258"/>
      <c r="N223" s="57"/>
      <c r="O223" s="28"/>
      <c r="P223" s="57"/>
      <c r="Q223" s="28"/>
      <c r="R223" s="133"/>
      <c r="S223" s="206"/>
      <c r="T223" s="285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8"/>
      <c r="AE223" s="258"/>
      <c r="AF223" s="57"/>
      <c r="AG223" s="28"/>
      <c r="AH223" s="57"/>
      <c r="AI223" s="28"/>
      <c r="AJ223" s="133"/>
      <c r="AK223" s="208"/>
      <c r="AL223" s="285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4"/>
      <c r="AT223" s="39"/>
    </row>
    <row r="224" spans="2:46" ht="13.5" customHeight="1" x14ac:dyDescent="0.15">
      <c r="B224" s="286"/>
      <c r="C224" s="29" t="s">
        <v>35</v>
      </c>
      <c r="D224" s="187"/>
      <c r="E224" s="58"/>
      <c r="F224" s="188"/>
      <c r="G224" s="188"/>
      <c r="H224" s="188"/>
      <c r="I224" s="64"/>
      <c r="J224" s="64"/>
      <c r="K224" s="189"/>
      <c r="L224" s="259"/>
      <c r="M224" s="259"/>
      <c r="N224" s="58"/>
      <c r="O224" s="30"/>
      <c r="P224" s="58"/>
      <c r="Q224" s="30"/>
      <c r="R224" s="134"/>
      <c r="S224" s="206"/>
      <c r="T224" s="286"/>
      <c r="U224" s="29" t="s">
        <v>35</v>
      </c>
      <c r="V224" s="187"/>
      <c r="W224" s="58"/>
      <c r="X224" s="188"/>
      <c r="Y224" s="188"/>
      <c r="Z224" s="188"/>
      <c r="AA224" s="64"/>
      <c r="AB224" s="64"/>
      <c r="AC224" s="189"/>
      <c r="AD224" s="259"/>
      <c r="AE224" s="259"/>
      <c r="AF224" s="58"/>
      <c r="AG224" s="30"/>
      <c r="AH224" s="58"/>
      <c r="AI224" s="30"/>
      <c r="AJ224" s="134"/>
      <c r="AK224" s="208"/>
      <c r="AL224" s="286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4"/>
      <c r="AT224" s="39"/>
    </row>
    <row r="225" spans="2:46" ht="13.5" customHeight="1" x14ac:dyDescent="0.15">
      <c r="B225" s="286"/>
      <c r="C225" s="29" t="s">
        <v>36</v>
      </c>
      <c r="D225" s="187"/>
      <c r="E225" s="58"/>
      <c r="F225" s="188"/>
      <c r="G225" s="188"/>
      <c r="H225" s="188"/>
      <c r="I225" s="64"/>
      <c r="J225" s="64"/>
      <c r="K225" s="189"/>
      <c r="L225" s="259"/>
      <c r="M225" s="259"/>
      <c r="N225" s="58"/>
      <c r="O225" s="30"/>
      <c r="P225" s="58"/>
      <c r="Q225" s="30"/>
      <c r="R225" s="134"/>
      <c r="S225" s="206"/>
      <c r="T225" s="286"/>
      <c r="U225" s="29" t="s">
        <v>36</v>
      </c>
      <c r="V225" s="187"/>
      <c r="W225" s="58"/>
      <c r="X225" s="188"/>
      <c r="Y225" s="188"/>
      <c r="Z225" s="188"/>
      <c r="AA225" s="64"/>
      <c r="AB225" s="64"/>
      <c r="AC225" s="189"/>
      <c r="AD225" s="259"/>
      <c r="AE225" s="259"/>
      <c r="AF225" s="58"/>
      <c r="AG225" s="30"/>
      <c r="AH225" s="58"/>
      <c r="AI225" s="30"/>
      <c r="AJ225" s="134"/>
      <c r="AK225" s="208"/>
      <c r="AL225" s="286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4"/>
      <c r="AT225" s="39"/>
    </row>
    <row r="226" spans="2:46" ht="13.5" customHeight="1" x14ac:dyDescent="0.15">
      <c r="B226" s="286"/>
      <c r="C226" s="29" t="s">
        <v>38</v>
      </c>
      <c r="D226" s="187"/>
      <c r="E226" s="58"/>
      <c r="F226" s="188"/>
      <c r="G226" s="188"/>
      <c r="H226" s="188"/>
      <c r="I226" s="64"/>
      <c r="J226" s="64"/>
      <c r="K226" s="189"/>
      <c r="L226" s="259"/>
      <c r="M226" s="259"/>
      <c r="N226" s="58"/>
      <c r="O226" s="30"/>
      <c r="P226" s="58"/>
      <c r="Q226" s="30"/>
      <c r="R226" s="134"/>
      <c r="S226" s="206"/>
      <c r="T226" s="286"/>
      <c r="U226" s="29" t="s">
        <v>38</v>
      </c>
      <c r="V226" s="187"/>
      <c r="W226" s="58"/>
      <c r="X226" s="188"/>
      <c r="Y226" s="188"/>
      <c r="Z226" s="188"/>
      <c r="AA226" s="64"/>
      <c r="AB226" s="64"/>
      <c r="AC226" s="189"/>
      <c r="AD226" s="259"/>
      <c r="AE226" s="259"/>
      <c r="AF226" s="58"/>
      <c r="AG226" s="30"/>
      <c r="AH226" s="58"/>
      <c r="AI226" s="30"/>
      <c r="AJ226" s="134"/>
      <c r="AK226" s="208"/>
      <c r="AL226" s="286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4"/>
      <c r="AT226" s="39"/>
    </row>
    <row r="227" spans="2:46" ht="13.5" customHeight="1" thickBot="1" x14ac:dyDescent="0.2">
      <c r="B227" s="287"/>
      <c r="C227" s="29"/>
      <c r="D227" s="187"/>
      <c r="E227" s="58"/>
      <c r="F227" s="190"/>
      <c r="G227" s="190"/>
      <c r="H227" s="190"/>
      <c r="I227" s="58"/>
      <c r="J227" s="58"/>
      <c r="K227" s="189"/>
      <c r="L227" s="259"/>
      <c r="M227" s="259"/>
      <c r="N227" s="58"/>
      <c r="O227" s="30"/>
      <c r="P227" s="58"/>
      <c r="Q227" s="30"/>
      <c r="R227" s="185"/>
      <c r="S227" s="206"/>
      <c r="T227" s="287"/>
      <c r="U227" s="29"/>
      <c r="V227" s="187"/>
      <c r="W227" s="58"/>
      <c r="X227" s="190"/>
      <c r="Y227" s="190"/>
      <c r="Z227" s="190"/>
      <c r="AA227" s="58"/>
      <c r="AB227" s="58"/>
      <c r="AC227" s="189"/>
      <c r="AD227" s="259"/>
      <c r="AE227" s="259"/>
      <c r="AF227" s="58"/>
      <c r="AG227" s="30"/>
      <c r="AH227" s="58"/>
      <c r="AI227" s="30"/>
      <c r="AJ227" s="185"/>
      <c r="AK227" s="208"/>
      <c r="AL227" s="287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4"/>
      <c r="AT227" s="39"/>
    </row>
    <row r="228" spans="2:46" ht="13.5" customHeight="1" x14ac:dyDescent="0.15">
      <c r="B228" s="285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8"/>
      <c r="M228" s="258"/>
      <c r="N228" s="57"/>
      <c r="O228" s="28"/>
      <c r="P228" s="57"/>
      <c r="Q228" s="28"/>
      <c r="R228" s="133"/>
      <c r="S228" s="206"/>
      <c r="T228" s="285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8"/>
      <c r="AE228" s="258"/>
      <c r="AF228" s="57"/>
      <c r="AG228" s="28"/>
      <c r="AH228" s="57"/>
      <c r="AI228" s="28"/>
      <c r="AJ228" s="133"/>
      <c r="AK228" s="208"/>
      <c r="AL228" s="285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4"/>
      <c r="AT228" s="39"/>
    </row>
    <row r="229" spans="2:46" ht="13.5" customHeight="1" x14ac:dyDescent="0.15">
      <c r="B229" s="286"/>
      <c r="C229" s="29" t="s">
        <v>35</v>
      </c>
      <c r="D229" s="187"/>
      <c r="E229" s="58"/>
      <c r="F229" s="188"/>
      <c r="G229" s="188"/>
      <c r="H229" s="188"/>
      <c r="I229" s="64"/>
      <c r="J229" s="64"/>
      <c r="K229" s="189"/>
      <c r="L229" s="259"/>
      <c r="M229" s="259"/>
      <c r="N229" s="58"/>
      <c r="O229" s="30"/>
      <c r="P229" s="58"/>
      <c r="Q229" s="30"/>
      <c r="R229" s="134"/>
      <c r="S229" s="206"/>
      <c r="T229" s="286"/>
      <c r="U229" s="29" t="s">
        <v>35</v>
      </c>
      <c r="V229" s="187"/>
      <c r="W229" s="58"/>
      <c r="X229" s="188"/>
      <c r="Y229" s="188"/>
      <c r="Z229" s="188"/>
      <c r="AA229" s="64"/>
      <c r="AB229" s="64"/>
      <c r="AC229" s="189"/>
      <c r="AD229" s="259"/>
      <c r="AE229" s="259"/>
      <c r="AF229" s="58"/>
      <c r="AG229" s="30"/>
      <c r="AH229" s="58"/>
      <c r="AI229" s="30"/>
      <c r="AJ229" s="134"/>
      <c r="AK229" s="208"/>
      <c r="AL229" s="286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4"/>
      <c r="AT229" s="39"/>
    </row>
    <row r="230" spans="2:46" ht="13.5" customHeight="1" x14ac:dyDescent="0.15">
      <c r="B230" s="286"/>
      <c r="C230" s="29" t="s">
        <v>36</v>
      </c>
      <c r="D230" s="187"/>
      <c r="E230" s="58"/>
      <c r="F230" s="188"/>
      <c r="G230" s="188"/>
      <c r="H230" s="188"/>
      <c r="I230" s="64"/>
      <c r="J230" s="64"/>
      <c r="K230" s="189"/>
      <c r="L230" s="259"/>
      <c r="M230" s="259"/>
      <c r="N230" s="58"/>
      <c r="O230" s="30"/>
      <c r="P230" s="58"/>
      <c r="Q230" s="30"/>
      <c r="R230" s="134"/>
      <c r="S230" s="206"/>
      <c r="T230" s="286"/>
      <c r="U230" s="29" t="s">
        <v>36</v>
      </c>
      <c r="V230" s="187"/>
      <c r="W230" s="58"/>
      <c r="X230" s="188"/>
      <c r="Y230" s="188"/>
      <c r="Z230" s="188"/>
      <c r="AA230" s="64"/>
      <c r="AB230" s="64"/>
      <c r="AC230" s="189"/>
      <c r="AD230" s="259"/>
      <c r="AE230" s="259"/>
      <c r="AF230" s="58"/>
      <c r="AG230" s="30"/>
      <c r="AH230" s="58"/>
      <c r="AI230" s="30"/>
      <c r="AJ230" s="134"/>
      <c r="AK230" s="208"/>
      <c r="AL230" s="286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4"/>
      <c r="AT230" s="39"/>
    </row>
    <row r="231" spans="2:46" ht="13.5" customHeight="1" x14ac:dyDescent="0.15">
      <c r="B231" s="286"/>
      <c r="C231" s="29" t="s">
        <v>38</v>
      </c>
      <c r="D231" s="187"/>
      <c r="E231" s="58"/>
      <c r="F231" s="188"/>
      <c r="G231" s="188"/>
      <c r="H231" s="188"/>
      <c r="I231" s="64"/>
      <c r="J231" s="64"/>
      <c r="K231" s="189"/>
      <c r="L231" s="259"/>
      <c r="M231" s="259"/>
      <c r="N231" s="58"/>
      <c r="O231" s="30"/>
      <c r="P231" s="58"/>
      <c r="Q231" s="30"/>
      <c r="R231" s="134"/>
      <c r="S231" s="206"/>
      <c r="T231" s="286"/>
      <c r="U231" s="29" t="s">
        <v>38</v>
      </c>
      <c r="V231" s="187"/>
      <c r="W231" s="58"/>
      <c r="X231" s="188"/>
      <c r="Y231" s="188"/>
      <c r="Z231" s="188"/>
      <c r="AA231" s="64"/>
      <c r="AB231" s="64"/>
      <c r="AC231" s="189"/>
      <c r="AD231" s="259"/>
      <c r="AE231" s="259"/>
      <c r="AF231" s="58"/>
      <c r="AG231" s="30"/>
      <c r="AH231" s="58"/>
      <c r="AI231" s="30"/>
      <c r="AJ231" s="134"/>
      <c r="AK231" s="208"/>
      <c r="AL231" s="286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4"/>
      <c r="AT231" s="39"/>
    </row>
    <row r="232" spans="2:46" ht="13.5" customHeight="1" thickBot="1" x14ac:dyDescent="0.2">
      <c r="B232" s="287"/>
      <c r="C232" s="29"/>
      <c r="D232" s="187"/>
      <c r="E232" s="58"/>
      <c r="F232" s="190"/>
      <c r="G232" s="190"/>
      <c r="H232" s="190"/>
      <c r="I232" s="58"/>
      <c r="J232" s="58"/>
      <c r="K232" s="189"/>
      <c r="L232" s="259"/>
      <c r="M232" s="259"/>
      <c r="N232" s="58"/>
      <c r="O232" s="30"/>
      <c r="P232" s="58"/>
      <c r="Q232" s="30"/>
      <c r="R232" s="185"/>
      <c r="S232" s="206"/>
      <c r="T232" s="287"/>
      <c r="U232" s="29"/>
      <c r="V232" s="187"/>
      <c r="W232" s="58"/>
      <c r="X232" s="190"/>
      <c r="Y232" s="190"/>
      <c r="Z232" s="190"/>
      <c r="AA232" s="58"/>
      <c r="AB232" s="58"/>
      <c r="AC232" s="189"/>
      <c r="AD232" s="259"/>
      <c r="AE232" s="259"/>
      <c r="AF232" s="58"/>
      <c r="AG232" s="30"/>
      <c r="AH232" s="58"/>
      <c r="AI232" s="30"/>
      <c r="AJ232" s="185"/>
      <c r="AK232" s="208"/>
      <c r="AL232" s="287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4"/>
      <c r="AT232" s="39"/>
    </row>
    <row r="233" spans="2:46" ht="13.5" customHeight="1" x14ac:dyDescent="0.15">
      <c r="B233" s="285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8"/>
      <c r="M233" s="258"/>
      <c r="N233" s="57"/>
      <c r="O233" s="28"/>
      <c r="P233" s="57"/>
      <c r="Q233" s="28"/>
      <c r="R233" s="133"/>
      <c r="S233" s="206"/>
      <c r="T233" s="285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8"/>
      <c r="AE233" s="258"/>
      <c r="AF233" s="57"/>
      <c r="AG233" s="28"/>
      <c r="AH233" s="57"/>
      <c r="AI233" s="28"/>
      <c r="AJ233" s="133"/>
      <c r="AK233" s="208"/>
      <c r="AL233" s="285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4"/>
      <c r="AT233" s="39"/>
    </row>
    <row r="234" spans="2:46" ht="13.5" customHeight="1" x14ac:dyDescent="0.15">
      <c r="B234" s="286"/>
      <c r="C234" s="29" t="s">
        <v>35</v>
      </c>
      <c r="D234" s="187"/>
      <c r="E234" s="58"/>
      <c r="F234" s="188"/>
      <c r="G234" s="188"/>
      <c r="H234" s="188"/>
      <c r="I234" s="64"/>
      <c r="J234" s="64"/>
      <c r="K234" s="189"/>
      <c r="L234" s="259"/>
      <c r="M234" s="259"/>
      <c r="N234" s="58"/>
      <c r="O234" s="30"/>
      <c r="P234" s="58"/>
      <c r="Q234" s="30"/>
      <c r="R234" s="134"/>
      <c r="S234" s="206"/>
      <c r="T234" s="286"/>
      <c r="U234" s="29" t="s">
        <v>35</v>
      </c>
      <c r="V234" s="187"/>
      <c r="W234" s="58"/>
      <c r="X234" s="188"/>
      <c r="Y234" s="188"/>
      <c r="Z234" s="188"/>
      <c r="AA234" s="64"/>
      <c r="AB234" s="64"/>
      <c r="AC234" s="189"/>
      <c r="AD234" s="259"/>
      <c r="AE234" s="259"/>
      <c r="AF234" s="58"/>
      <c r="AG234" s="30"/>
      <c r="AH234" s="58"/>
      <c r="AI234" s="30"/>
      <c r="AJ234" s="134"/>
      <c r="AK234" s="208"/>
      <c r="AL234" s="286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4"/>
      <c r="AT234" s="39"/>
    </row>
    <row r="235" spans="2:46" ht="13.5" customHeight="1" x14ac:dyDescent="0.15">
      <c r="B235" s="286"/>
      <c r="C235" s="29" t="s">
        <v>36</v>
      </c>
      <c r="D235" s="187"/>
      <c r="E235" s="58"/>
      <c r="F235" s="188"/>
      <c r="G235" s="188"/>
      <c r="H235" s="188"/>
      <c r="I235" s="64"/>
      <c r="J235" s="64"/>
      <c r="K235" s="189"/>
      <c r="L235" s="259"/>
      <c r="M235" s="259"/>
      <c r="N235" s="58"/>
      <c r="O235" s="30"/>
      <c r="P235" s="58"/>
      <c r="Q235" s="30"/>
      <c r="R235" s="134"/>
      <c r="S235" s="206"/>
      <c r="T235" s="286"/>
      <c r="U235" s="29" t="s">
        <v>36</v>
      </c>
      <c r="V235" s="187"/>
      <c r="W235" s="58"/>
      <c r="X235" s="188"/>
      <c r="Y235" s="188"/>
      <c r="Z235" s="188"/>
      <c r="AA235" s="64"/>
      <c r="AB235" s="64"/>
      <c r="AC235" s="189"/>
      <c r="AD235" s="259"/>
      <c r="AE235" s="259"/>
      <c r="AF235" s="58"/>
      <c r="AG235" s="30"/>
      <c r="AH235" s="58"/>
      <c r="AI235" s="30"/>
      <c r="AJ235" s="134"/>
      <c r="AK235" s="208"/>
      <c r="AL235" s="286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4"/>
      <c r="AT235" s="39"/>
    </row>
    <row r="236" spans="2:46" ht="13.5" customHeight="1" x14ac:dyDescent="0.15">
      <c r="B236" s="286"/>
      <c r="C236" s="29" t="s">
        <v>38</v>
      </c>
      <c r="D236" s="187"/>
      <c r="E236" s="58"/>
      <c r="F236" s="188"/>
      <c r="G236" s="188"/>
      <c r="H236" s="188"/>
      <c r="I236" s="64"/>
      <c r="J236" s="64"/>
      <c r="K236" s="189"/>
      <c r="L236" s="259"/>
      <c r="M236" s="259"/>
      <c r="N236" s="58"/>
      <c r="O236" s="30"/>
      <c r="P236" s="58"/>
      <c r="Q236" s="30"/>
      <c r="R236" s="134"/>
      <c r="S236" s="206"/>
      <c r="T236" s="286"/>
      <c r="U236" s="29" t="s">
        <v>38</v>
      </c>
      <c r="V236" s="187"/>
      <c r="W236" s="58"/>
      <c r="X236" s="188"/>
      <c r="Y236" s="188"/>
      <c r="Z236" s="188"/>
      <c r="AA236" s="64"/>
      <c r="AB236" s="64"/>
      <c r="AC236" s="189"/>
      <c r="AD236" s="259"/>
      <c r="AE236" s="259"/>
      <c r="AF236" s="58"/>
      <c r="AG236" s="30"/>
      <c r="AH236" s="58"/>
      <c r="AI236" s="30"/>
      <c r="AJ236" s="134"/>
      <c r="AK236" s="208"/>
      <c r="AL236" s="286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4"/>
      <c r="AT236" s="39"/>
    </row>
    <row r="237" spans="2:46" ht="13.5" customHeight="1" thickBot="1" x14ac:dyDescent="0.2">
      <c r="B237" s="287"/>
      <c r="C237" s="29"/>
      <c r="D237" s="187"/>
      <c r="E237" s="58"/>
      <c r="F237" s="190"/>
      <c r="G237" s="190"/>
      <c r="H237" s="190"/>
      <c r="I237" s="58"/>
      <c r="J237" s="58"/>
      <c r="K237" s="189"/>
      <c r="L237" s="259"/>
      <c r="M237" s="259"/>
      <c r="N237" s="58"/>
      <c r="O237" s="30"/>
      <c r="P237" s="58"/>
      <c r="Q237" s="30"/>
      <c r="R237" s="185"/>
      <c r="S237" s="206"/>
      <c r="T237" s="287"/>
      <c r="U237" s="29"/>
      <c r="V237" s="187"/>
      <c r="W237" s="58"/>
      <c r="X237" s="190"/>
      <c r="Y237" s="190"/>
      <c r="Z237" s="190"/>
      <c r="AA237" s="58"/>
      <c r="AB237" s="58"/>
      <c r="AC237" s="189"/>
      <c r="AD237" s="259"/>
      <c r="AE237" s="259"/>
      <c r="AF237" s="58"/>
      <c r="AG237" s="30"/>
      <c r="AH237" s="58"/>
      <c r="AI237" s="30"/>
      <c r="AJ237" s="185"/>
      <c r="AK237" s="208"/>
      <c r="AL237" s="287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4"/>
      <c r="AT237" s="39"/>
    </row>
    <row r="238" spans="2:46" ht="13.5" customHeight="1" x14ac:dyDescent="0.15">
      <c r="B238" s="285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8"/>
      <c r="M238" s="258"/>
      <c r="N238" s="57"/>
      <c r="O238" s="28"/>
      <c r="P238" s="57"/>
      <c r="Q238" s="28"/>
      <c r="R238" s="133"/>
      <c r="S238" s="206"/>
      <c r="T238" s="285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8"/>
      <c r="AE238" s="258"/>
      <c r="AF238" s="57"/>
      <c r="AG238" s="28"/>
      <c r="AH238" s="57"/>
      <c r="AI238" s="28"/>
      <c r="AJ238" s="133"/>
      <c r="AK238" s="208"/>
      <c r="AL238" s="285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4"/>
      <c r="AT238" s="39"/>
    </row>
    <row r="239" spans="2:46" ht="13.5" customHeight="1" x14ac:dyDescent="0.15">
      <c r="B239" s="286"/>
      <c r="C239" s="29" t="s">
        <v>35</v>
      </c>
      <c r="D239" s="187"/>
      <c r="E239" s="58"/>
      <c r="F239" s="188"/>
      <c r="G239" s="188"/>
      <c r="H239" s="188"/>
      <c r="I239" s="64"/>
      <c r="J239" s="64"/>
      <c r="K239" s="189"/>
      <c r="L239" s="259"/>
      <c r="M239" s="259"/>
      <c r="N239" s="58"/>
      <c r="O239" s="30"/>
      <c r="P239" s="58"/>
      <c r="Q239" s="30"/>
      <c r="R239" s="134"/>
      <c r="S239" s="206"/>
      <c r="T239" s="286"/>
      <c r="U239" s="29" t="s">
        <v>35</v>
      </c>
      <c r="V239" s="187"/>
      <c r="W239" s="58"/>
      <c r="X239" s="188"/>
      <c r="Y239" s="188"/>
      <c r="Z239" s="188"/>
      <c r="AA239" s="64"/>
      <c r="AB239" s="64"/>
      <c r="AC239" s="189"/>
      <c r="AD239" s="259"/>
      <c r="AE239" s="259"/>
      <c r="AF239" s="58"/>
      <c r="AG239" s="30"/>
      <c r="AH239" s="58"/>
      <c r="AI239" s="30"/>
      <c r="AJ239" s="134"/>
      <c r="AK239" s="208"/>
      <c r="AL239" s="286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4"/>
      <c r="AT239" s="39"/>
    </row>
    <row r="240" spans="2:46" ht="13.5" customHeight="1" x14ac:dyDescent="0.15">
      <c r="B240" s="286"/>
      <c r="C240" s="29" t="s">
        <v>36</v>
      </c>
      <c r="D240" s="187"/>
      <c r="E240" s="58"/>
      <c r="F240" s="188"/>
      <c r="G240" s="188"/>
      <c r="H240" s="188"/>
      <c r="I240" s="64"/>
      <c r="J240" s="64"/>
      <c r="K240" s="189"/>
      <c r="L240" s="259"/>
      <c r="M240" s="259"/>
      <c r="N240" s="58"/>
      <c r="O240" s="30"/>
      <c r="P240" s="58"/>
      <c r="Q240" s="30"/>
      <c r="R240" s="134"/>
      <c r="S240" s="206"/>
      <c r="T240" s="286"/>
      <c r="U240" s="29" t="s">
        <v>36</v>
      </c>
      <c r="V240" s="187"/>
      <c r="W240" s="58"/>
      <c r="X240" s="188"/>
      <c r="Y240" s="188"/>
      <c r="Z240" s="188"/>
      <c r="AA240" s="64"/>
      <c r="AB240" s="64"/>
      <c r="AC240" s="189"/>
      <c r="AD240" s="259"/>
      <c r="AE240" s="259"/>
      <c r="AF240" s="58"/>
      <c r="AG240" s="30"/>
      <c r="AH240" s="58"/>
      <c r="AI240" s="30"/>
      <c r="AJ240" s="134"/>
      <c r="AK240" s="208"/>
      <c r="AL240" s="286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4"/>
      <c r="AT240" s="39"/>
    </row>
    <row r="241" spans="2:46" ht="13.5" customHeight="1" x14ac:dyDescent="0.15">
      <c r="B241" s="286"/>
      <c r="C241" s="29" t="s">
        <v>38</v>
      </c>
      <c r="D241" s="187"/>
      <c r="E241" s="58"/>
      <c r="F241" s="188"/>
      <c r="G241" s="188"/>
      <c r="H241" s="188"/>
      <c r="I241" s="64"/>
      <c r="J241" s="64"/>
      <c r="K241" s="189"/>
      <c r="L241" s="259"/>
      <c r="M241" s="259"/>
      <c r="N241" s="58"/>
      <c r="O241" s="30"/>
      <c r="P241" s="58"/>
      <c r="Q241" s="30"/>
      <c r="R241" s="134"/>
      <c r="S241" s="206"/>
      <c r="T241" s="286"/>
      <c r="U241" s="29" t="s">
        <v>38</v>
      </c>
      <c r="V241" s="187"/>
      <c r="W241" s="58"/>
      <c r="X241" s="188"/>
      <c r="Y241" s="188"/>
      <c r="Z241" s="188"/>
      <c r="AA241" s="64"/>
      <c r="AB241" s="64"/>
      <c r="AC241" s="189"/>
      <c r="AD241" s="259"/>
      <c r="AE241" s="259"/>
      <c r="AF241" s="58"/>
      <c r="AG241" s="30"/>
      <c r="AH241" s="58"/>
      <c r="AI241" s="30"/>
      <c r="AJ241" s="134"/>
      <c r="AK241" s="208"/>
      <c r="AL241" s="286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4"/>
      <c r="AT241" s="39"/>
    </row>
    <row r="242" spans="2:46" ht="13.5" customHeight="1" thickBot="1" x14ac:dyDescent="0.2">
      <c r="B242" s="287"/>
      <c r="C242" s="29"/>
      <c r="D242" s="187"/>
      <c r="E242" s="58"/>
      <c r="F242" s="190"/>
      <c r="G242" s="190"/>
      <c r="H242" s="190"/>
      <c r="I242" s="58"/>
      <c r="J242" s="58"/>
      <c r="K242" s="189"/>
      <c r="L242" s="259"/>
      <c r="M242" s="259"/>
      <c r="N242" s="58"/>
      <c r="O242" s="30"/>
      <c r="P242" s="58"/>
      <c r="Q242" s="30"/>
      <c r="R242" s="185"/>
      <c r="S242" s="206"/>
      <c r="T242" s="287"/>
      <c r="U242" s="29"/>
      <c r="V242" s="187"/>
      <c r="W242" s="58"/>
      <c r="X242" s="190"/>
      <c r="Y242" s="190"/>
      <c r="Z242" s="190"/>
      <c r="AA242" s="58"/>
      <c r="AB242" s="58"/>
      <c r="AC242" s="189"/>
      <c r="AD242" s="259"/>
      <c r="AE242" s="259"/>
      <c r="AF242" s="58"/>
      <c r="AG242" s="30"/>
      <c r="AH242" s="58"/>
      <c r="AI242" s="30"/>
      <c r="AJ242" s="185"/>
      <c r="AK242" s="208"/>
      <c r="AL242" s="287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4"/>
      <c r="AT242" s="39"/>
    </row>
    <row r="243" spans="2:46" ht="13.5" customHeight="1" x14ac:dyDescent="0.15">
      <c r="B243" s="285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8"/>
      <c r="M243" s="258"/>
      <c r="N243" s="57"/>
      <c r="O243" s="28"/>
      <c r="P243" s="57"/>
      <c r="Q243" s="28"/>
      <c r="R243" s="133"/>
      <c r="S243" s="206"/>
      <c r="T243" s="285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8"/>
      <c r="AE243" s="258"/>
      <c r="AF243" s="57"/>
      <c r="AG243" s="28"/>
      <c r="AH243" s="57"/>
      <c r="AI243" s="28"/>
      <c r="AJ243" s="133"/>
      <c r="AK243" s="208"/>
      <c r="AL243" s="285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4"/>
      <c r="AT243" s="39"/>
    </row>
    <row r="244" spans="2:46" ht="13.5" customHeight="1" x14ac:dyDescent="0.15">
      <c r="B244" s="286"/>
      <c r="C244" s="29" t="s">
        <v>35</v>
      </c>
      <c r="D244" s="187"/>
      <c r="E244" s="58"/>
      <c r="F244" s="188"/>
      <c r="G244" s="188"/>
      <c r="H244" s="188"/>
      <c r="I244" s="64"/>
      <c r="J244" s="64"/>
      <c r="K244" s="189"/>
      <c r="L244" s="259"/>
      <c r="M244" s="259"/>
      <c r="N244" s="58"/>
      <c r="O244" s="30"/>
      <c r="P244" s="58"/>
      <c r="Q244" s="30"/>
      <c r="R244" s="134"/>
      <c r="S244" s="206"/>
      <c r="T244" s="286"/>
      <c r="U244" s="29" t="s">
        <v>35</v>
      </c>
      <c r="V244" s="187"/>
      <c r="W244" s="58"/>
      <c r="X244" s="188"/>
      <c r="Y244" s="188"/>
      <c r="Z244" s="188"/>
      <c r="AA244" s="64"/>
      <c r="AB244" s="64"/>
      <c r="AC244" s="189"/>
      <c r="AD244" s="259"/>
      <c r="AE244" s="259"/>
      <c r="AF244" s="58"/>
      <c r="AG244" s="30"/>
      <c r="AH244" s="58"/>
      <c r="AI244" s="30"/>
      <c r="AJ244" s="134"/>
      <c r="AK244" s="208"/>
      <c r="AL244" s="286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4"/>
      <c r="AT244" s="39"/>
    </row>
    <row r="245" spans="2:46" ht="13.5" customHeight="1" x14ac:dyDescent="0.15">
      <c r="B245" s="286"/>
      <c r="C245" s="29" t="s">
        <v>36</v>
      </c>
      <c r="D245" s="187"/>
      <c r="E245" s="58"/>
      <c r="F245" s="188"/>
      <c r="G245" s="188"/>
      <c r="H245" s="188"/>
      <c r="I245" s="64"/>
      <c r="J245" s="64"/>
      <c r="K245" s="189"/>
      <c r="L245" s="259"/>
      <c r="M245" s="259"/>
      <c r="N245" s="58"/>
      <c r="O245" s="30"/>
      <c r="P245" s="58"/>
      <c r="Q245" s="30"/>
      <c r="R245" s="134"/>
      <c r="S245" s="206"/>
      <c r="T245" s="286"/>
      <c r="U245" s="29" t="s">
        <v>36</v>
      </c>
      <c r="V245" s="187"/>
      <c r="W245" s="58"/>
      <c r="X245" s="188"/>
      <c r="Y245" s="188"/>
      <c r="Z245" s="188"/>
      <c r="AA245" s="64"/>
      <c r="AB245" s="64"/>
      <c r="AC245" s="189"/>
      <c r="AD245" s="259"/>
      <c r="AE245" s="259"/>
      <c r="AF245" s="58"/>
      <c r="AG245" s="30"/>
      <c r="AH245" s="58"/>
      <c r="AI245" s="30"/>
      <c r="AJ245" s="134"/>
      <c r="AK245" s="208"/>
      <c r="AL245" s="286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4"/>
      <c r="AT245" s="39"/>
    </row>
    <row r="246" spans="2:46" ht="13.5" customHeight="1" x14ac:dyDescent="0.15">
      <c r="B246" s="286"/>
      <c r="C246" s="29" t="s">
        <v>38</v>
      </c>
      <c r="D246" s="187"/>
      <c r="E246" s="58"/>
      <c r="F246" s="188"/>
      <c r="G246" s="188"/>
      <c r="H246" s="188"/>
      <c r="I246" s="64"/>
      <c r="J246" s="64"/>
      <c r="K246" s="189"/>
      <c r="L246" s="259"/>
      <c r="M246" s="259"/>
      <c r="N246" s="58"/>
      <c r="O246" s="30"/>
      <c r="P246" s="58"/>
      <c r="Q246" s="30"/>
      <c r="R246" s="134"/>
      <c r="S246" s="206"/>
      <c r="T246" s="286"/>
      <c r="U246" s="29" t="s">
        <v>38</v>
      </c>
      <c r="V246" s="187"/>
      <c r="W246" s="58"/>
      <c r="X246" s="188"/>
      <c r="Y246" s="188"/>
      <c r="Z246" s="188"/>
      <c r="AA246" s="64"/>
      <c r="AB246" s="64"/>
      <c r="AC246" s="189"/>
      <c r="AD246" s="259"/>
      <c r="AE246" s="259"/>
      <c r="AF246" s="58"/>
      <c r="AG246" s="30"/>
      <c r="AH246" s="58"/>
      <c r="AI246" s="30"/>
      <c r="AJ246" s="134"/>
      <c r="AK246" s="208"/>
      <c r="AL246" s="286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4"/>
      <c r="AT246" s="39"/>
    </row>
    <row r="247" spans="2:46" ht="13.5" customHeight="1" thickBot="1" x14ac:dyDescent="0.2">
      <c r="B247" s="287"/>
      <c r="C247" s="29"/>
      <c r="D247" s="187"/>
      <c r="E247" s="58"/>
      <c r="F247" s="190"/>
      <c r="G247" s="190"/>
      <c r="H247" s="190"/>
      <c r="I247" s="58"/>
      <c r="J247" s="58"/>
      <c r="K247" s="189"/>
      <c r="L247" s="259"/>
      <c r="M247" s="259"/>
      <c r="N247" s="58"/>
      <c r="O247" s="30"/>
      <c r="P247" s="58"/>
      <c r="Q247" s="30"/>
      <c r="R247" s="185"/>
      <c r="S247" s="206"/>
      <c r="T247" s="287"/>
      <c r="U247" s="29"/>
      <c r="V247" s="187"/>
      <c r="W247" s="58"/>
      <c r="X247" s="190"/>
      <c r="Y247" s="190"/>
      <c r="Z247" s="190"/>
      <c r="AA247" s="58"/>
      <c r="AB247" s="58"/>
      <c r="AC247" s="189"/>
      <c r="AD247" s="259"/>
      <c r="AE247" s="259"/>
      <c r="AF247" s="58"/>
      <c r="AG247" s="30"/>
      <c r="AH247" s="58"/>
      <c r="AI247" s="30"/>
      <c r="AJ247" s="185"/>
      <c r="AK247" s="208"/>
      <c r="AL247" s="287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4"/>
      <c r="AT247" s="39"/>
    </row>
    <row r="248" spans="2:46" ht="13.5" customHeight="1" x14ac:dyDescent="0.15">
      <c r="B248" s="285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8"/>
      <c r="M248" s="258"/>
      <c r="N248" s="57"/>
      <c r="O248" s="28"/>
      <c r="P248" s="57"/>
      <c r="Q248" s="28"/>
      <c r="R248" s="133"/>
      <c r="S248" s="206"/>
      <c r="T248" s="285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8"/>
      <c r="AE248" s="258"/>
      <c r="AF248" s="57"/>
      <c r="AG248" s="28"/>
      <c r="AH248" s="57"/>
      <c r="AI248" s="28"/>
      <c r="AJ248" s="133"/>
      <c r="AK248" s="208"/>
      <c r="AL248" s="285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4"/>
      <c r="AT248" s="39"/>
    </row>
    <row r="249" spans="2:46" ht="13.5" customHeight="1" x14ac:dyDescent="0.15">
      <c r="B249" s="286"/>
      <c r="C249" s="29" t="s">
        <v>35</v>
      </c>
      <c r="D249" s="187"/>
      <c r="E249" s="58"/>
      <c r="F249" s="188"/>
      <c r="G249" s="188"/>
      <c r="H249" s="188"/>
      <c r="I249" s="64"/>
      <c r="J249" s="64"/>
      <c r="K249" s="189"/>
      <c r="L249" s="259"/>
      <c r="M249" s="259"/>
      <c r="N249" s="58"/>
      <c r="O249" s="30"/>
      <c r="P249" s="58"/>
      <c r="Q249" s="30"/>
      <c r="R249" s="134"/>
      <c r="S249" s="206"/>
      <c r="T249" s="286"/>
      <c r="U249" s="29" t="s">
        <v>35</v>
      </c>
      <c r="V249" s="187"/>
      <c r="W249" s="58"/>
      <c r="X249" s="188"/>
      <c r="Y249" s="188"/>
      <c r="Z249" s="188"/>
      <c r="AA249" s="64"/>
      <c r="AB249" s="64"/>
      <c r="AC249" s="189"/>
      <c r="AD249" s="259"/>
      <c r="AE249" s="259"/>
      <c r="AF249" s="58"/>
      <c r="AG249" s="30"/>
      <c r="AH249" s="58"/>
      <c r="AI249" s="30"/>
      <c r="AJ249" s="134"/>
      <c r="AK249" s="208"/>
      <c r="AL249" s="286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4"/>
      <c r="AT249" s="39"/>
    </row>
    <row r="250" spans="2:46" ht="13.5" customHeight="1" x14ac:dyDescent="0.15">
      <c r="B250" s="286"/>
      <c r="C250" s="29" t="s">
        <v>36</v>
      </c>
      <c r="D250" s="187"/>
      <c r="E250" s="58"/>
      <c r="F250" s="188"/>
      <c r="G250" s="188"/>
      <c r="H250" s="188"/>
      <c r="I250" s="64"/>
      <c r="J250" s="64"/>
      <c r="K250" s="189"/>
      <c r="L250" s="259"/>
      <c r="M250" s="259"/>
      <c r="N250" s="58"/>
      <c r="O250" s="30"/>
      <c r="P250" s="58"/>
      <c r="Q250" s="30"/>
      <c r="R250" s="134"/>
      <c r="S250" s="206"/>
      <c r="T250" s="286"/>
      <c r="U250" s="29" t="s">
        <v>36</v>
      </c>
      <c r="V250" s="187"/>
      <c r="W250" s="58"/>
      <c r="X250" s="188"/>
      <c r="Y250" s="188"/>
      <c r="Z250" s="188"/>
      <c r="AA250" s="64"/>
      <c r="AB250" s="64"/>
      <c r="AC250" s="189"/>
      <c r="AD250" s="259"/>
      <c r="AE250" s="259"/>
      <c r="AF250" s="58"/>
      <c r="AG250" s="30"/>
      <c r="AH250" s="58"/>
      <c r="AI250" s="30"/>
      <c r="AJ250" s="134"/>
      <c r="AK250" s="208"/>
      <c r="AL250" s="286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4"/>
      <c r="AT250" s="39"/>
    </row>
    <row r="251" spans="2:46" ht="13.5" customHeight="1" x14ac:dyDescent="0.15">
      <c r="B251" s="286"/>
      <c r="C251" s="29" t="s">
        <v>38</v>
      </c>
      <c r="D251" s="187"/>
      <c r="E251" s="58"/>
      <c r="F251" s="188"/>
      <c r="G251" s="188"/>
      <c r="H251" s="188"/>
      <c r="I251" s="64"/>
      <c r="J251" s="64"/>
      <c r="K251" s="189"/>
      <c r="L251" s="259"/>
      <c r="M251" s="259"/>
      <c r="N251" s="58"/>
      <c r="O251" s="30"/>
      <c r="P251" s="58"/>
      <c r="Q251" s="30"/>
      <c r="R251" s="134"/>
      <c r="S251" s="206"/>
      <c r="T251" s="286"/>
      <c r="U251" s="29" t="s">
        <v>38</v>
      </c>
      <c r="V251" s="187"/>
      <c r="W251" s="58"/>
      <c r="X251" s="188"/>
      <c r="Y251" s="188"/>
      <c r="Z251" s="188"/>
      <c r="AA251" s="64"/>
      <c r="AB251" s="64"/>
      <c r="AC251" s="189"/>
      <c r="AD251" s="259"/>
      <c r="AE251" s="259"/>
      <c r="AF251" s="58"/>
      <c r="AG251" s="30"/>
      <c r="AH251" s="58"/>
      <c r="AI251" s="30"/>
      <c r="AJ251" s="134"/>
      <c r="AK251" s="208"/>
      <c r="AL251" s="286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4"/>
      <c r="AT251" s="39"/>
    </row>
    <row r="252" spans="2:46" ht="13.5" customHeight="1" thickBot="1" x14ac:dyDescent="0.2">
      <c r="B252" s="287"/>
      <c r="C252" s="29"/>
      <c r="D252" s="187"/>
      <c r="E252" s="58"/>
      <c r="F252" s="190"/>
      <c r="G252" s="190"/>
      <c r="H252" s="190"/>
      <c r="I252" s="58"/>
      <c r="J252" s="58"/>
      <c r="K252" s="189"/>
      <c r="L252" s="259"/>
      <c r="M252" s="259"/>
      <c r="N252" s="58"/>
      <c r="O252" s="30"/>
      <c r="P252" s="58"/>
      <c r="Q252" s="30"/>
      <c r="R252" s="185"/>
      <c r="S252" s="206"/>
      <c r="T252" s="287"/>
      <c r="U252" s="29"/>
      <c r="V252" s="187"/>
      <c r="W252" s="58"/>
      <c r="X252" s="190"/>
      <c r="Y252" s="190"/>
      <c r="Z252" s="190"/>
      <c r="AA252" s="58"/>
      <c r="AB252" s="58"/>
      <c r="AC252" s="189"/>
      <c r="AD252" s="259"/>
      <c r="AE252" s="259"/>
      <c r="AF252" s="58"/>
      <c r="AG252" s="30"/>
      <c r="AH252" s="58"/>
      <c r="AI252" s="30"/>
      <c r="AJ252" s="185"/>
      <c r="AK252" s="208"/>
      <c r="AL252" s="287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4"/>
      <c r="AT252" s="39"/>
    </row>
    <row r="253" spans="2:46" ht="13.5" customHeight="1" x14ac:dyDescent="0.15">
      <c r="B253" s="285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8"/>
      <c r="M253" s="258"/>
      <c r="N253" s="57"/>
      <c r="O253" s="28"/>
      <c r="P253" s="57"/>
      <c r="Q253" s="28"/>
      <c r="R253" s="133"/>
      <c r="S253" s="206"/>
      <c r="T253" s="285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8"/>
      <c r="AE253" s="258"/>
      <c r="AF253" s="57"/>
      <c r="AG253" s="28"/>
      <c r="AH253" s="57"/>
      <c r="AI253" s="28"/>
      <c r="AJ253" s="133"/>
      <c r="AK253" s="208"/>
      <c r="AL253" s="285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4"/>
      <c r="AT253" s="39"/>
    </row>
    <row r="254" spans="2:46" ht="13.5" customHeight="1" x14ac:dyDescent="0.15">
      <c r="B254" s="286"/>
      <c r="C254" s="29" t="s">
        <v>35</v>
      </c>
      <c r="D254" s="187"/>
      <c r="E254" s="58"/>
      <c r="F254" s="188"/>
      <c r="G254" s="188"/>
      <c r="H254" s="188"/>
      <c r="I254" s="64"/>
      <c r="J254" s="64"/>
      <c r="K254" s="189"/>
      <c r="L254" s="259"/>
      <c r="M254" s="259"/>
      <c r="N254" s="58"/>
      <c r="O254" s="30"/>
      <c r="P254" s="58"/>
      <c r="Q254" s="30"/>
      <c r="R254" s="134"/>
      <c r="S254" s="206"/>
      <c r="T254" s="286"/>
      <c r="U254" s="29" t="s">
        <v>35</v>
      </c>
      <c r="V254" s="187"/>
      <c r="W254" s="58"/>
      <c r="X254" s="188"/>
      <c r="Y254" s="188"/>
      <c r="Z254" s="188"/>
      <c r="AA254" s="64"/>
      <c r="AB254" s="64"/>
      <c r="AC254" s="189"/>
      <c r="AD254" s="259"/>
      <c r="AE254" s="259"/>
      <c r="AF254" s="58"/>
      <c r="AG254" s="30"/>
      <c r="AH254" s="58"/>
      <c r="AI254" s="30"/>
      <c r="AJ254" s="134"/>
      <c r="AK254" s="208"/>
      <c r="AL254" s="286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4"/>
      <c r="AT254" s="39"/>
    </row>
    <row r="255" spans="2:46" ht="13.5" customHeight="1" x14ac:dyDescent="0.15">
      <c r="B255" s="286"/>
      <c r="C255" s="29" t="s">
        <v>36</v>
      </c>
      <c r="D255" s="187"/>
      <c r="E255" s="58"/>
      <c r="F255" s="188"/>
      <c r="G255" s="188"/>
      <c r="H255" s="188"/>
      <c r="I255" s="64"/>
      <c r="J255" s="64"/>
      <c r="K255" s="189"/>
      <c r="L255" s="259"/>
      <c r="M255" s="259"/>
      <c r="N255" s="58"/>
      <c r="O255" s="30"/>
      <c r="P255" s="58"/>
      <c r="Q255" s="30"/>
      <c r="R255" s="134"/>
      <c r="S255" s="206"/>
      <c r="T255" s="286"/>
      <c r="U255" s="29" t="s">
        <v>36</v>
      </c>
      <c r="V255" s="187"/>
      <c r="W255" s="58"/>
      <c r="X255" s="188"/>
      <c r="Y255" s="188"/>
      <c r="Z255" s="188"/>
      <c r="AA255" s="64"/>
      <c r="AB255" s="64"/>
      <c r="AC255" s="189"/>
      <c r="AD255" s="259"/>
      <c r="AE255" s="259"/>
      <c r="AF255" s="58"/>
      <c r="AG255" s="30"/>
      <c r="AH255" s="58"/>
      <c r="AI255" s="30"/>
      <c r="AJ255" s="134"/>
      <c r="AK255" s="208"/>
      <c r="AL255" s="286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4"/>
      <c r="AT255" s="39"/>
    </row>
    <row r="256" spans="2:46" ht="13.5" customHeight="1" x14ac:dyDescent="0.15">
      <c r="B256" s="286"/>
      <c r="C256" s="29" t="s">
        <v>38</v>
      </c>
      <c r="D256" s="187"/>
      <c r="E256" s="58"/>
      <c r="F256" s="188"/>
      <c r="G256" s="188"/>
      <c r="H256" s="188"/>
      <c r="I256" s="64"/>
      <c r="J256" s="64"/>
      <c r="K256" s="189"/>
      <c r="L256" s="259"/>
      <c r="M256" s="259"/>
      <c r="N256" s="58"/>
      <c r="O256" s="30"/>
      <c r="P256" s="58"/>
      <c r="Q256" s="30"/>
      <c r="R256" s="134"/>
      <c r="S256" s="206"/>
      <c r="T256" s="286"/>
      <c r="U256" s="29" t="s">
        <v>38</v>
      </c>
      <c r="V256" s="187"/>
      <c r="W256" s="58"/>
      <c r="X256" s="188"/>
      <c r="Y256" s="188"/>
      <c r="Z256" s="188"/>
      <c r="AA256" s="64"/>
      <c r="AB256" s="64"/>
      <c r="AC256" s="189"/>
      <c r="AD256" s="259"/>
      <c r="AE256" s="259"/>
      <c r="AF256" s="58"/>
      <c r="AG256" s="30"/>
      <c r="AH256" s="58"/>
      <c r="AI256" s="30"/>
      <c r="AJ256" s="134"/>
      <c r="AK256" s="208"/>
      <c r="AL256" s="286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4"/>
      <c r="AT256" s="39"/>
    </row>
    <row r="257" spans="2:46" ht="13.5" customHeight="1" thickBot="1" x14ac:dyDescent="0.2">
      <c r="B257" s="287"/>
      <c r="C257" s="29"/>
      <c r="D257" s="187"/>
      <c r="E257" s="58"/>
      <c r="F257" s="190"/>
      <c r="G257" s="190"/>
      <c r="H257" s="190"/>
      <c r="I257" s="58"/>
      <c r="J257" s="58"/>
      <c r="K257" s="189"/>
      <c r="L257" s="259"/>
      <c r="M257" s="259"/>
      <c r="N257" s="58"/>
      <c r="O257" s="30"/>
      <c r="P257" s="58"/>
      <c r="Q257" s="30"/>
      <c r="R257" s="185"/>
      <c r="S257" s="206"/>
      <c r="T257" s="287"/>
      <c r="U257" s="29"/>
      <c r="V257" s="187"/>
      <c r="W257" s="58"/>
      <c r="X257" s="190"/>
      <c r="Y257" s="190"/>
      <c r="Z257" s="190"/>
      <c r="AA257" s="58"/>
      <c r="AB257" s="58"/>
      <c r="AC257" s="189"/>
      <c r="AD257" s="259"/>
      <c r="AE257" s="259"/>
      <c r="AF257" s="58"/>
      <c r="AG257" s="30"/>
      <c r="AH257" s="58"/>
      <c r="AI257" s="30"/>
      <c r="AJ257" s="185"/>
      <c r="AK257" s="208"/>
      <c r="AL257" s="287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4"/>
      <c r="AT257" s="39"/>
    </row>
    <row r="258" spans="2:46" ht="13.5" customHeight="1" x14ac:dyDescent="0.15">
      <c r="B258" s="285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8"/>
      <c r="M258" s="258"/>
      <c r="N258" s="57"/>
      <c r="O258" s="28"/>
      <c r="P258" s="57"/>
      <c r="Q258" s="28"/>
      <c r="R258" s="133"/>
      <c r="S258" s="206"/>
      <c r="T258" s="285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8"/>
      <c r="AE258" s="258"/>
      <c r="AF258" s="57"/>
      <c r="AG258" s="28"/>
      <c r="AH258" s="57"/>
      <c r="AI258" s="28"/>
      <c r="AJ258" s="133"/>
      <c r="AK258" s="208"/>
      <c r="AL258" s="285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4"/>
      <c r="AT258" s="39"/>
    </row>
    <row r="259" spans="2:46" ht="13.5" customHeight="1" x14ac:dyDescent="0.15">
      <c r="B259" s="286"/>
      <c r="C259" s="29" t="s">
        <v>35</v>
      </c>
      <c r="D259" s="187"/>
      <c r="E259" s="58"/>
      <c r="F259" s="188"/>
      <c r="G259" s="188"/>
      <c r="H259" s="188"/>
      <c r="I259" s="64"/>
      <c r="J259" s="64"/>
      <c r="K259" s="189"/>
      <c r="L259" s="259"/>
      <c r="M259" s="259"/>
      <c r="N259" s="58"/>
      <c r="O259" s="30"/>
      <c r="P259" s="58"/>
      <c r="Q259" s="30"/>
      <c r="R259" s="134"/>
      <c r="S259" s="206"/>
      <c r="T259" s="286"/>
      <c r="U259" s="29" t="s">
        <v>35</v>
      </c>
      <c r="V259" s="187"/>
      <c r="W259" s="58"/>
      <c r="X259" s="188"/>
      <c r="Y259" s="188"/>
      <c r="Z259" s="188"/>
      <c r="AA259" s="64"/>
      <c r="AB259" s="64"/>
      <c r="AC259" s="189"/>
      <c r="AD259" s="259"/>
      <c r="AE259" s="259"/>
      <c r="AF259" s="58"/>
      <c r="AG259" s="30"/>
      <c r="AH259" s="58"/>
      <c r="AI259" s="30"/>
      <c r="AJ259" s="134"/>
      <c r="AK259" s="208"/>
      <c r="AL259" s="286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4"/>
      <c r="AT259" s="39"/>
    </row>
    <row r="260" spans="2:46" ht="13.5" customHeight="1" x14ac:dyDescent="0.15">
      <c r="B260" s="286"/>
      <c r="C260" s="29" t="s">
        <v>36</v>
      </c>
      <c r="D260" s="187"/>
      <c r="E260" s="58"/>
      <c r="F260" s="188"/>
      <c r="G260" s="188"/>
      <c r="H260" s="188"/>
      <c r="I260" s="64"/>
      <c r="J260" s="64"/>
      <c r="K260" s="189"/>
      <c r="L260" s="259"/>
      <c r="M260" s="259"/>
      <c r="N260" s="58"/>
      <c r="O260" s="30"/>
      <c r="P260" s="58"/>
      <c r="Q260" s="30"/>
      <c r="R260" s="134"/>
      <c r="S260" s="206"/>
      <c r="T260" s="286"/>
      <c r="U260" s="29" t="s">
        <v>36</v>
      </c>
      <c r="V260" s="187"/>
      <c r="W260" s="58"/>
      <c r="X260" s="188"/>
      <c r="Y260" s="188"/>
      <c r="Z260" s="188"/>
      <c r="AA260" s="64"/>
      <c r="AB260" s="64"/>
      <c r="AC260" s="189"/>
      <c r="AD260" s="259"/>
      <c r="AE260" s="259"/>
      <c r="AF260" s="58"/>
      <c r="AG260" s="30"/>
      <c r="AH260" s="58"/>
      <c r="AI260" s="30"/>
      <c r="AJ260" s="134"/>
      <c r="AK260" s="208"/>
      <c r="AL260" s="286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4"/>
      <c r="AT260" s="39"/>
    </row>
    <row r="261" spans="2:46" ht="13.5" customHeight="1" x14ac:dyDescent="0.15">
      <c r="B261" s="286"/>
      <c r="C261" s="29" t="s">
        <v>38</v>
      </c>
      <c r="D261" s="187"/>
      <c r="E261" s="58"/>
      <c r="F261" s="188"/>
      <c r="G261" s="188"/>
      <c r="H261" s="188"/>
      <c r="I261" s="64"/>
      <c r="J261" s="64"/>
      <c r="K261" s="189"/>
      <c r="L261" s="259"/>
      <c r="M261" s="259"/>
      <c r="N261" s="58"/>
      <c r="O261" s="30"/>
      <c r="P261" s="58"/>
      <c r="Q261" s="30"/>
      <c r="R261" s="134"/>
      <c r="S261" s="206"/>
      <c r="T261" s="286"/>
      <c r="U261" s="29" t="s">
        <v>38</v>
      </c>
      <c r="V261" s="187"/>
      <c r="W261" s="58"/>
      <c r="X261" s="188"/>
      <c r="Y261" s="188"/>
      <c r="Z261" s="188"/>
      <c r="AA261" s="64"/>
      <c r="AB261" s="64"/>
      <c r="AC261" s="189"/>
      <c r="AD261" s="259"/>
      <c r="AE261" s="259"/>
      <c r="AF261" s="58"/>
      <c r="AG261" s="30"/>
      <c r="AH261" s="58"/>
      <c r="AI261" s="30"/>
      <c r="AJ261" s="134"/>
      <c r="AK261" s="208"/>
      <c r="AL261" s="286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4"/>
      <c r="AT261" s="39"/>
    </row>
    <row r="262" spans="2:46" ht="13.5" customHeight="1" thickBot="1" x14ac:dyDescent="0.2">
      <c r="B262" s="287"/>
      <c r="C262" s="29"/>
      <c r="D262" s="187"/>
      <c r="E262" s="58"/>
      <c r="F262" s="190"/>
      <c r="G262" s="190"/>
      <c r="H262" s="190"/>
      <c r="I262" s="58"/>
      <c r="J262" s="58"/>
      <c r="K262" s="189"/>
      <c r="L262" s="259"/>
      <c r="M262" s="259"/>
      <c r="N262" s="58"/>
      <c r="O262" s="30"/>
      <c r="P262" s="58"/>
      <c r="Q262" s="30"/>
      <c r="R262" s="185"/>
      <c r="S262" s="206"/>
      <c r="T262" s="287"/>
      <c r="U262" s="29"/>
      <c r="V262" s="187"/>
      <c r="W262" s="58"/>
      <c r="X262" s="190"/>
      <c r="Y262" s="190"/>
      <c r="Z262" s="190"/>
      <c r="AA262" s="58"/>
      <c r="AB262" s="58"/>
      <c r="AC262" s="189"/>
      <c r="AD262" s="259"/>
      <c r="AE262" s="259"/>
      <c r="AF262" s="58"/>
      <c r="AG262" s="30"/>
      <c r="AH262" s="58"/>
      <c r="AI262" s="30"/>
      <c r="AJ262" s="185"/>
      <c r="AK262" s="208"/>
      <c r="AL262" s="287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4"/>
      <c r="AT262" s="39"/>
    </row>
    <row r="263" spans="2:46" ht="13.5" customHeight="1" x14ac:dyDescent="0.15">
      <c r="B263" s="285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8"/>
      <c r="M263" s="258"/>
      <c r="N263" s="57"/>
      <c r="O263" s="28"/>
      <c r="P263" s="57"/>
      <c r="Q263" s="28"/>
      <c r="R263" s="133"/>
      <c r="S263" s="206"/>
      <c r="T263" s="285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8"/>
      <c r="AE263" s="258"/>
      <c r="AF263" s="57"/>
      <c r="AG263" s="28"/>
      <c r="AH263" s="57"/>
      <c r="AI263" s="28"/>
      <c r="AJ263" s="133"/>
      <c r="AK263" s="208"/>
      <c r="AL263" s="285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4"/>
      <c r="AT263" s="39"/>
    </row>
    <row r="264" spans="2:46" ht="13.5" customHeight="1" x14ac:dyDescent="0.15">
      <c r="B264" s="286"/>
      <c r="C264" s="29" t="s">
        <v>35</v>
      </c>
      <c r="D264" s="187"/>
      <c r="E264" s="58"/>
      <c r="F264" s="188"/>
      <c r="G264" s="188"/>
      <c r="H264" s="188"/>
      <c r="I264" s="64"/>
      <c r="J264" s="64"/>
      <c r="K264" s="189"/>
      <c r="L264" s="259"/>
      <c r="M264" s="259"/>
      <c r="N264" s="58"/>
      <c r="O264" s="30"/>
      <c r="P264" s="58"/>
      <c r="Q264" s="30"/>
      <c r="R264" s="134"/>
      <c r="S264" s="206"/>
      <c r="T264" s="286"/>
      <c r="U264" s="29" t="s">
        <v>35</v>
      </c>
      <c r="V264" s="187"/>
      <c r="W264" s="58"/>
      <c r="X264" s="188"/>
      <c r="Y264" s="188"/>
      <c r="Z264" s="188"/>
      <c r="AA264" s="64"/>
      <c r="AB264" s="64"/>
      <c r="AC264" s="189"/>
      <c r="AD264" s="259"/>
      <c r="AE264" s="259"/>
      <c r="AF264" s="58"/>
      <c r="AG264" s="30"/>
      <c r="AH264" s="58"/>
      <c r="AI264" s="30"/>
      <c r="AJ264" s="134"/>
      <c r="AK264" s="208"/>
      <c r="AL264" s="286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4"/>
      <c r="AT264" s="39"/>
    </row>
    <row r="265" spans="2:46" ht="13.5" customHeight="1" x14ac:dyDescent="0.15">
      <c r="B265" s="286"/>
      <c r="C265" s="29" t="s">
        <v>36</v>
      </c>
      <c r="D265" s="187"/>
      <c r="E265" s="58"/>
      <c r="F265" s="188"/>
      <c r="G265" s="188"/>
      <c r="H265" s="188"/>
      <c r="I265" s="64"/>
      <c r="J265" s="64"/>
      <c r="K265" s="189"/>
      <c r="L265" s="259"/>
      <c r="M265" s="259"/>
      <c r="N265" s="58"/>
      <c r="O265" s="30"/>
      <c r="P265" s="58"/>
      <c r="Q265" s="30"/>
      <c r="R265" s="134"/>
      <c r="S265" s="206"/>
      <c r="T265" s="286"/>
      <c r="U265" s="29" t="s">
        <v>36</v>
      </c>
      <c r="V265" s="187"/>
      <c r="W265" s="58"/>
      <c r="X265" s="188"/>
      <c r="Y265" s="188"/>
      <c r="Z265" s="188"/>
      <c r="AA265" s="64"/>
      <c r="AB265" s="64"/>
      <c r="AC265" s="189"/>
      <c r="AD265" s="259"/>
      <c r="AE265" s="259"/>
      <c r="AF265" s="58"/>
      <c r="AG265" s="30"/>
      <c r="AH265" s="58"/>
      <c r="AI265" s="30"/>
      <c r="AJ265" s="134"/>
      <c r="AK265" s="208"/>
      <c r="AL265" s="286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4"/>
      <c r="AT265" s="39"/>
    </row>
    <row r="266" spans="2:46" ht="13.5" customHeight="1" x14ac:dyDescent="0.15">
      <c r="B266" s="286"/>
      <c r="C266" s="29" t="s">
        <v>38</v>
      </c>
      <c r="D266" s="187"/>
      <c r="E266" s="58"/>
      <c r="F266" s="188"/>
      <c r="G266" s="188"/>
      <c r="H266" s="188"/>
      <c r="I266" s="64"/>
      <c r="J266" s="64"/>
      <c r="K266" s="189"/>
      <c r="L266" s="259"/>
      <c r="M266" s="259"/>
      <c r="N266" s="58"/>
      <c r="O266" s="30"/>
      <c r="P266" s="58"/>
      <c r="Q266" s="30"/>
      <c r="R266" s="134"/>
      <c r="S266" s="206"/>
      <c r="T266" s="286"/>
      <c r="U266" s="29" t="s">
        <v>38</v>
      </c>
      <c r="V266" s="187"/>
      <c r="W266" s="58"/>
      <c r="X266" s="188"/>
      <c r="Y266" s="188"/>
      <c r="Z266" s="188"/>
      <c r="AA266" s="64"/>
      <c r="AB266" s="64"/>
      <c r="AC266" s="189"/>
      <c r="AD266" s="259"/>
      <c r="AE266" s="259"/>
      <c r="AF266" s="58"/>
      <c r="AG266" s="30"/>
      <c r="AH266" s="58"/>
      <c r="AI266" s="30"/>
      <c r="AJ266" s="134"/>
      <c r="AK266" s="208"/>
      <c r="AL266" s="286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4"/>
      <c r="AT266" s="39"/>
    </row>
    <row r="267" spans="2:46" ht="13.5" customHeight="1" thickBot="1" x14ac:dyDescent="0.2">
      <c r="B267" s="287"/>
      <c r="C267" s="29"/>
      <c r="D267" s="187"/>
      <c r="E267" s="58"/>
      <c r="F267" s="190"/>
      <c r="G267" s="190"/>
      <c r="H267" s="190"/>
      <c r="I267" s="58"/>
      <c r="J267" s="58"/>
      <c r="K267" s="189"/>
      <c r="L267" s="259"/>
      <c r="M267" s="259"/>
      <c r="N267" s="58"/>
      <c r="O267" s="30"/>
      <c r="P267" s="58"/>
      <c r="Q267" s="30"/>
      <c r="R267" s="185"/>
      <c r="S267" s="206"/>
      <c r="T267" s="287"/>
      <c r="U267" s="29"/>
      <c r="V267" s="187"/>
      <c r="W267" s="58"/>
      <c r="X267" s="190"/>
      <c r="Y267" s="190"/>
      <c r="Z267" s="190"/>
      <c r="AA267" s="58"/>
      <c r="AB267" s="58"/>
      <c r="AC267" s="189"/>
      <c r="AD267" s="259"/>
      <c r="AE267" s="259"/>
      <c r="AF267" s="58"/>
      <c r="AG267" s="30"/>
      <c r="AH267" s="58"/>
      <c r="AI267" s="30"/>
      <c r="AJ267" s="185"/>
      <c r="AK267" s="208"/>
      <c r="AL267" s="287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4"/>
      <c r="AT267" s="39"/>
    </row>
    <row r="268" spans="2:46" ht="13.5" customHeight="1" x14ac:dyDescent="0.15">
      <c r="B268" s="285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8"/>
      <c r="M268" s="258"/>
      <c r="N268" s="57"/>
      <c r="O268" s="28"/>
      <c r="P268" s="57"/>
      <c r="Q268" s="28"/>
      <c r="R268" s="133"/>
      <c r="S268" s="206"/>
      <c r="T268" s="285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8"/>
      <c r="AE268" s="258"/>
      <c r="AF268" s="57"/>
      <c r="AG268" s="28"/>
      <c r="AH268" s="57"/>
      <c r="AI268" s="28"/>
      <c r="AJ268" s="133"/>
      <c r="AK268" s="208"/>
      <c r="AL268" s="285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4"/>
      <c r="AT268" s="39"/>
    </row>
    <row r="269" spans="2:46" ht="13.5" customHeight="1" x14ac:dyDescent="0.15">
      <c r="B269" s="286"/>
      <c r="C269" s="29" t="s">
        <v>35</v>
      </c>
      <c r="D269" s="187"/>
      <c r="E269" s="58"/>
      <c r="F269" s="188"/>
      <c r="G269" s="188"/>
      <c r="H269" s="188"/>
      <c r="I269" s="64"/>
      <c r="J269" s="64"/>
      <c r="K269" s="189"/>
      <c r="L269" s="259"/>
      <c r="M269" s="259"/>
      <c r="N269" s="58"/>
      <c r="O269" s="30"/>
      <c r="P269" s="58"/>
      <c r="Q269" s="30"/>
      <c r="R269" s="134"/>
      <c r="S269" s="206"/>
      <c r="T269" s="286"/>
      <c r="U269" s="29" t="s">
        <v>35</v>
      </c>
      <c r="V269" s="187"/>
      <c r="W269" s="58"/>
      <c r="X269" s="188"/>
      <c r="Y269" s="188"/>
      <c r="Z269" s="188"/>
      <c r="AA269" s="64"/>
      <c r="AB269" s="64"/>
      <c r="AC269" s="189"/>
      <c r="AD269" s="259"/>
      <c r="AE269" s="259"/>
      <c r="AF269" s="58"/>
      <c r="AG269" s="30"/>
      <c r="AH269" s="58"/>
      <c r="AI269" s="30"/>
      <c r="AJ269" s="134"/>
      <c r="AK269" s="208"/>
      <c r="AL269" s="286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4"/>
      <c r="AT269" s="39"/>
    </row>
    <row r="270" spans="2:46" ht="13.5" customHeight="1" x14ac:dyDescent="0.15">
      <c r="B270" s="286"/>
      <c r="C270" s="29" t="s">
        <v>36</v>
      </c>
      <c r="D270" s="187"/>
      <c r="E270" s="58"/>
      <c r="F270" s="188"/>
      <c r="G270" s="188"/>
      <c r="H270" s="188"/>
      <c r="I270" s="64"/>
      <c r="J270" s="64"/>
      <c r="K270" s="189"/>
      <c r="L270" s="259"/>
      <c r="M270" s="259"/>
      <c r="N270" s="58"/>
      <c r="O270" s="30"/>
      <c r="P270" s="58"/>
      <c r="Q270" s="30"/>
      <c r="R270" s="134"/>
      <c r="S270" s="206"/>
      <c r="T270" s="286"/>
      <c r="U270" s="29" t="s">
        <v>36</v>
      </c>
      <c r="V270" s="187"/>
      <c r="W270" s="58"/>
      <c r="X270" s="188"/>
      <c r="Y270" s="188"/>
      <c r="Z270" s="188"/>
      <c r="AA270" s="64"/>
      <c r="AB270" s="64"/>
      <c r="AC270" s="189"/>
      <c r="AD270" s="259"/>
      <c r="AE270" s="259"/>
      <c r="AF270" s="58"/>
      <c r="AG270" s="30"/>
      <c r="AH270" s="58"/>
      <c r="AI270" s="30"/>
      <c r="AJ270" s="134"/>
      <c r="AK270" s="208"/>
      <c r="AL270" s="286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4"/>
      <c r="AT270" s="39"/>
    </row>
    <row r="271" spans="2:46" ht="13.5" customHeight="1" x14ac:dyDescent="0.15">
      <c r="B271" s="286"/>
      <c r="C271" s="29" t="s">
        <v>38</v>
      </c>
      <c r="D271" s="187"/>
      <c r="E271" s="58"/>
      <c r="F271" s="188"/>
      <c r="G271" s="188"/>
      <c r="H271" s="188"/>
      <c r="I271" s="64"/>
      <c r="J271" s="64"/>
      <c r="K271" s="189"/>
      <c r="L271" s="259"/>
      <c r="M271" s="259"/>
      <c r="N271" s="58"/>
      <c r="O271" s="30"/>
      <c r="P271" s="58"/>
      <c r="Q271" s="30"/>
      <c r="R271" s="134"/>
      <c r="S271" s="206"/>
      <c r="T271" s="286"/>
      <c r="U271" s="29" t="s">
        <v>38</v>
      </c>
      <c r="V271" s="187"/>
      <c r="W271" s="58"/>
      <c r="X271" s="188"/>
      <c r="Y271" s="188"/>
      <c r="Z271" s="188"/>
      <c r="AA271" s="64"/>
      <c r="AB271" s="64"/>
      <c r="AC271" s="189"/>
      <c r="AD271" s="259"/>
      <c r="AE271" s="259"/>
      <c r="AF271" s="58"/>
      <c r="AG271" s="30"/>
      <c r="AH271" s="58"/>
      <c r="AI271" s="30"/>
      <c r="AJ271" s="134"/>
      <c r="AK271" s="208"/>
      <c r="AL271" s="286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4"/>
      <c r="AT271" s="39"/>
    </row>
    <row r="272" spans="2:46" ht="13.5" customHeight="1" thickBot="1" x14ac:dyDescent="0.2">
      <c r="B272" s="287"/>
      <c r="C272" s="29"/>
      <c r="D272" s="187"/>
      <c r="E272" s="58"/>
      <c r="F272" s="190"/>
      <c r="G272" s="190"/>
      <c r="H272" s="190"/>
      <c r="I272" s="58"/>
      <c r="J272" s="58"/>
      <c r="K272" s="189"/>
      <c r="L272" s="259"/>
      <c r="M272" s="259"/>
      <c r="N272" s="58"/>
      <c r="O272" s="30"/>
      <c r="P272" s="58"/>
      <c r="Q272" s="30"/>
      <c r="R272" s="185"/>
      <c r="S272" s="206"/>
      <c r="T272" s="287"/>
      <c r="U272" s="29"/>
      <c r="V272" s="187"/>
      <c r="W272" s="58"/>
      <c r="X272" s="190"/>
      <c r="Y272" s="190"/>
      <c r="Z272" s="190"/>
      <c r="AA272" s="58"/>
      <c r="AB272" s="58"/>
      <c r="AC272" s="189"/>
      <c r="AD272" s="259"/>
      <c r="AE272" s="259"/>
      <c r="AF272" s="58"/>
      <c r="AG272" s="30"/>
      <c r="AH272" s="58"/>
      <c r="AI272" s="30"/>
      <c r="AJ272" s="185"/>
      <c r="AK272" s="208"/>
      <c r="AL272" s="287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4"/>
      <c r="AT272" s="39"/>
    </row>
    <row r="273" spans="2:46" ht="13.5" customHeight="1" x14ac:dyDescent="0.15">
      <c r="B273" s="285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8"/>
      <c r="M273" s="258"/>
      <c r="N273" s="57"/>
      <c r="O273" s="28"/>
      <c r="P273" s="57"/>
      <c r="Q273" s="28"/>
      <c r="R273" s="133"/>
      <c r="S273" s="206"/>
      <c r="T273" s="285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8"/>
      <c r="AE273" s="258"/>
      <c r="AF273" s="57"/>
      <c r="AG273" s="28"/>
      <c r="AH273" s="57"/>
      <c r="AI273" s="28"/>
      <c r="AJ273" s="133"/>
      <c r="AK273" s="208"/>
      <c r="AL273" s="285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4"/>
      <c r="AT273" s="39"/>
    </row>
    <row r="274" spans="2:46" ht="13.5" customHeight="1" x14ac:dyDescent="0.15">
      <c r="B274" s="286"/>
      <c r="C274" s="29" t="s">
        <v>35</v>
      </c>
      <c r="D274" s="187"/>
      <c r="E274" s="58"/>
      <c r="F274" s="188"/>
      <c r="G274" s="188"/>
      <c r="H274" s="188"/>
      <c r="I274" s="64"/>
      <c r="J274" s="64"/>
      <c r="K274" s="189"/>
      <c r="L274" s="259"/>
      <c r="M274" s="259"/>
      <c r="N274" s="58"/>
      <c r="O274" s="30"/>
      <c r="P274" s="58"/>
      <c r="Q274" s="30"/>
      <c r="R274" s="134"/>
      <c r="S274" s="206"/>
      <c r="T274" s="286"/>
      <c r="U274" s="29" t="s">
        <v>35</v>
      </c>
      <c r="V274" s="187"/>
      <c r="W274" s="58"/>
      <c r="X274" s="188"/>
      <c r="Y274" s="188"/>
      <c r="Z274" s="188"/>
      <c r="AA274" s="64"/>
      <c r="AB274" s="64"/>
      <c r="AC274" s="189"/>
      <c r="AD274" s="259"/>
      <c r="AE274" s="259"/>
      <c r="AF274" s="58"/>
      <c r="AG274" s="30"/>
      <c r="AH274" s="58"/>
      <c r="AI274" s="30"/>
      <c r="AJ274" s="134"/>
      <c r="AK274" s="208"/>
      <c r="AL274" s="286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4"/>
      <c r="AT274" s="39"/>
    </row>
    <row r="275" spans="2:46" ht="13.5" customHeight="1" x14ac:dyDescent="0.15">
      <c r="B275" s="286"/>
      <c r="C275" s="29" t="s">
        <v>36</v>
      </c>
      <c r="D275" s="187"/>
      <c r="E275" s="58"/>
      <c r="F275" s="188"/>
      <c r="G275" s="188"/>
      <c r="H275" s="188"/>
      <c r="I275" s="64"/>
      <c r="J275" s="64"/>
      <c r="K275" s="189"/>
      <c r="L275" s="259"/>
      <c r="M275" s="259"/>
      <c r="N275" s="58"/>
      <c r="O275" s="30"/>
      <c r="P275" s="58"/>
      <c r="Q275" s="30"/>
      <c r="R275" s="134"/>
      <c r="S275" s="206"/>
      <c r="T275" s="286"/>
      <c r="U275" s="29" t="s">
        <v>36</v>
      </c>
      <c r="V275" s="187"/>
      <c r="W275" s="58"/>
      <c r="X275" s="188"/>
      <c r="Y275" s="188"/>
      <c r="Z275" s="188"/>
      <c r="AA275" s="64"/>
      <c r="AB275" s="64"/>
      <c r="AC275" s="189"/>
      <c r="AD275" s="259"/>
      <c r="AE275" s="259"/>
      <c r="AF275" s="58"/>
      <c r="AG275" s="30"/>
      <c r="AH275" s="58"/>
      <c r="AI275" s="30"/>
      <c r="AJ275" s="134"/>
      <c r="AK275" s="208"/>
      <c r="AL275" s="286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4"/>
      <c r="AT275" s="39"/>
    </row>
    <row r="276" spans="2:46" ht="13.5" customHeight="1" x14ac:dyDescent="0.15">
      <c r="B276" s="286"/>
      <c r="C276" s="29" t="s">
        <v>38</v>
      </c>
      <c r="D276" s="187"/>
      <c r="E276" s="58"/>
      <c r="F276" s="188"/>
      <c r="G276" s="188"/>
      <c r="H276" s="188"/>
      <c r="I276" s="64"/>
      <c r="J276" s="64"/>
      <c r="K276" s="189"/>
      <c r="L276" s="259"/>
      <c r="M276" s="259"/>
      <c r="N276" s="58"/>
      <c r="O276" s="30"/>
      <c r="P276" s="58"/>
      <c r="Q276" s="30"/>
      <c r="R276" s="134"/>
      <c r="S276" s="206"/>
      <c r="T276" s="286"/>
      <c r="U276" s="29" t="s">
        <v>38</v>
      </c>
      <c r="V276" s="187"/>
      <c r="W276" s="58"/>
      <c r="X276" s="188"/>
      <c r="Y276" s="188"/>
      <c r="Z276" s="188"/>
      <c r="AA276" s="64"/>
      <c r="AB276" s="64"/>
      <c r="AC276" s="189"/>
      <c r="AD276" s="259"/>
      <c r="AE276" s="259"/>
      <c r="AF276" s="58"/>
      <c r="AG276" s="30"/>
      <c r="AH276" s="58"/>
      <c r="AI276" s="30"/>
      <c r="AJ276" s="134"/>
      <c r="AK276" s="208"/>
      <c r="AL276" s="286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4"/>
      <c r="AT276" s="39"/>
    </row>
    <row r="277" spans="2:46" ht="13.5" customHeight="1" thickBot="1" x14ac:dyDescent="0.2">
      <c r="B277" s="287"/>
      <c r="C277" s="29"/>
      <c r="D277" s="187"/>
      <c r="E277" s="58"/>
      <c r="F277" s="190"/>
      <c r="G277" s="190"/>
      <c r="H277" s="190"/>
      <c r="I277" s="58"/>
      <c r="J277" s="58"/>
      <c r="K277" s="189"/>
      <c r="L277" s="259"/>
      <c r="M277" s="259"/>
      <c r="N277" s="58"/>
      <c r="O277" s="30"/>
      <c r="P277" s="58"/>
      <c r="Q277" s="30"/>
      <c r="R277" s="185"/>
      <c r="S277" s="206"/>
      <c r="T277" s="287"/>
      <c r="U277" s="29"/>
      <c r="V277" s="187"/>
      <c r="W277" s="58"/>
      <c r="X277" s="190"/>
      <c r="Y277" s="190"/>
      <c r="Z277" s="190"/>
      <c r="AA277" s="58"/>
      <c r="AB277" s="58"/>
      <c r="AC277" s="189"/>
      <c r="AD277" s="259"/>
      <c r="AE277" s="259"/>
      <c r="AF277" s="58"/>
      <c r="AG277" s="30"/>
      <c r="AH277" s="58"/>
      <c r="AI277" s="30"/>
      <c r="AJ277" s="185"/>
      <c r="AK277" s="208"/>
      <c r="AL277" s="287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4"/>
      <c r="AT277" s="39"/>
    </row>
    <row r="278" spans="2:46" ht="13.5" customHeight="1" x14ac:dyDescent="0.15">
      <c r="B278" s="285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8"/>
      <c r="M278" s="258"/>
      <c r="N278" s="57"/>
      <c r="O278" s="28"/>
      <c r="P278" s="57"/>
      <c r="Q278" s="28"/>
      <c r="R278" s="133"/>
      <c r="S278" s="206"/>
      <c r="T278" s="285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8"/>
      <c r="AE278" s="258"/>
      <c r="AF278" s="57"/>
      <c r="AG278" s="28"/>
      <c r="AH278" s="57"/>
      <c r="AI278" s="28"/>
      <c r="AJ278" s="133"/>
      <c r="AK278" s="208"/>
      <c r="AL278" s="285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4"/>
      <c r="AT278" s="39"/>
    </row>
    <row r="279" spans="2:46" ht="13.5" customHeight="1" x14ac:dyDescent="0.15">
      <c r="B279" s="286"/>
      <c r="C279" s="29" t="s">
        <v>35</v>
      </c>
      <c r="D279" s="187"/>
      <c r="E279" s="58"/>
      <c r="F279" s="188"/>
      <c r="G279" s="188"/>
      <c r="H279" s="188"/>
      <c r="I279" s="64"/>
      <c r="J279" s="64"/>
      <c r="K279" s="189"/>
      <c r="L279" s="259"/>
      <c r="M279" s="259"/>
      <c r="N279" s="58"/>
      <c r="O279" s="30"/>
      <c r="P279" s="58"/>
      <c r="Q279" s="30"/>
      <c r="R279" s="134"/>
      <c r="S279" s="206"/>
      <c r="T279" s="286"/>
      <c r="U279" s="29" t="s">
        <v>35</v>
      </c>
      <c r="V279" s="187"/>
      <c r="W279" s="58"/>
      <c r="X279" s="188"/>
      <c r="Y279" s="188"/>
      <c r="Z279" s="188"/>
      <c r="AA279" s="64"/>
      <c r="AB279" s="64"/>
      <c r="AC279" s="189"/>
      <c r="AD279" s="259"/>
      <c r="AE279" s="259"/>
      <c r="AF279" s="58"/>
      <c r="AG279" s="30"/>
      <c r="AH279" s="58"/>
      <c r="AI279" s="30"/>
      <c r="AJ279" s="134"/>
      <c r="AK279" s="208"/>
      <c r="AL279" s="286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4"/>
      <c r="AT279" s="39"/>
    </row>
    <row r="280" spans="2:46" ht="13.5" customHeight="1" x14ac:dyDescent="0.15">
      <c r="B280" s="286"/>
      <c r="C280" s="29" t="s">
        <v>36</v>
      </c>
      <c r="D280" s="187"/>
      <c r="E280" s="58"/>
      <c r="F280" s="188"/>
      <c r="G280" s="188"/>
      <c r="H280" s="188"/>
      <c r="I280" s="64"/>
      <c r="J280" s="64"/>
      <c r="K280" s="189"/>
      <c r="L280" s="259"/>
      <c r="M280" s="259"/>
      <c r="N280" s="58"/>
      <c r="O280" s="30"/>
      <c r="P280" s="58"/>
      <c r="Q280" s="30"/>
      <c r="R280" s="134"/>
      <c r="S280" s="206"/>
      <c r="T280" s="286"/>
      <c r="U280" s="29" t="s">
        <v>36</v>
      </c>
      <c r="V280" s="187"/>
      <c r="W280" s="58"/>
      <c r="X280" s="188"/>
      <c r="Y280" s="188"/>
      <c r="Z280" s="188"/>
      <c r="AA280" s="64"/>
      <c r="AB280" s="64"/>
      <c r="AC280" s="189"/>
      <c r="AD280" s="259"/>
      <c r="AE280" s="259"/>
      <c r="AF280" s="58"/>
      <c r="AG280" s="30"/>
      <c r="AH280" s="58"/>
      <c r="AI280" s="30"/>
      <c r="AJ280" s="134"/>
      <c r="AK280" s="208"/>
      <c r="AL280" s="286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4"/>
      <c r="AT280" s="39"/>
    </row>
    <row r="281" spans="2:46" ht="13.5" customHeight="1" x14ac:dyDescent="0.15">
      <c r="B281" s="286"/>
      <c r="C281" s="29" t="s">
        <v>38</v>
      </c>
      <c r="D281" s="187"/>
      <c r="E281" s="58"/>
      <c r="F281" s="188"/>
      <c r="G281" s="188"/>
      <c r="H281" s="188"/>
      <c r="I281" s="64"/>
      <c r="J281" s="64"/>
      <c r="K281" s="189"/>
      <c r="L281" s="259"/>
      <c r="M281" s="259"/>
      <c r="N281" s="58"/>
      <c r="O281" s="30"/>
      <c r="P281" s="58"/>
      <c r="Q281" s="30"/>
      <c r="R281" s="134"/>
      <c r="S281" s="206"/>
      <c r="T281" s="286"/>
      <c r="U281" s="29" t="s">
        <v>38</v>
      </c>
      <c r="V281" s="187"/>
      <c r="W281" s="58"/>
      <c r="X281" s="188"/>
      <c r="Y281" s="188"/>
      <c r="Z281" s="188"/>
      <c r="AA281" s="64"/>
      <c r="AB281" s="64"/>
      <c r="AC281" s="189"/>
      <c r="AD281" s="259"/>
      <c r="AE281" s="259"/>
      <c r="AF281" s="58"/>
      <c r="AG281" s="30"/>
      <c r="AH281" s="58"/>
      <c r="AI281" s="30"/>
      <c r="AJ281" s="134"/>
      <c r="AK281" s="208"/>
      <c r="AL281" s="286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4"/>
      <c r="AT281" s="39"/>
    </row>
    <row r="282" spans="2:46" ht="13.5" customHeight="1" thickBot="1" x14ac:dyDescent="0.2">
      <c r="B282" s="287"/>
      <c r="C282" s="29"/>
      <c r="D282" s="187"/>
      <c r="E282" s="58"/>
      <c r="F282" s="190"/>
      <c r="G282" s="190"/>
      <c r="H282" s="190"/>
      <c r="I282" s="58"/>
      <c r="J282" s="58"/>
      <c r="K282" s="189"/>
      <c r="L282" s="259"/>
      <c r="M282" s="259"/>
      <c r="N282" s="58"/>
      <c r="O282" s="30"/>
      <c r="P282" s="58"/>
      <c r="Q282" s="30"/>
      <c r="R282" s="185"/>
      <c r="S282" s="206"/>
      <c r="T282" s="287"/>
      <c r="U282" s="29"/>
      <c r="V282" s="187"/>
      <c r="W282" s="58"/>
      <c r="X282" s="190"/>
      <c r="Y282" s="190"/>
      <c r="Z282" s="190"/>
      <c r="AA282" s="58"/>
      <c r="AB282" s="58"/>
      <c r="AC282" s="189"/>
      <c r="AD282" s="259"/>
      <c r="AE282" s="259"/>
      <c r="AF282" s="58"/>
      <c r="AG282" s="30"/>
      <c r="AH282" s="58"/>
      <c r="AI282" s="30"/>
      <c r="AJ282" s="185"/>
      <c r="AK282" s="208"/>
      <c r="AL282" s="287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4"/>
      <c r="AT282" s="39"/>
    </row>
    <row r="283" spans="2:46" ht="13.5" customHeight="1" x14ac:dyDescent="0.15">
      <c r="B283" s="285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8"/>
      <c r="M283" s="258"/>
      <c r="N283" s="57"/>
      <c r="O283" s="28"/>
      <c r="P283" s="57"/>
      <c r="Q283" s="28"/>
      <c r="R283" s="133"/>
      <c r="S283" s="206"/>
      <c r="T283" s="285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8"/>
      <c r="AE283" s="258"/>
      <c r="AF283" s="57"/>
      <c r="AG283" s="28"/>
      <c r="AH283" s="57"/>
      <c r="AI283" s="28"/>
      <c r="AJ283" s="133"/>
      <c r="AK283" s="208"/>
      <c r="AL283" s="285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4"/>
      <c r="AT283" s="39"/>
    </row>
    <row r="284" spans="2:46" ht="13.5" customHeight="1" x14ac:dyDescent="0.15">
      <c r="B284" s="286"/>
      <c r="C284" s="29" t="s">
        <v>35</v>
      </c>
      <c r="D284" s="187"/>
      <c r="E284" s="58"/>
      <c r="F284" s="188"/>
      <c r="G284" s="188"/>
      <c r="H284" s="188"/>
      <c r="I284" s="64"/>
      <c r="J284" s="64"/>
      <c r="K284" s="189"/>
      <c r="L284" s="259"/>
      <c r="M284" s="259"/>
      <c r="N284" s="58"/>
      <c r="O284" s="30"/>
      <c r="P284" s="58"/>
      <c r="Q284" s="30"/>
      <c r="R284" s="134"/>
      <c r="S284" s="206"/>
      <c r="T284" s="286"/>
      <c r="U284" s="29" t="s">
        <v>35</v>
      </c>
      <c r="V284" s="187"/>
      <c r="W284" s="58"/>
      <c r="X284" s="188"/>
      <c r="Y284" s="188"/>
      <c r="Z284" s="188"/>
      <c r="AA284" s="64"/>
      <c r="AB284" s="64"/>
      <c r="AC284" s="189"/>
      <c r="AD284" s="259"/>
      <c r="AE284" s="259"/>
      <c r="AF284" s="58"/>
      <c r="AG284" s="30"/>
      <c r="AH284" s="58"/>
      <c r="AI284" s="30"/>
      <c r="AJ284" s="134"/>
      <c r="AK284" s="208"/>
      <c r="AL284" s="286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4"/>
      <c r="AT284" s="39"/>
    </row>
    <row r="285" spans="2:46" ht="13.5" customHeight="1" x14ac:dyDescent="0.15">
      <c r="B285" s="286"/>
      <c r="C285" s="29" t="s">
        <v>36</v>
      </c>
      <c r="D285" s="187"/>
      <c r="E285" s="58"/>
      <c r="F285" s="188"/>
      <c r="G285" s="188"/>
      <c r="H285" s="188"/>
      <c r="I285" s="64"/>
      <c r="J285" s="64"/>
      <c r="K285" s="189"/>
      <c r="L285" s="259"/>
      <c r="M285" s="259"/>
      <c r="N285" s="58"/>
      <c r="O285" s="30"/>
      <c r="P285" s="58"/>
      <c r="Q285" s="30"/>
      <c r="R285" s="134"/>
      <c r="S285" s="206"/>
      <c r="T285" s="286"/>
      <c r="U285" s="29" t="s">
        <v>36</v>
      </c>
      <c r="V285" s="187"/>
      <c r="W285" s="58"/>
      <c r="X285" s="188"/>
      <c r="Y285" s="188"/>
      <c r="Z285" s="188"/>
      <c r="AA285" s="64"/>
      <c r="AB285" s="64"/>
      <c r="AC285" s="189"/>
      <c r="AD285" s="259"/>
      <c r="AE285" s="259"/>
      <c r="AF285" s="58"/>
      <c r="AG285" s="30"/>
      <c r="AH285" s="58"/>
      <c r="AI285" s="30"/>
      <c r="AJ285" s="134"/>
      <c r="AK285" s="208"/>
      <c r="AL285" s="286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4"/>
      <c r="AT285" s="39"/>
    </row>
    <row r="286" spans="2:46" ht="13.5" customHeight="1" x14ac:dyDescent="0.15">
      <c r="B286" s="286"/>
      <c r="C286" s="29" t="s">
        <v>38</v>
      </c>
      <c r="D286" s="187"/>
      <c r="E286" s="58"/>
      <c r="F286" s="188"/>
      <c r="G286" s="188"/>
      <c r="H286" s="188"/>
      <c r="I286" s="64"/>
      <c r="J286" s="64"/>
      <c r="K286" s="189"/>
      <c r="L286" s="259"/>
      <c r="M286" s="259"/>
      <c r="N286" s="58"/>
      <c r="O286" s="30"/>
      <c r="P286" s="58"/>
      <c r="Q286" s="30"/>
      <c r="R286" s="134"/>
      <c r="S286" s="206"/>
      <c r="T286" s="286"/>
      <c r="U286" s="29" t="s">
        <v>38</v>
      </c>
      <c r="V286" s="187"/>
      <c r="W286" s="58"/>
      <c r="X286" s="188"/>
      <c r="Y286" s="188"/>
      <c r="Z286" s="188"/>
      <c r="AA286" s="64"/>
      <c r="AB286" s="64"/>
      <c r="AC286" s="189"/>
      <c r="AD286" s="259"/>
      <c r="AE286" s="259"/>
      <c r="AF286" s="58"/>
      <c r="AG286" s="30"/>
      <c r="AH286" s="58"/>
      <c r="AI286" s="30"/>
      <c r="AJ286" s="134"/>
      <c r="AK286" s="208"/>
      <c r="AL286" s="286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4"/>
      <c r="AT286" s="39"/>
    </row>
    <row r="287" spans="2:46" ht="13.5" customHeight="1" thickBot="1" x14ac:dyDescent="0.2">
      <c r="B287" s="287"/>
      <c r="C287" s="29"/>
      <c r="D287" s="187"/>
      <c r="E287" s="58"/>
      <c r="F287" s="190"/>
      <c r="G287" s="190"/>
      <c r="H287" s="190"/>
      <c r="I287" s="58"/>
      <c r="J287" s="58"/>
      <c r="K287" s="189"/>
      <c r="L287" s="259"/>
      <c r="M287" s="259"/>
      <c r="N287" s="58"/>
      <c r="O287" s="30"/>
      <c r="P287" s="58"/>
      <c r="Q287" s="30"/>
      <c r="R287" s="185"/>
      <c r="S287" s="206"/>
      <c r="T287" s="287"/>
      <c r="U287" s="29"/>
      <c r="V287" s="187"/>
      <c r="W287" s="58"/>
      <c r="X287" s="190"/>
      <c r="Y287" s="190"/>
      <c r="Z287" s="190"/>
      <c r="AA287" s="58"/>
      <c r="AB287" s="58"/>
      <c r="AC287" s="189"/>
      <c r="AD287" s="259"/>
      <c r="AE287" s="259"/>
      <c r="AF287" s="58"/>
      <c r="AG287" s="30"/>
      <c r="AH287" s="58"/>
      <c r="AI287" s="30"/>
      <c r="AJ287" s="185"/>
      <c r="AK287" s="208"/>
      <c r="AL287" s="287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4"/>
      <c r="AT287" s="39"/>
    </row>
    <row r="288" spans="2:46" ht="13.5" customHeight="1" x14ac:dyDescent="0.15">
      <c r="B288" s="285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8"/>
      <c r="M288" s="258"/>
      <c r="N288" s="57"/>
      <c r="O288" s="28"/>
      <c r="P288" s="57"/>
      <c r="Q288" s="28"/>
      <c r="R288" s="133"/>
      <c r="S288" s="206"/>
      <c r="T288" s="285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8"/>
      <c r="AE288" s="258"/>
      <c r="AF288" s="57"/>
      <c r="AG288" s="28"/>
      <c r="AH288" s="57"/>
      <c r="AI288" s="28"/>
      <c r="AJ288" s="133"/>
      <c r="AK288" s="208"/>
      <c r="AL288" s="285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4"/>
      <c r="AT288" s="39"/>
    </row>
    <row r="289" spans="2:46" ht="13.5" customHeight="1" x14ac:dyDescent="0.15">
      <c r="B289" s="286"/>
      <c r="C289" s="29" t="s">
        <v>35</v>
      </c>
      <c r="D289" s="187"/>
      <c r="E289" s="58"/>
      <c r="F289" s="188"/>
      <c r="G289" s="188"/>
      <c r="H289" s="188"/>
      <c r="I289" s="64"/>
      <c r="J289" s="64"/>
      <c r="K289" s="189"/>
      <c r="L289" s="259"/>
      <c r="M289" s="259"/>
      <c r="N289" s="58"/>
      <c r="O289" s="30"/>
      <c r="P289" s="58"/>
      <c r="Q289" s="30"/>
      <c r="R289" s="134"/>
      <c r="S289" s="206"/>
      <c r="T289" s="286"/>
      <c r="U289" s="29" t="s">
        <v>35</v>
      </c>
      <c r="V289" s="187"/>
      <c r="W289" s="58"/>
      <c r="X289" s="188"/>
      <c r="Y289" s="188"/>
      <c r="Z289" s="188"/>
      <c r="AA289" s="64"/>
      <c r="AB289" s="64"/>
      <c r="AC289" s="189"/>
      <c r="AD289" s="259"/>
      <c r="AE289" s="259"/>
      <c r="AF289" s="58"/>
      <c r="AG289" s="30"/>
      <c r="AH289" s="58"/>
      <c r="AI289" s="30"/>
      <c r="AJ289" s="134"/>
      <c r="AK289" s="208"/>
      <c r="AL289" s="286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4"/>
      <c r="AT289" s="39"/>
    </row>
    <row r="290" spans="2:46" ht="13.5" customHeight="1" x14ac:dyDescent="0.15">
      <c r="B290" s="286"/>
      <c r="C290" s="29" t="s">
        <v>36</v>
      </c>
      <c r="D290" s="187"/>
      <c r="E290" s="58"/>
      <c r="F290" s="188"/>
      <c r="G290" s="188"/>
      <c r="H290" s="188"/>
      <c r="I290" s="64"/>
      <c r="J290" s="64"/>
      <c r="K290" s="189"/>
      <c r="L290" s="259"/>
      <c r="M290" s="259"/>
      <c r="N290" s="58"/>
      <c r="O290" s="30"/>
      <c r="P290" s="58"/>
      <c r="Q290" s="30"/>
      <c r="R290" s="134"/>
      <c r="S290" s="206"/>
      <c r="T290" s="286"/>
      <c r="U290" s="29" t="s">
        <v>36</v>
      </c>
      <c r="V290" s="187"/>
      <c r="W290" s="58"/>
      <c r="X290" s="188"/>
      <c r="Y290" s="188"/>
      <c r="Z290" s="188"/>
      <c r="AA290" s="64"/>
      <c r="AB290" s="64"/>
      <c r="AC290" s="189"/>
      <c r="AD290" s="259"/>
      <c r="AE290" s="259"/>
      <c r="AF290" s="58"/>
      <c r="AG290" s="30"/>
      <c r="AH290" s="58"/>
      <c r="AI290" s="30"/>
      <c r="AJ290" s="134"/>
      <c r="AK290" s="208"/>
      <c r="AL290" s="286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4"/>
      <c r="AT290" s="39"/>
    </row>
    <row r="291" spans="2:46" ht="13.5" customHeight="1" x14ac:dyDescent="0.15">
      <c r="B291" s="286"/>
      <c r="C291" s="29" t="s">
        <v>38</v>
      </c>
      <c r="D291" s="187"/>
      <c r="E291" s="58"/>
      <c r="F291" s="188"/>
      <c r="G291" s="188"/>
      <c r="H291" s="188"/>
      <c r="I291" s="64"/>
      <c r="J291" s="64"/>
      <c r="K291" s="189"/>
      <c r="L291" s="259"/>
      <c r="M291" s="259"/>
      <c r="N291" s="58"/>
      <c r="O291" s="30"/>
      <c r="P291" s="58"/>
      <c r="Q291" s="30"/>
      <c r="R291" s="134"/>
      <c r="S291" s="206"/>
      <c r="T291" s="286"/>
      <c r="U291" s="29" t="s">
        <v>38</v>
      </c>
      <c r="V291" s="187"/>
      <c r="W291" s="58"/>
      <c r="X291" s="188"/>
      <c r="Y291" s="188"/>
      <c r="Z291" s="188"/>
      <c r="AA291" s="64"/>
      <c r="AB291" s="64"/>
      <c r="AC291" s="189"/>
      <c r="AD291" s="259"/>
      <c r="AE291" s="259"/>
      <c r="AF291" s="58"/>
      <c r="AG291" s="30"/>
      <c r="AH291" s="58"/>
      <c r="AI291" s="30"/>
      <c r="AJ291" s="134"/>
      <c r="AK291" s="208"/>
      <c r="AL291" s="286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4"/>
      <c r="AT291" s="39"/>
    </row>
    <row r="292" spans="2:46" ht="13.5" customHeight="1" thickBot="1" x14ac:dyDescent="0.2">
      <c r="B292" s="287"/>
      <c r="C292" s="29"/>
      <c r="D292" s="187"/>
      <c r="E292" s="58"/>
      <c r="F292" s="190"/>
      <c r="G292" s="190"/>
      <c r="H292" s="190"/>
      <c r="I292" s="58"/>
      <c r="J292" s="58"/>
      <c r="K292" s="189"/>
      <c r="L292" s="259"/>
      <c r="M292" s="259"/>
      <c r="N292" s="58"/>
      <c r="O292" s="30"/>
      <c r="P292" s="58"/>
      <c r="Q292" s="30"/>
      <c r="R292" s="185"/>
      <c r="S292" s="206"/>
      <c r="T292" s="287"/>
      <c r="U292" s="29"/>
      <c r="V292" s="187"/>
      <c r="W292" s="58"/>
      <c r="X292" s="190"/>
      <c r="Y292" s="190"/>
      <c r="Z292" s="190"/>
      <c r="AA292" s="58"/>
      <c r="AB292" s="58"/>
      <c r="AC292" s="189"/>
      <c r="AD292" s="259"/>
      <c r="AE292" s="259"/>
      <c r="AF292" s="58"/>
      <c r="AG292" s="30"/>
      <c r="AH292" s="58"/>
      <c r="AI292" s="30"/>
      <c r="AJ292" s="185"/>
      <c r="AK292" s="208"/>
      <c r="AL292" s="287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4"/>
      <c r="AT292" s="39"/>
    </row>
    <row r="293" spans="2:46" ht="13.5" customHeight="1" x14ac:dyDescent="0.15">
      <c r="B293" s="285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8"/>
      <c r="M293" s="258"/>
      <c r="N293" s="57"/>
      <c r="O293" s="28"/>
      <c r="P293" s="57"/>
      <c r="Q293" s="28"/>
      <c r="R293" s="133"/>
      <c r="S293" s="206"/>
      <c r="T293" s="285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8"/>
      <c r="AE293" s="258"/>
      <c r="AF293" s="57"/>
      <c r="AG293" s="28"/>
      <c r="AH293" s="57"/>
      <c r="AI293" s="28"/>
      <c r="AJ293" s="133"/>
      <c r="AK293" s="208"/>
      <c r="AL293" s="285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4"/>
      <c r="AT293" s="39"/>
    </row>
    <row r="294" spans="2:46" ht="13.5" customHeight="1" x14ac:dyDescent="0.15">
      <c r="B294" s="286"/>
      <c r="C294" s="29" t="s">
        <v>35</v>
      </c>
      <c r="D294" s="187"/>
      <c r="E294" s="58"/>
      <c r="F294" s="188"/>
      <c r="G294" s="188"/>
      <c r="H294" s="188"/>
      <c r="I294" s="64"/>
      <c r="J294" s="64"/>
      <c r="K294" s="189"/>
      <c r="L294" s="259"/>
      <c r="M294" s="259"/>
      <c r="N294" s="58"/>
      <c r="O294" s="30"/>
      <c r="P294" s="58"/>
      <c r="Q294" s="30"/>
      <c r="R294" s="134"/>
      <c r="S294" s="206"/>
      <c r="T294" s="286"/>
      <c r="U294" s="29" t="s">
        <v>35</v>
      </c>
      <c r="V294" s="187"/>
      <c r="W294" s="58"/>
      <c r="X294" s="188"/>
      <c r="Y294" s="188"/>
      <c r="Z294" s="188"/>
      <c r="AA294" s="64"/>
      <c r="AB294" s="64"/>
      <c r="AC294" s="189"/>
      <c r="AD294" s="259"/>
      <c r="AE294" s="259"/>
      <c r="AF294" s="58"/>
      <c r="AG294" s="30"/>
      <c r="AH294" s="58"/>
      <c r="AI294" s="30"/>
      <c r="AJ294" s="134"/>
      <c r="AK294" s="208"/>
      <c r="AL294" s="286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4"/>
      <c r="AT294" s="39"/>
    </row>
    <row r="295" spans="2:46" ht="13.5" customHeight="1" x14ac:dyDescent="0.15">
      <c r="B295" s="286"/>
      <c r="C295" s="29" t="s">
        <v>36</v>
      </c>
      <c r="D295" s="187"/>
      <c r="E295" s="58"/>
      <c r="F295" s="188"/>
      <c r="G295" s="188"/>
      <c r="H295" s="188"/>
      <c r="I295" s="64"/>
      <c r="J295" s="64"/>
      <c r="K295" s="189"/>
      <c r="L295" s="259"/>
      <c r="M295" s="259"/>
      <c r="N295" s="58"/>
      <c r="O295" s="30"/>
      <c r="P295" s="58"/>
      <c r="Q295" s="30"/>
      <c r="R295" s="134"/>
      <c r="S295" s="206"/>
      <c r="T295" s="286"/>
      <c r="U295" s="29" t="s">
        <v>36</v>
      </c>
      <c r="V295" s="187"/>
      <c r="W295" s="58"/>
      <c r="X295" s="188"/>
      <c r="Y295" s="188"/>
      <c r="Z295" s="188"/>
      <c r="AA295" s="64"/>
      <c r="AB295" s="64"/>
      <c r="AC295" s="189"/>
      <c r="AD295" s="259"/>
      <c r="AE295" s="259"/>
      <c r="AF295" s="58"/>
      <c r="AG295" s="30"/>
      <c r="AH295" s="58"/>
      <c r="AI295" s="30"/>
      <c r="AJ295" s="134"/>
      <c r="AK295" s="208"/>
      <c r="AL295" s="286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4"/>
      <c r="AT295" s="39"/>
    </row>
    <row r="296" spans="2:46" ht="13.5" customHeight="1" x14ac:dyDescent="0.15">
      <c r="B296" s="286"/>
      <c r="C296" s="29" t="s">
        <v>38</v>
      </c>
      <c r="D296" s="187"/>
      <c r="E296" s="58"/>
      <c r="F296" s="188"/>
      <c r="G296" s="188"/>
      <c r="H296" s="188"/>
      <c r="I296" s="64"/>
      <c r="J296" s="64"/>
      <c r="K296" s="189"/>
      <c r="L296" s="259"/>
      <c r="M296" s="259"/>
      <c r="N296" s="58"/>
      <c r="O296" s="30"/>
      <c r="P296" s="58"/>
      <c r="Q296" s="30"/>
      <c r="R296" s="134"/>
      <c r="S296" s="206"/>
      <c r="T296" s="286"/>
      <c r="U296" s="29" t="s">
        <v>38</v>
      </c>
      <c r="V296" s="187"/>
      <c r="W296" s="58"/>
      <c r="X296" s="188"/>
      <c r="Y296" s="188"/>
      <c r="Z296" s="188"/>
      <c r="AA296" s="64"/>
      <c r="AB296" s="64"/>
      <c r="AC296" s="189"/>
      <c r="AD296" s="259"/>
      <c r="AE296" s="259"/>
      <c r="AF296" s="58"/>
      <c r="AG296" s="30"/>
      <c r="AH296" s="58"/>
      <c r="AI296" s="30"/>
      <c r="AJ296" s="134"/>
      <c r="AK296" s="208"/>
      <c r="AL296" s="286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4"/>
      <c r="AT296" s="39"/>
    </row>
    <row r="297" spans="2:46" ht="13.5" customHeight="1" thickBot="1" x14ac:dyDescent="0.2">
      <c r="B297" s="287"/>
      <c r="C297" s="29"/>
      <c r="D297" s="187"/>
      <c r="E297" s="58"/>
      <c r="F297" s="190"/>
      <c r="G297" s="190"/>
      <c r="H297" s="190"/>
      <c r="I297" s="58"/>
      <c r="J297" s="58"/>
      <c r="K297" s="189"/>
      <c r="L297" s="259"/>
      <c r="M297" s="259"/>
      <c r="N297" s="58"/>
      <c r="O297" s="30"/>
      <c r="P297" s="58"/>
      <c r="Q297" s="30"/>
      <c r="R297" s="185"/>
      <c r="S297" s="206"/>
      <c r="T297" s="287"/>
      <c r="U297" s="29"/>
      <c r="V297" s="187"/>
      <c r="W297" s="58"/>
      <c r="X297" s="190"/>
      <c r="Y297" s="190"/>
      <c r="Z297" s="190"/>
      <c r="AA297" s="58"/>
      <c r="AB297" s="58"/>
      <c r="AC297" s="189"/>
      <c r="AD297" s="259"/>
      <c r="AE297" s="259"/>
      <c r="AF297" s="58"/>
      <c r="AG297" s="30"/>
      <c r="AH297" s="58"/>
      <c r="AI297" s="30"/>
      <c r="AJ297" s="185"/>
      <c r="AK297" s="208"/>
      <c r="AL297" s="287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4"/>
      <c r="AT297" s="39"/>
    </row>
    <row r="298" spans="2:46" ht="13.5" customHeight="1" x14ac:dyDescent="0.15">
      <c r="B298" s="285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8"/>
      <c r="M298" s="258"/>
      <c r="N298" s="57"/>
      <c r="O298" s="28"/>
      <c r="P298" s="57"/>
      <c r="Q298" s="28"/>
      <c r="R298" s="133"/>
      <c r="S298" s="206"/>
      <c r="T298" s="285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8"/>
      <c r="AE298" s="258"/>
      <c r="AF298" s="57"/>
      <c r="AG298" s="28"/>
      <c r="AH298" s="57"/>
      <c r="AI298" s="28"/>
      <c r="AJ298" s="133"/>
      <c r="AK298" s="208"/>
      <c r="AL298" s="285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4"/>
      <c r="AT298" s="39"/>
    </row>
    <row r="299" spans="2:46" ht="13.5" customHeight="1" x14ac:dyDescent="0.15">
      <c r="B299" s="286"/>
      <c r="C299" s="29" t="s">
        <v>35</v>
      </c>
      <c r="D299" s="187"/>
      <c r="E299" s="58"/>
      <c r="F299" s="188"/>
      <c r="G299" s="188"/>
      <c r="H299" s="188"/>
      <c r="I299" s="64"/>
      <c r="J299" s="64"/>
      <c r="K299" s="189"/>
      <c r="L299" s="259"/>
      <c r="M299" s="259"/>
      <c r="N299" s="58"/>
      <c r="O299" s="30"/>
      <c r="P299" s="58"/>
      <c r="Q299" s="30"/>
      <c r="R299" s="134"/>
      <c r="S299" s="206"/>
      <c r="T299" s="286"/>
      <c r="U299" s="29" t="s">
        <v>35</v>
      </c>
      <c r="V299" s="187"/>
      <c r="W299" s="58"/>
      <c r="X299" s="188"/>
      <c r="Y299" s="188"/>
      <c r="Z299" s="188"/>
      <c r="AA299" s="64"/>
      <c r="AB299" s="64"/>
      <c r="AC299" s="189"/>
      <c r="AD299" s="259"/>
      <c r="AE299" s="259"/>
      <c r="AF299" s="58"/>
      <c r="AG299" s="30"/>
      <c r="AH299" s="58"/>
      <c r="AI299" s="30"/>
      <c r="AJ299" s="134"/>
      <c r="AK299" s="208"/>
      <c r="AL299" s="286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4"/>
      <c r="AT299" s="39"/>
    </row>
    <row r="300" spans="2:46" ht="13.5" customHeight="1" x14ac:dyDescent="0.15">
      <c r="B300" s="286"/>
      <c r="C300" s="29" t="s">
        <v>36</v>
      </c>
      <c r="D300" s="187"/>
      <c r="E300" s="58"/>
      <c r="F300" s="188"/>
      <c r="G300" s="188"/>
      <c r="H300" s="188"/>
      <c r="I300" s="64"/>
      <c r="J300" s="64"/>
      <c r="K300" s="189"/>
      <c r="L300" s="259"/>
      <c r="M300" s="259"/>
      <c r="N300" s="58"/>
      <c r="O300" s="30"/>
      <c r="P300" s="58"/>
      <c r="Q300" s="30"/>
      <c r="R300" s="134"/>
      <c r="S300" s="206"/>
      <c r="T300" s="286"/>
      <c r="U300" s="29" t="s">
        <v>36</v>
      </c>
      <c r="V300" s="187"/>
      <c r="W300" s="58"/>
      <c r="X300" s="188"/>
      <c r="Y300" s="188"/>
      <c r="Z300" s="188"/>
      <c r="AA300" s="64"/>
      <c r="AB300" s="64"/>
      <c r="AC300" s="189"/>
      <c r="AD300" s="259"/>
      <c r="AE300" s="259"/>
      <c r="AF300" s="58"/>
      <c r="AG300" s="30"/>
      <c r="AH300" s="58"/>
      <c r="AI300" s="30"/>
      <c r="AJ300" s="134"/>
      <c r="AK300" s="208"/>
      <c r="AL300" s="286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4"/>
      <c r="AT300" s="39"/>
    </row>
    <row r="301" spans="2:46" ht="13.5" customHeight="1" x14ac:dyDescent="0.15">
      <c r="B301" s="286"/>
      <c r="C301" s="29" t="s">
        <v>38</v>
      </c>
      <c r="D301" s="187"/>
      <c r="E301" s="58"/>
      <c r="F301" s="188"/>
      <c r="G301" s="188"/>
      <c r="H301" s="188"/>
      <c r="I301" s="64"/>
      <c r="J301" s="64"/>
      <c r="K301" s="189"/>
      <c r="L301" s="259"/>
      <c r="M301" s="259"/>
      <c r="N301" s="58"/>
      <c r="O301" s="30"/>
      <c r="P301" s="58"/>
      <c r="Q301" s="30"/>
      <c r="R301" s="134"/>
      <c r="S301" s="206"/>
      <c r="T301" s="286"/>
      <c r="U301" s="29" t="s">
        <v>38</v>
      </c>
      <c r="V301" s="187"/>
      <c r="W301" s="58"/>
      <c r="X301" s="188"/>
      <c r="Y301" s="188"/>
      <c r="Z301" s="188"/>
      <c r="AA301" s="64"/>
      <c r="AB301" s="64"/>
      <c r="AC301" s="189"/>
      <c r="AD301" s="259"/>
      <c r="AE301" s="259"/>
      <c r="AF301" s="58"/>
      <c r="AG301" s="30"/>
      <c r="AH301" s="58"/>
      <c r="AI301" s="30"/>
      <c r="AJ301" s="134"/>
      <c r="AK301" s="208"/>
      <c r="AL301" s="286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4"/>
      <c r="AT301" s="39"/>
    </row>
    <row r="302" spans="2:46" ht="13.5" customHeight="1" thickBot="1" x14ac:dyDescent="0.2">
      <c r="B302" s="287"/>
      <c r="C302" s="29"/>
      <c r="D302" s="187"/>
      <c r="E302" s="58"/>
      <c r="F302" s="190"/>
      <c r="G302" s="190"/>
      <c r="H302" s="190"/>
      <c r="I302" s="58"/>
      <c r="J302" s="58"/>
      <c r="K302" s="189"/>
      <c r="L302" s="259"/>
      <c r="M302" s="259"/>
      <c r="N302" s="58"/>
      <c r="O302" s="30"/>
      <c r="P302" s="58"/>
      <c r="Q302" s="30"/>
      <c r="R302" s="185"/>
      <c r="S302" s="206"/>
      <c r="T302" s="287"/>
      <c r="U302" s="29"/>
      <c r="V302" s="187"/>
      <c r="W302" s="58"/>
      <c r="X302" s="190"/>
      <c r="Y302" s="190"/>
      <c r="Z302" s="190"/>
      <c r="AA302" s="58"/>
      <c r="AB302" s="58"/>
      <c r="AC302" s="189"/>
      <c r="AD302" s="259"/>
      <c r="AE302" s="259"/>
      <c r="AF302" s="58"/>
      <c r="AG302" s="30"/>
      <c r="AH302" s="58"/>
      <c r="AI302" s="30"/>
      <c r="AJ302" s="185"/>
      <c r="AK302" s="208"/>
      <c r="AL302" s="287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4"/>
      <c r="AT302" s="39"/>
    </row>
    <row r="303" spans="2:46" ht="13.5" customHeight="1" x14ac:dyDescent="0.15">
      <c r="B303" s="285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8"/>
      <c r="M303" s="258"/>
      <c r="N303" s="57"/>
      <c r="O303" s="28"/>
      <c r="P303" s="57"/>
      <c r="Q303" s="28"/>
      <c r="R303" s="133"/>
      <c r="S303" s="206"/>
      <c r="T303" s="285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8"/>
      <c r="AE303" s="258"/>
      <c r="AF303" s="57"/>
      <c r="AG303" s="28"/>
      <c r="AH303" s="57"/>
      <c r="AI303" s="28"/>
      <c r="AJ303" s="133"/>
      <c r="AK303" s="208"/>
      <c r="AL303" s="285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4"/>
      <c r="AT303" s="39"/>
    </row>
    <row r="304" spans="2:46" ht="13.5" customHeight="1" x14ac:dyDescent="0.15">
      <c r="B304" s="286"/>
      <c r="C304" s="29" t="s">
        <v>35</v>
      </c>
      <c r="D304" s="187"/>
      <c r="E304" s="58"/>
      <c r="F304" s="188"/>
      <c r="G304" s="188"/>
      <c r="H304" s="188"/>
      <c r="I304" s="64"/>
      <c r="J304" s="64"/>
      <c r="K304" s="189"/>
      <c r="L304" s="259"/>
      <c r="M304" s="259"/>
      <c r="N304" s="58"/>
      <c r="O304" s="30"/>
      <c r="P304" s="58"/>
      <c r="Q304" s="30"/>
      <c r="R304" s="134"/>
      <c r="S304" s="206"/>
      <c r="T304" s="286"/>
      <c r="U304" s="29" t="s">
        <v>35</v>
      </c>
      <c r="V304" s="187"/>
      <c r="W304" s="58"/>
      <c r="X304" s="188"/>
      <c r="Y304" s="188"/>
      <c r="Z304" s="188"/>
      <c r="AA304" s="64"/>
      <c r="AB304" s="64"/>
      <c r="AC304" s="189"/>
      <c r="AD304" s="259"/>
      <c r="AE304" s="259"/>
      <c r="AF304" s="58"/>
      <c r="AG304" s="30"/>
      <c r="AH304" s="58"/>
      <c r="AI304" s="30"/>
      <c r="AJ304" s="134"/>
      <c r="AK304" s="208"/>
      <c r="AL304" s="286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4"/>
      <c r="AT304" s="39"/>
    </row>
    <row r="305" spans="2:46" ht="13.5" customHeight="1" x14ac:dyDescent="0.15">
      <c r="B305" s="286"/>
      <c r="C305" s="29" t="s">
        <v>36</v>
      </c>
      <c r="D305" s="187"/>
      <c r="E305" s="58"/>
      <c r="F305" s="188"/>
      <c r="G305" s="188"/>
      <c r="H305" s="188"/>
      <c r="I305" s="64"/>
      <c r="J305" s="64"/>
      <c r="K305" s="189"/>
      <c r="L305" s="259"/>
      <c r="M305" s="259"/>
      <c r="N305" s="58"/>
      <c r="O305" s="30"/>
      <c r="P305" s="58"/>
      <c r="Q305" s="30"/>
      <c r="R305" s="134"/>
      <c r="S305" s="206"/>
      <c r="T305" s="286"/>
      <c r="U305" s="29" t="s">
        <v>36</v>
      </c>
      <c r="V305" s="187"/>
      <c r="W305" s="58"/>
      <c r="X305" s="188"/>
      <c r="Y305" s="188"/>
      <c r="Z305" s="188"/>
      <c r="AA305" s="64"/>
      <c r="AB305" s="64"/>
      <c r="AC305" s="189"/>
      <c r="AD305" s="259"/>
      <c r="AE305" s="259"/>
      <c r="AF305" s="58"/>
      <c r="AG305" s="30"/>
      <c r="AH305" s="58"/>
      <c r="AI305" s="30"/>
      <c r="AJ305" s="134"/>
      <c r="AK305" s="208"/>
      <c r="AL305" s="286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4"/>
      <c r="AT305" s="39"/>
    </row>
    <row r="306" spans="2:46" ht="13.5" customHeight="1" x14ac:dyDescent="0.15">
      <c r="B306" s="286"/>
      <c r="C306" s="29" t="s">
        <v>38</v>
      </c>
      <c r="D306" s="187"/>
      <c r="E306" s="58"/>
      <c r="F306" s="188"/>
      <c r="G306" s="188"/>
      <c r="H306" s="188"/>
      <c r="I306" s="64"/>
      <c r="J306" s="64"/>
      <c r="K306" s="189"/>
      <c r="L306" s="259"/>
      <c r="M306" s="259"/>
      <c r="N306" s="58"/>
      <c r="O306" s="30"/>
      <c r="P306" s="58"/>
      <c r="Q306" s="30"/>
      <c r="R306" s="134"/>
      <c r="S306" s="206"/>
      <c r="T306" s="286"/>
      <c r="U306" s="29" t="s">
        <v>38</v>
      </c>
      <c r="V306" s="187"/>
      <c r="W306" s="58"/>
      <c r="X306" s="188"/>
      <c r="Y306" s="188"/>
      <c r="Z306" s="188"/>
      <c r="AA306" s="64"/>
      <c r="AB306" s="64"/>
      <c r="AC306" s="189"/>
      <c r="AD306" s="259"/>
      <c r="AE306" s="259"/>
      <c r="AF306" s="58"/>
      <c r="AG306" s="30"/>
      <c r="AH306" s="58"/>
      <c r="AI306" s="30"/>
      <c r="AJ306" s="134"/>
      <c r="AK306" s="208"/>
      <c r="AL306" s="286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4"/>
      <c r="AT306" s="39"/>
    </row>
    <row r="307" spans="2:46" ht="13.5" customHeight="1" thickBot="1" x14ac:dyDescent="0.2">
      <c r="B307" s="287"/>
      <c r="C307" s="29"/>
      <c r="D307" s="187"/>
      <c r="E307" s="58"/>
      <c r="F307" s="190"/>
      <c r="G307" s="190"/>
      <c r="H307" s="190"/>
      <c r="I307" s="58"/>
      <c r="J307" s="58"/>
      <c r="K307" s="189"/>
      <c r="L307" s="259"/>
      <c r="M307" s="259"/>
      <c r="N307" s="58"/>
      <c r="O307" s="30"/>
      <c r="P307" s="58"/>
      <c r="Q307" s="30"/>
      <c r="R307" s="185"/>
      <c r="S307" s="206"/>
      <c r="T307" s="287"/>
      <c r="U307" s="29"/>
      <c r="V307" s="187"/>
      <c r="W307" s="58"/>
      <c r="X307" s="190"/>
      <c r="Y307" s="190"/>
      <c r="Z307" s="190"/>
      <c r="AA307" s="58"/>
      <c r="AB307" s="58"/>
      <c r="AC307" s="189"/>
      <c r="AD307" s="259"/>
      <c r="AE307" s="259"/>
      <c r="AF307" s="58"/>
      <c r="AG307" s="30"/>
      <c r="AH307" s="58"/>
      <c r="AI307" s="30"/>
      <c r="AJ307" s="185"/>
      <c r="AK307" s="208"/>
      <c r="AL307" s="287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4"/>
      <c r="AT307" s="39"/>
    </row>
    <row r="308" spans="2:46" ht="13.5" customHeight="1" x14ac:dyDescent="0.15">
      <c r="B308" s="285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8"/>
      <c r="M308" s="258"/>
      <c r="N308" s="57"/>
      <c r="O308" s="28"/>
      <c r="P308" s="57"/>
      <c r="Q308" s="28"/>
      <c r="R308" s="133"/>
      <c r="S308" s="206"/>
      <c r="T308" s="285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8"/>
      <c r="AE308" s="258"/>
      <c r="AF308" s="57"/>
      <c r="AG308" s="28"/>
      <c r="AH308" s="57"/>
      <c r="AI308" s="28"/>
      <c r="AJ308" s="133"/>
      <c r="AK308" s="208"/>
      <c r="AL308" s="285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4"/>
      <c r="AT308" s="39"/>
    </row>
    <row r="309" spans="2:46" ht="13.5" customHeight="1" x14ac:dyDescent="0.15">
      <c r="B309" s="286"/>
      <c r="C309" s="29" t="s">
        <v>35</v>
      </c>
      <c r="D309" s="187"/>
      <c r="E309" s="58"/>
      <c r="F309" s="188"/>
      <c r="G309" s="188"/>
      <c r="H309" s="188"/>
      <c r="I309" s="64"/>
      <c r="J309" s="64"/>
      <c r="K309" s="189"/>
      <c r="L309" s="259"/>
      <c r="M309" s="259"/>
      <c r="N309" s="58"/>
      <c r="O309" s="30"/>
      <c r="P309" s="58"/>
      <c r="Q309" s="30"/>
      <c r="R309" s="134"/>
      <c r="S309" s="206"/>
      <c r="T309" s="286"/>
      <c r="U309" s="29" t="s">
        <v>35</v>
      </c>
      <c r="V309" s="187"/>
      <c r="W309" s="58"/>
      <c r="X309" s="188"/>
      <c r="Y309" s="188"/>
      <c r="Z309" s="188"/>
      <c r="AA309" s="64"/>
      <c r="AB309" s="64"/>
      <c r="AC309" s="189"/>
      <c r="AD309" s="259"/>
      <c r="AE309" s="259"/>
      <c r="AF309" s="58"/>
      <c r="AG309" s="30"/>
      <c r="AH309" s="58"/>
      <c r="AI309" s="30"/>
      <c r="AJ309" s="134"/>
      <c r="AK309" s="208"/>
      <c r="AL309" s="286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4"/>
      <c r="AT309" s="39"/>
    </row>
    <row r="310" spans="2:46" ht="13.5" customHeight="1" x14ac:dyDescent="0.15">
      <c r="B310" s="286"/>
      <c r="C310" s="29" t="s">
        <v>36</v>
      </c>
      <c r="D310" s="187"/>
      <c r="E310" s="58"/>
      <c r="F310" s="188"/>
      <c r="G310" s="188"/>
      <c r="H310" s="188"/>
      <c r="I310" s="64"/>
      <c r="J310" s="64"/>
      <c r="K310" s="189"/>
      <c r="L310" s="259"/>
      <c r="M310" s="259"/>
      <c r="N310" s="58"/>
      <c r="O310" s="30"/>
      <c r="P310" s="58"/>
      <c r="Q310" s="30"/>
      <c r="R310" s="134"/>
      <c r="S310" s="206"/>
      <c r="T310" s="286"/>
      <c r="U310" s="29" t="s">
        <v>36</v>
      </c>
      <c r="V310" s="187"/>
      <c r="W310" s="58"/>
      <c r="X310" s="188"/>
      <c r="Y310" s="188"/>
      <c r="Z310" s="188"/>
      <c r="AA310" s="64"/>
      <c r="AB310" s="64"/>
      <c r="AC310" s="189"/>
      <c r="AD310" s="259"/>
      <c r="AE310" s="259"/>
      <c r="AF310" s="58"/>
      <c r="AG310" s="30"/>
      <c r="AH310" s="58"/>
      <c r="AI310" s="30"/>
      <c r="AJ310" s="134"/>
      <c r="AK310" s="208"/>
      <c r="AL310" s="286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4"/>
      <c r="AT310" s="39"/>
    </row>
    <row r="311" spans="2:46" ht="13.5" customHeight="1" x14ac:dyDescent="0.15">
      <c r="B311" s="286"/>
      <c r="C311" s="29" t="s">
        <v>38</v>
      </c>
      <c r="D311" s="187"/>
      <c r="E311" s="58"/>
      <c r="F311" s="188"/>
      <c r="G311" s="188"/>
      <c r="H311" s="188"/>
      <c r="I311" s="64"/>
      <c r="J311" s="64"/>
      <c r="K311" s="189"/>
      <c r="L311" s="259"/>
      <c r="M311" s="259"/>
      <c r="N311" s="58"/>
      <c r="O311" s="30"/>
      <c r="P311" s="58"/>
      <c r="Q311" s="30"/>
      <c r="R311" s="134"/>
      <c r="S311" s="206"/>
      <c r="T311" s="286"/>
      <c r="U311" s="29" t="s">
        <v>38</v>
      </c>
      <c r="V311" s="187"/>
      <c r="W311" s="58"/>
      <c r="X311" s="188"/>
      <c r="Y311" s="188"/>
      <c r="Z311" s="188"/>
      <c r="AA311" s="64"/>
      <c r="AB311" s="64"/>
      <c r="AC311" s="189"/>
      <c r="AD311" s="259"/>
      <c r="AE311" s="259"/>
      <c r="AF311" s="58"/>
      <c r="AG311" s="30"/>
      <c r="AH311" s="58"/>
      <c r="AI311" s="30"/>
      <c r="AJ311" s="134"/>
      <c r="AK311" s="208"/>
      <c r="AL311" s="286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4"/>
      <c r="AT311" s="39"/>
    </row>
    <row r="312" spans="2:46" ht="13.5" customHeight="1" thickBot="1" x14ac:dyDescent="0.2">
      <c r="B312" s="287"/>
      <c r="C312" s="29"/>
      <c r="D312" s="187"/>
      <c r="E312" s="58"/>
      <c r="F312" s="190"/>
      <c r="G312" s="190"/>
      <c r="H312" s="190"/>
      <c r="I312" s="58"/>
      <c r="J312" s="58"/>
      <c r="K312" s="189"/>
      <c r="L312" s="259"/>
      <c r="M312" s="259"/>
      <c r="N312" s="58"/>
      <c r="O312" s="30"/>
      <c r="P312" s="58"/>
      <c r="Q312" s="30"/>
      <c r="R312" s="185"/>
      <c r="S312" s="206"/>
      <c r="T312" s="287"/>
      <c r="U312" s="29"/>
      <c r="V312" s="187"/>
      <c r="W312" s="58"/>
      <c r="X312" s="190"/>
      <c r="Y312" s="190"/>
      <c r="Z312" s="190"/>
      <c r="AA312" s="58"/>
      <c r="AB312" s="58"/>
      <c r="AC312" s="189"/>
      <c r="AD312" s="259"/>
      <c r="AE312" s="259"/>
      <c r="AF312" s="58"/>
      <c r="AG312" s="30"/>
      <c r="AH312" s="58"/>
      <c r="AI312" s="30"/>
      <c r="AJ312" s="185"/>
      <c r="AK312" s="208"/>
      <c r="AL312" s="287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4"/>
      <c r="AT312" s="39"/>
    </row>
    <row r="313" spans="2:46" ht="13.5" customHeight="1" x14ac:dyDescent="0.15">
      <c r="B313" s="285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8"/>
      <c r="M313" s="258"/>
      <c r="N313" s="57"/>
      <c r="O313" s="28"/>
      <c r="P313" s="57"/>
      <c r="Q313" s="28"/>
      <c r="R313" s="133"/>
      <c r="S313" s="206"/>
      <c r="T313" s="285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8"/>
      <c r="AE313" s="258"/>
      <c r="AF313" s="57"/>
      <c r="AG313" s="28"/>
      <c r="AH313" s="57"/>
      <c r="AI313" s="28"/>
      <c r="AJ313" s="133"/>
      <c r="AK313" s="208"/>
      <c r="AL313" s="285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4"/>
      <c r="AT313" s="39"/>
    </row>
    <row r="314" spans="2:46" ht="13.5" customHeight="1" x14ac:dyDescent="0.15">
      <c r="B314" s="286"/>
      <c r="C314" s="29" t="s">
        <v>35</v>
      </c>
      <c r="D314" s="187"/>
      <c r="E314" s="58"/>
      <c r="F314" s="188"/>
      <c r="G314" s="188"/>
      <c r="H314" s="188"/>
      <c r="I314" s="64"/>
      <c r="J314" s="64"/>
      <c r="K314" s="189"/>
      <c r="L314" s="259"/>
      <c r="M314" s="259"/>
      <c r="N314" s="58"/>
      <c r="O314" s="30"/>
      <c r="P314" s="58"/>
      <c r="Q314" s="30"/>
      <c r="R314" s="134"/>
      <c r="S314" s="206"/>
      <c r="T314" s="286"/>
      <c r="U314" s="29" t="s">
        <v>35</v>
      </c>
      <c r="V314" s="187"/>
      <c r="W314" s="58"/>
      <c r="X314" s="188"/>
      <c r="Y314" s="188"/>
      <c r="Z314" s="188"/>
      <c r="AA314" s="64"/>
      <c r="AB314" s="64"/>
      <c r="AC314" s="189"/>
      <c r="AD314" s="259"/>
      <c r="AE314" s="259"/>
      <c r="AF314" s="58"/>
      <c r="AG314" s="30"/>
      <c r="AH314" s="58"/>
      <c r="AI314" s="30"/>
      <c r="AJ314" s="134"/>
      <c r="AK314" s="208"/>
      <c r="AL314" s="286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4"/>
      <c r="AT314" s="39"/>
    </row>
    <row r="315" spans="2:46" ht="13.5" customHeight="1" x14ac:dyDescent="0.15">
      <c r="B315" s="286"/>
      <c r="C315" s="29" t="s">
        <v>36</v>
      </c>
      <c r="D315" s="187"/>
      <c r="E315" s="58"/>
      <c r="F315" s="188"/>
      <c r="G315" s="188"/>
      <c r="H315" s="188"/>
      <c r="I315" s="64"/>
      <c r="J315" s="64"/>
      <c r="K315" s="189"/>
      <c r="L315" s="259"/>
      <c r="M315" s="259"/>
      <c r="N315" s="58"/>
      <c r="O315" s="30"/>
      <c r="P315" s="58"/>
      <c r="Q315" s="30"/>
      <c r="R315" s="134"/>
      <c r="S315" s="206"/>
      <c r="T315" s="286"/>
      <c r="U315" s="29" t="s">
        <v>36</v>
      </c>
      <c r="V315" s="187"/>
      <c r="W315" s="58"/>
      <c r="X315" s="188"/>
      <c r="Y315" s="188"/>
      <c r="Z315" s="188"/>
      <c r="AA315" s="64"/>
      <c r="AB315" s="64"/>
      <c r="AC315" s="189"/>
      <c r="AD315" s="259"/>
      <c r="AE315" s="259"/>
      <c r="AF315" s="58"/>
      <c r="AG315" s="30"/>
      <c r="AH315" s="58"/>
      <c r="AI315" s="30"/>
      <c r="AJ315" s="134"/>
      <c r="AK315" s="208"/>
      <c r="AL315" s="286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4"/>
      <c r="AT315" s="39"/>
    </row>
    <row r="316" spans="2:46" ht="13.5" customHeight="1" x14ac:dyDescent="0.15">
      <c r="B316" s="286"/>
      <c r="C316" s="29" t="s">
        <v>38</v>
      </c>
      <c r="D316" s="187"/>
      <c r="E316" s="58"/>
      <c r="F316" s="188"/>
      <c r="G316" s="188"/>
      <c r="H316" s="188"/>
      <c r="I316" s="64"/>
      <c r="J316" s="64"/>
      <c r="K316" s="189"/>
      <c r="L316" s="259"/>
      <c r="M316" s="259"/>
      <c r="N316" s="58"/>
      <c r="O316" s="30"/>
      <c r="P316" s="58"/>
      <c r="Q316" s="30"/>
      <c r="R316" s="134"/>
      <c r="S316" s="206"/>
      <c r="T316" s="286"/>
      <c r="U316" s="29" t="s">
        <v>38</v>
      </c>
      <c r="V316" s="187"/>
      <c r="W316" s="58"/>
      <c r="X316" s="188"/>
      <c r="Y316" s="188"/>
      <c r="Z316" s="188"/>
      <c r="AA316" s="64"/>
      <c r="AB316" s="64"/>
      <c r="AC316" s="189"/>
      <c r="AD316" s="259"/>
      <c r="AE316" s="259"/>
      <c r="AF316" s="58"/>
      <c r="AG316" s="30"/>
      <c r="AH316" s="58"/>
      <c r="AI316" s="30"/>
      <c r="AJ316" s="134"/>
      <c r="AK316" s="208"/>
      <c r="AL316" s="286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4"/>
      <c r="AT316" s="39"/>
    </row>
    <row r="317" spans="2:46" ht="13.5" customHeight="1" thickBot="1" x14ac:dyDescent="0.2">
      <c r="B317" s="287"/>
      <c r="C317" s="29"/>
      <c r="D317" s="187"/>
      <c r="E317" s="58"/>
      <c r="F317" s="190"/>
      <c r="G317" s="190"/>
      <c r="H317" s="190"/>
      <c r="I317" s="58"/>
      <c r="J317" s="58"/>
      <c r="K317" s="189"/>
      <c r="L317" s="259"/>
      <c r="M317" s="259"/>
      <c r="N317" s="58"/>
      <c r="O317" s="30"/>
      <c r="P317" s="58"/>
      <c r="Q317" s="30"/>
      <c r="R317" s="185"/>
      <c r="S317" s="206"/>
      <c r="T317" s="287"/>
      <c r="U317" s="29"/>
      <c r="V317" s="187"/>
      <c r="W317" s="58"/>
      <c r="X317" s="190"/>
      <c r="Y317" s="190"/>
      <c r="Z317" s="190"/>
      <c r="AA317" s="58"/>
      <c r="AB317" s="58"/>
      <c r="AC317" s="189"/>
      <c r="AD317" s="259"/>
      <c r="AE317" s="259"/>
      <c r="AF317" s="58"/>
      <c r="AG317" s="30"/>
      <c r="AH317" s="58"/>
      <c r="AI317" s="30"/>
      <c r="AJ317" s="185"/>
      <c r="AK317" s="208"/>
      <c r="AL317" s="287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4"/>
      <c r="AT317" s="39"/>
    </row>
    <row r="318" spans="2:46" ht="13.5" customHeight="1" x14ac:dyDescent="0.15">
      <c r="B318" s="285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8"/>
      <c r="M318" s="258"/>
      <c r="N318" s="57"/>
      <c r="O318" s="28"/>
      <c r="P318" s="57"/>
      <c r="Q318" s="28"/>
      <c r="R318" s="133"/>
      <c r="S318" s="206"/>
      <c r="T318" s="285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8"/>
      <c r="AE318" s="258"/>
      <c r="AF318" s="57"/>
      <c r="AG318" s="28"/>
      <c r="AH318" s="57"/>
      <c r="AI318" s="28"/>
      <c r="AJ318" s="133"/>
      <c r="AK318" s="208"/>
      <c r="AL318" s="285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4"/>
      <c r="AT318" s="39"/>
    </row>
    <row r="319" spans="2:46" ht="13.5" customHeight="1" x14ac:dyDescent="0.15">
      <c r="B319" s="286"/>
      <c r="C319" s="29" t="s">
        <v>35</v>
      </c>
      <c r="D319" s="187"/>
      <c r="E319" s="58"/>
      <c r="F319" s="188"/>
      <c r="G319" s="188"/>
      <c r="H319" s="188"/>
      <c r="I319" s="64"/>
      <c r="J319" s="64"/>
      <c r="K319" s="189"/>
      <c r="L319" s="259"/>
      <c r="M319" s="259"/>
      <c r="N319" s="58"/>
      <c r="O319" s="30"/>
      <c r="P319" s="58"/>
      <c r="Q319" s="30"/>
      <c r="R319" s="134"/>
      <c r="S319" s="206"/>
      <c r="T319" s="286"/>
      <c r="U319" s="29" t="s">
        <v>35</v>
      </c>
      <c r="V319" s="187"/>
      <c r="W319" s="58"/>
      <c r="X319" s="188"/>
      <c r="Y319" s="188"/>
      <c r="Z319" s="188"/>
      <c r="AA319" s="64"/>
      <c r="AB319" s="64"/>
      <c r="AC319" s="189"/>
      <c r="AD319" s="259"/>
      <c r="AE319" s="259"/>
      <c r="AF319" s="58"/>
      <c r="AG319" s="30"/>
      <c r="AH319" s="58"/>
      <c r="AI319" s="30"/>
      <c r="AJ319" s="134"/>
      <c r="AK319" s="208"/>
      <c r="AL319" s="286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4"/>
      <c r="AT319" s="39"/>
    </row>
    <row r="320" spans="2:46" ht="13.5" customHeight="1" x14ac:dyDescent="0.15">
      <c r="B320" s="286"/>
      <c r="C320" s="29" t="s">
        <v>36</v>
      </c>
      <c r="D320" s="187"/>
      <c r="E320" s="58"/>
      <c r="F320" s="188"/>
      <c r="G320" s="188"/>
      <c r="H320" s="188"/>
      <c r="I320" s="64"/>
      <c r="J320" s="64"/>
      <c r="K320" s="189"/>
      <c r="L320" s="259"/>
      <c r="M320" s="259"/>
      <c r="N320" s="58"/>
      <c r="O320" s="30"/>
      <c r="P320" s="58"/>
      <c r="Q320" s="30"/>
      <c r="R320" s="134"/>
      <c r="S320" s="206"/>
      <c r="T320" s="286"/>
      <c r="U320" s="29" t="s">
        <v>36</v>
      </c>
      <c r="V320" s="187"/>
      <c r="W320" s="58"/>
      <c r="X320" s="188"/>
      <c r="Y320" s="188"/>
      <c r="Z320" s="188"/>
      <c r="AA320" s="64"/>
      <c r="AB320" s="64"/>
      <c r="AC320" s="189"/>
      <c r="AD320" s="259"/>
      <c r="AE320" s="259"/>
      <c r="AF320" s="58"/>
      <c r="AG320" s="30"/>
      <c r="AH320" s="58"/>
      <c r="AI320" s="30"/>
      <c r="AJ320" s="134"/>
      <c r="AK320" s="208"/>
      <c r="AL320" s="286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4"/>
      <c r="AT320" s="39"/>
    </row>
    <row r="321" spans="2:46" ht="13.5" customHeight="1" x14ac:dyDescent="0.15">
      <c r="B321" s="286"/>
      <c r="C321" s="29" t="s">
        <v>38</v>
      </c>
      <c r="D321" s="187"/>
      <c r="E321" s="58"/>
      <c r="F321" s="188"/>
      <c r="G321" s="188"/>
      <c r="H321" s="188"/>
      <c r="I321" s="64"/>
      <c r="J321" s="64"/>
      <c r="K321" s="189"/>
      <c r="L321" s="259"/>
      <c r="M321" s="259"/>
      <c r="N321" s="58"/>
      <c r="O321" s="30"/>
      <c r="P321" s="58"/>
      <c r="Q321" s="30"/>
      <c r="R321" s="134"/>
      <c r="S321" s="206"/>
      <c r="T321" s="286"/>
      <c r="U321" s="29" t="s">
        <v>38</v>
      </c>
      <c r="V321" s="187"/>
      <c r="W321" s="58"/>
      <c r="X321" s="188"/>
      <c r="Y321" s="188"/>
      <c r="Z321" s="188"/>
      <c r="AA321" s="64"/>
      <c r="AB321" s="64"/>
      <c r="AC321" s="189"/>
      <c r="AD321" s="259"/>
      <c r="AE321" s="259"/>
      <c r="AF321" s="58"/>
      <c r="AG321" s="30"/>
      <c r="AH321" s="58"/>
      <c r="AI321" s="30"/>
      <c r="AJ321" s="134"/>
      <c r="AK321" s="208"/>
      <c r="AL321" s="286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4"/>
      <c r="AT321" s="39"/>
    </row>
    <row r="322" spans="2:46" ht="13.5" customHeight="1" thickBot="1" x14ac:dyDescent="0.2">
      <c r="B322" s="287"/>
      <c r="C322" s="29"/>
      <c r="D322" s="187"/>
      <c r="E322" s="58"/>
      <c r="F322" s="190"/>
      <c r="G322" s="190"/>
      <c r="H322" s="190"/>
      <c r="I322" s="58"/>
      <c r="J322" s="58"/>
      <c r="K322" s="189"/>
      <c r="L322" s="259"/>
      <c r="M322" s="259"/>
      <c r="N322" s="58"/>
      <c r="O322" s="30"/>
      <c r="P322" s="58"/>
      <c r="Q322" s="30"/>
      <c r="R322" s="185"/>
      <c r="S322" s="206"/>
      <c r="T322" s="287"/>
      <c r="U322" s="29"/>
      <c r="V322" s="187"/>
      <c r="W322" s="58"/>
      <c r="X322" s="190"/>
      <c r="Y322" s="190"/>
      <c r="Z322" s="190"/>
      <c r="AA322" s="58"/>
      <c r="AB322" s="58"/>
      <c r="AC322" s="189"/>
      <c r="AD322" s="259"/>
      <c r="AE322" s="259"/>
      <c r="AF322" s="58"/>
      <c r="AG322" s="30"/>
      <c r="AH322" s="58"/>
      <c r="AI322" s="30"/>
      <c r="AJ322" s="185"/>
      <c r="AK322" s="208"/>
      <c r="AL322" s="287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4"/>
      <c r="AT322" s="39"/>
    </row>
    <row r="323" spans="2:46" ht="13.5" customHeight="1" x14ac:dyDescent="0.15">
      <c r="B323" s="285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8"/>
      <c r="M323" s="258"/>
      <c r="N323" s="57"/>
      <c r="O323" s="28"/>
      <c r="P323" s="57"/>
      <c r="Q323" s="28"/>
      <c r="R323" s="133"/>
      <c r="S323" s="206"/>
      <c r="T323" s="285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8"/>
      <c r="AE323" s="258"/>
      <c r="AF323" s="57"/>
      <c r="AG323" s="28"/>
      <c r="AH323" s="57"/>
      <c r="AI323" s="28"/>
      <c r="AJ323" s="133"/>
      <c r="AK323" s="208"/>
      <c r="AL323" s="285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4"/>
      <c r="AT323" s="39"/>
    </row>
    <row r="324" spans="2:46" ht="13.5" customHeight="1" x14ac:dyDescent="0.15">
      <c r="B324" s="286"/>
      <c r="C324" s="29" t="s">
        <v>35</v>
      </c>
      <c r="D324" s="187"/>
      <c r="E324" s="58"/>
      <c r="F324" s="188"/>
      <c r="G324" s="188"/>
      <c r="H324" s="188"/>
      <c r="I324" s="64"/>
      <c r="J324" s="64"/>
      <c r="K324" s="189"/>
      <c r="L324" s="259"/>
      <c r="M324" s="259"/>
      <c r="N324" s="58"/>
      <c r="O324" s="30"/>
      <c r="P324" s="58"/>
      <c r="Q324" s="30"/>
      <c r="R324" s="134"/>
      <c r="S324" s="206"/>
      <c r="T324" s="286"/>
      <c r="U324" s="29" t="s">
        <v>35</v>
      </c>
      <c r="V324" s="187"/>
      <c r="W324" s="58"/>
      <c r="X324" s="188"/>
      <c r="Y324" s="188"/>
      <c r="Z324" s="188"/>
      <c r="AA324" s="64"/>
      <c r="AB324" s="64"/>
      <c r="AC324" s="189"/>
      <c r="AD324" s="259"/>
      <c r="AE324" s="259"/>
      <c r="AF324" s="58"/>
      <c r="AG324" s="30"/>
      <c r="AH324" s="58"/>
      <c r="AI324" s="30"/>
      <c r="AJ324" s="134"/>
      <c r="AK324" s="208"/>
      <c r="AL324" s="286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4"/>
      <c r="AT324" s="39"/>
    </row>
    <row r="325" spans="2:46" ht="13.5" customHeight="1" x14ac:dyDescent="0.15">
      <c r="B325" s="286"/>
      <c r="C325" s="29" t="s">
        <v>36</v>
      </c>
      <c r="D325" s="187"/>
      <c r="E325" s="58"/>
      <c r="F325" s="188"/>
      <c r="G325" s="188"/>
      <c r="H325" s="188"/>
      <c r="I325" s="64"/>
      <c r="J325" s="64"/>
      <c r="K325" s="189"/>
      <c r="L325" s="259"/>
      <c r="M325" s="259"/>
      <c r="N325" s="58"/>
      <c r="O325" s="30"/>
      <c r="P325" s="58"/>
      <c r="Q325" s="30"/>
      <c r="R325" s="134"/>
      <c r="S325" s="206"/>
      <c r="T325" s="286"/>
      <c r="U325" s="29" t="s">
        <v>36</v>
      </c>
      <c r="V325" s="187"/>
      <c r="W325" s="58"/>
      <c r="X325" s="188"/>
      <c r="Y325" s="188"/>
      <c r="Z325" s="188"/>
      <c r="AA325" s="64"/>
      <c r="AB325" s="64"/>
      <c r="AC325" s="189"/>
      <c r="AD325" s="259"/>
      <c r="AE325" s="259"/>
      <c r="AF325" s="58"/>
      <c r="AG325" s="30"/>
      <c r="AH325" s="58"/>
      <c r="AI325" s="30"/>
      <c r="AJ325" s="134"/>
      <c r="AK325" s="208"/>
      <c r="AL325" s="286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4"/>
      <c r="AT325" s="39"/>
    </row>
    <row r="326" spans="2:46" ht="13.5" customHeight="1" x14ac:dyDescent="0.15">
      <c r="B326" s="286"/>
      <c r="C326" s="29" t="s">
        <v>38</v>
      </c>
      <c r="D326" s="187"/>
      <c r="E326" s="58"/>
      <c r="F326" s="188"/>
      <c r="G326" s="188"/>
      <c r="H326" s="188"/>
      <c r="I326" s="64"/>
      <c r="J326" s="64"/>
      <c r="K326" s="189"/>
      <c r="L326" s="259"/>
      <c r="M326" s="259"/>
      <c r="N326" s="58"/>
      <c r="O326" s="30"/>
      <c r="P326" s="58"/>
      <c r="Q326" s="30"/>
      <c r="R326" s="134"/>
      <c r="S326" s="206"/>
      <c r="T326" s="286"/>
      <c r="U326" s="29" t="s">
        <v>38</v>
      </c>
      <c r="V326" s="187"/>
      <c r="W326" s="58"/>
      <c r="X326" s="188"/>
      <c r="Y326" s="188"/>
      <c r="Z326" s="188"/>
      <c r="AA326" s="64"/>
      <c r="AB326" s="64"/>
      <c r="AC326" s="189"/>
      <c r="AD326" s="259"/>
      <c r="AE326" s="259"/>
      <c r="AF326" s="58"/>
      <c r="AG326" s="30"/>
      <c r="AH326" s="58"/>
      <c r="AI326" s="30"/>
      <c r="AJ326" s="134"/>
      <c r="AK326" s="208"/>
      <c r="AL326" s="286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4"/>
      <c r="AT326" s="39"/>
    </row>
    <row r="327" spans="2:46" ht="13.5" customHeight="1" thickBot="1" x14ac:dyDescent="0.2">
      <c r="B327" s="287"/>
      <c r="C327" s="29"/>
      <c r="D327" s="187"/>
      <c r="E327" s="58"/>
      <c r="F327" s="190"/>
      <c r="G327" s="190"/>
      <c r="H327" s="190"/>
      <c r="I327" s="58"/>
      <c r="J327" s="58"/>
      <c r="K327" s="189"/>
      <c r="L327" s="259"/>
      <c r="M327" s="259"/>
      <c r="N327" s="58"/>
      <c r="O327" s="30"/>
      <c r="P327" s="58"/>
      <c r="Q327" s="30"/>
      <c r="R327" s="185"/>
      <c r="S327" s="206"/>
      <c r="T327" s="287"/>
      <c r="U327" s="29"/>
      <c r="V327" s="187"/>
      <c r="W327" s="58"/>
      <c r="X327" s="190"/>
      <c r="Y327" s="190"/>
      <c r="Z327" s="190"/>
      <c r="AA327" s="58"/>
      <c r="AB327" s="58"/>
      <c r="AC327" s="189"/>
      <c r="AD327" s="259"/>
      <c r="AE327" s="259"/>
      <c r="AF327" s="58"/>
      <c r="AG327" s="30"/>
      <c r="AH327" s="58"/>
      <c r="AI327" s="30"/>
      <c r="AJ327" s="185"/>
      <c r="AK327" s="208"/>
      <c r="AL327" s="287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4"/>
      <c r="AT327" s="39"/>
    </row>
    <row r="328" spans="2:46" ht="13.5" customHeight="1" x14ac:dyDescent="0.15">
      <c r="B328" s="285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8"/>
      <c r="M328" s="258"/>
      <c r="N328" s="57"/>
      <c r="O328" s="28"/>
      <c r="P328" s="57"/>
      <c r="Q328" s="28"/>
      <c r="R328" s="133"/>
      <c r="S328" s="206"/>
      <c r="T328" s="285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8"/>
      <c r="AE328" s="258"/>
      <c r="AF328" s="57"/>
      <c r="AG328" s="28"/>
      <c r="AH328" s="57"/>
      <c r="AI328" s="28"/>
      <c r="AJ328" s="133"/>
      <c r="AK328" s="208"/>
      <c r="AL328" s="285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4"/>
      <c r="AT328" s="39"/>
    </row>
    <row r="329" spans="2:46" ht="13.5" customHeight="1" x14ac:dyDescent="0.15">
      <c r="B329" s="286"/>
      <c r="C329" s="29" t="s">
        <v>35</v>
      </c>
      <c r="D329" s="187"/>
      <c r="E329" s="58"/>
      <c r="F329" s="188"/>
      <c r="G329" s="188"/>
      <c r="H329" s="188"/>
      <c r="I329" s="64"/>
      <c r="J329" s="64"/>
      <c r="K329" s="189"/>
      <c r="L329" s="259"/>
      <c r="M329" s="259"/>
      <c r="N329" s="58"/>
      <c r="O329" s="30"/>
      <c r="P329" s="58"/>
      <c r="Q329" s="30"/>
      <c r="R329" s="134"/>
      <c r="S329" s="206"/>
      <c r="T329" s="286"/>
      <c r="U329" s="29" t="s">
        <v>35</v>
      </c>
      <c r="V329" s="187"/>
      <c r="W329" s="58"/>
      <c r="X329" s="188"/>
      <c r="Y329" s="188"/>
      <c r="Z329" s="188"/>
      <c r="AA329" s="64"/>
      <c r="AB329" s="64"/>
      <c r="AC329" s="189"/>
      <c r="AD329" s="259"/>
      <c r="AE329" s="259"/>
      <c r="AF329" s="58"/>
      <c r="AG329" s="30"/>
      <c r="AH329" s="58"/>
      <c r="AI329" s="30"/>
      <c r="AJ329" s="134"/>
      <c r="AK329" s="208"/>
      <c r="AL329" s="286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4"/>
      <c r="AT329" s="39"/>
    </row>
    <row r="330" spans="2:46" ht="13.5" customHeight="1" x14ac:dyDescent="0.15">
      <c r="B330" s="286"/>
      <c r="C330" s="29" t="s">
        <v>36</v>
      </c>
      <c r="D330" s="187"/>
      <c r="E330" s="58"/>
      <c r="F330" s="188"/>
      <c r="G330" s="188"/>
      <c r="H330" s="188"/>
      <c r="I330" s="64"/>
      <c r="J330" s="64"/>
      <c r="K330" s="189"/>
      <c r="L330" s="259"/>
      <c r="M330" s="259"/>
      <c r="N330" s="58"/>
      <c r="O330" s="30"/>
      <c r="P330" s="58"/>
      <c r="Q330" s="30"/>
      <c r="R330" s="134"/>
      <c r="S330" s="206"/>
      <c r="T330" s="286"/>
      <c r="U330" s="29" t="s">
        <v>36</v>
      </c>
      <c r="V330" s="187"/>
      <c r="W330" s="58"/>
      <c r="X330" s="188"/>
      <c r="Y330" s="188"/>
      <c r="Z330" s="188"/>
      <c r="AA330" s="64"/>
      <c r="AB330" s="64"/>
      <c r="AC330" s="189"/>
      <c r="AD330" s="259"/>
      <c r="AE330" s="259"/>
      <c r="AF330" s="58"/>
      <c r="AG330" s="30"/>
      <c r="AH330" s="58"/>
      <c r="AI330" s="30"/>
      <c r="AJ330" s="134"/>
      <c r="AK330" s="208"/>
      <c r="AL330" s="286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4"/>
      <c r="AT330" s="39"/>
    </row>
    <row r="331" spans="2:46" ht="13.5" customHeight="1" x14ac:dyDescent="0.15">
      <c r="B331" s="286"/>
      <c r="C331" s="29" t="s">
        <v>38</v>
      </c>
      <c r="D331" s="187"/>
      <c r="E331" s="58"/>
      <c r="F331" s="188"/>
      <c r="G331" s="188"/>
      <c r="H331" s="188"/>
      <c r="I331" s="64"/>
      <c r="J331" s="64"/>
      <c r="K331" s="189"/>
      <c r="L331" s="259"/>
      <c r="M331" s="259"/>
      <c r="N331" s="58"/>
      <c r="O331" s="30"/>
      <c r="P331" s="58"/>
      <c r="Q331" s="30"/>
      <c r="R331" s="134"/>
      <c r="S331" s="206"/>
      <c r="T331" s="286"/>
      <c r="U331" s="29" t="s">
        <v>38</v>
      </c>
      <c r="V331" s="187"/>
      <c r="W331" s="58"/>
      <c r="X331" s="188"/>
      <c r="Y331" s="188"/>
      <c r="Z331" s="188"/>
      <c r="AA331" s="64"/>
      <c r="AB331" s="64"/>
      <c r="AC331" s="189"/>
      <c r="AD331" s="259"/>
      <c r="AE331" s="259"/>
      <c r="AF331" s="58"/>
      <c r="AG331" s="30"/>
      <c r="AH331" s="58"/>
      <c r="AI331" s="30"/>
      <c r="AJ331" s="134"/>
      <c r="AK331" s="208"/>
      <c r="AL331" s="286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4"/>
      <c r="AT331" s="39"/>
    </row>
    <row r="332" spans="2:46" ht="13.5" customHeight="1" thickBot="1" x14ac:dyDescent="0.2">
      <c r="B332" s="287"/>
      <c r="C332" s="29"/>
      <c r="D332" s="187"/>
      <c r="E332" s="58"/>
      <c r="F332" s="190"/>
      <c r="G332" s="190"/>
      <c r="H332" s="190"/>
      <c r="I332" s="58"/>
      <c r="J332" s="58"/>
      <c r="K332" s="189"/>
      <c r="L332" s="259"/>
      <c r="M332" s="259"/>
      <c r="N332" s="58"/>
      <c r="O332" s="30"/>
      <c r="P332" s="58"/>
      <c r="Q332" s="30"/>
      <c r="R332" s="185"/>
      <c r="S332" s="206"/>
      <c r="T332" s="287"/>
      <c r="U332" s="29"/>
      <c r="V332" s="187"/>
      <c r="W332" s="58"/>
      <c r="X332" s="190"/>
      <c r="Y332" s="190"/>
      <c r="Z332" s="190"/>
      <c r="AA332" s="58"/>
      <c r="AB332" s="58"/>
      <c r="AC332" s="189"/>
      <c r="AD332" s="259"/>
      <c r="AE332" s="259"/>
      <c r="AF332" s="58"/>
      <c r="AG332" s="30"/>
      <c r="AH332" s="58"/>
      <c r="AI332" s="30"/>
      <c r="AJ332" s="185"/>
      <c r="AK332" s="208"/>
      <c r="AL332" s="287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4"/>
      <c r="AT332" s="39"/>
    </row>
    <row r="333" spans="2:46" ht="13.5" customHeight="1" x14ac:dyDescent="0.15">
      <c r="B333" s="285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8"/>
      <c r="M333" s="258"/>
      <c r="N333" s="57"/>
      <c r="O333" s="28"/>
      <c r="P333" s="57"/>
      <c r="Q333" s="28"/>
      <c r="R333" s="133"/>
      <c r="S333" s="206"/>
      <c r="T333" s="285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8"/>
      <c r="AE333" s="258"/>
      <c r="AF333" s="57"/>
      <c r="AG333" s="28"/>
      <c r="AH333" s="57"/>
      <c r="AI333" s="28"/>
      <c r="AJ333" s="133"/>
      <c r="AK333" s="208"/>
      <c r="AL333" s="285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4"/>
      <c r="AT333" s="39"/>
    </row>
    <row r="334" spans="2:46" ht="13.5" customHeight="1" x14ac:dyDescent="0.15">
      <c r="B334" s="286"/>
      <c r="C334" s="29" t="s">
        <v>35</v>
      </c>
      <c r="D334" s="187"/>
      <c r="E334" s="58"/>
      <c r="F334" s="188"/>
      <c r="G334" s="188"/>
      <c r="H334" s="188"/>
      <c r="I334" s="64"/>
      <c r="J334" s="64"/>
      <c r="K334" s="189"/>
      <c r="L334" s="259"/>
      <c r="M334" s="259"/>
      <c r="N334" s="58"/>
      <c r="O334" s="30"/>
      <c r="P334" s="58"/>
      <c r="Q334" s="30"/>
      <c r="R334" s="134"/>
      <c r="S334" s="206"/>
      <c r="T334" s="286"/>
      <c r="U334" s="29" t="s">
        <v>35</v>
      </c>
      <c r="V334" s="187"/>
      <c r="W334" s="58"/>
      <c r="X334" s="188"/>
      <c r="Y334" s="188"/>
      <c r="Z334" s="188"/>
      <c r="AA334" s="64"/>
      <c r="AB334" s="64"/>
      <c r="AC334" s="189"/>
      <c r="AD334" s="259"/>
      <c r="AE334" s="259"/>
      <c r="AF334" s="58"/>
      <c r="AG334" s="30"/>
      <c r="AH334" s="58"/>
      <c r="AI334" s="30"/>
      <c r="AJ334" s="134"/>
      <c r="AK334" s="208"/>
      <c r="AL334" s="286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4"/>
      <c r="AT334" s="39"/>
    </row>
    <row r="335" spans="2:46" ht="13.5" customHeight="1" x14ac:dyDescent="0.15">
      <c r="B335" s="286"/>
      <c r="C335" s="29" t="s">
        <v>36</v>
      </c>
      <c r="D335" s="187"/>
      <c r="E335" s="58"/>
      <c r="F335" s="188"/>
      <c r="G335" s="188"/>
      <c r="H335" s="188"/>
      <c r="I335" s="64"/>
      <c r="J335" s="64"/>
      <c r="K335" s="189"/>
      <c r="L335" s="259"/>
      <c r="M335" s="259"/>
      <c r="N335" s="58"/>
      <c r="O335" s="30"/>
      <c r="P335" s="58"/>
      <c r="Q335" s="30"/>
      <c r="R335" s="134"/>
      <c r="S335" s="206"/>
      <c r="T335" s="286"/>
      <c r="U335" s="29" t="s">
        <v>36</v>
      </c>
      <c r="V335" s="187"/>
      <c r="W335" s="58"/>
      <c r="X335" s="188"/>
      <c r="Y335" s="188"/>
      <c r="Z335" s="188"/>
      <c r="AA335" s="64"/>
      <c r="AB335" s="64"/>
      <c r="AC335" s="189"/>
      <c r="AD335" s="259"/>
      <c r="AE335" s="259"/>
      <c r="AF335" s="58"/>
      <c r="AG335" s="30"/>
      <c r="AH335" s="58"/>
      <c r="AI335" s="30"/>
      <c r="AJ335" s="134"/>
      <c r="AK335" s="208"/>
      <c r="AL335" s="286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4"/>
      <c r="AT335" s="39"/>
    </row>
    <row r="336" spans="2:46" ht="13.5" customHeight="1" x14ac:dyDescent="0.15">
      <c r="B336" s="286"/>
      <c r="C336" s="29" t="s">
        <v>38</v>
      </c>
      <c r="D336" s="187"/>
      <c r="E336" s="58"/>
      <c r="F336" s="188"/>
      <c r="G336" s="188"/>
      <c r="H336" s="188"/>
      <c r="I336" s="64"/>
      <c r="J336" s="64"/>
      <c r="K336" s="189"/>
      <c r="L336" s="259"/>
      <c r="M336" s="259"/>
      <c r="N336" s="58"/>
      <c r="O336" s="30"/>
      <c r="P336" s="58"/>
      <c r="Q336" s="30"/>
      <c r="R336" s="134"/>
      <c r="S336" s="206"/>
      <c r="T336" s="286"/>
      <c r="U336" s="29" t="s">
        <v>38</v>
      </c>
      <c r="V336" s="187"/>
      <c r="W336" s="58"/>
      <c r="X336" s="188"/>
      <c r="Y336" s="188"/>
      <c r="Z336" s="188"/>
      <c r="AA336" s="64"/>
      <c r="AB336" s="64"/>
      <c r="AC336" s="189"/>
      <c r="AD336" s="259"/>
      <c r="AE336" s="259"/>
      <c r="AF336" s="58"/>
      <c r="AG336" s="30"/>
      <c r="AH336" s="58"/>
      <c r="AI336" s="30"/>
      <c r="AJ336" s="134"/>
      <c r="AK336" s="208"/>
      <c r="AL336" s="286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4"/>
      <c r="AT336" s="39"/>
    </row>
    <row r="337" spans="2:46" ht="13.5" customHeight="1" thickBot="1" x14ac:dyDescent="0.2">
      <c r="B337" s="287"/>
      <c r="C337" s="29"/>
      <c r="D337" s="187"/>
      <c r="E337" s="58"/>
      <c r="F337" s="190"/>
      <c r="G337" s="190"/>
      <c r="H337" s="190"/>
      <c r="I337" s="58"/>
      <c r="J337" s="58"/>
      <c r="K337" s="189"/>
      <c r="L337" s="259"/>
      <c r="M337" s="259"/>
      <c r="N337" s="58"/>
      <c r="O337" s="30"/>
      <c r="P337" s="58"/>
      <c r="Q337" s="30"/>
      <c r="R337" s="185"/>
      <c r="S337" s="206"/>
      <c r="T337" s="287"/>
      <c r="U337" s="29"/>
      <c r="V337" s="187"/>
      <c r="W337" s="58"/>
      <c r="X337" s="190"/>
      <c r="Y337" s="190"/>
      <c r="Z337" s="190"/>
      <c r="AA337" s="58"/>
      <c r="AB337" s="58"/>
      <c r="AC337" s="189"/>
      <c r="AD337" s="259"/>
      <c r="AE337" s="259"/>
      <c r="AF337" s="58"/>
      <c r="AG337" s="30"/>
      <c r="AH337" s="58"/>
      <c r="AI337" s="30"/>
      <c r="AJ337" s="185"/>
      <c r="AK337" s="208"/>
      <c r="AL337" s="287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4"/>
      <c r="AT337" s="39"/>
    </row>
    <row r="338" spans="2:46" ht="13.5" customHeight="1" x14ac:dyDescent="0.15">
      <c r="B338" s="285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8"/>
      <c r="M338" s="258"/>
      <c r="N338" s="57"/>
      <c r="O338" s="28"/>
      <c r="P338" s="57"/>
      <c r="Q338" s="28"/>
      <c r="R338" s="133"/>
      <c r="S338" s="206"/>
      <c r="T338" s="285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8"/>
      <c r="AE338" s="258"/>
      <c r="AF338" s="57"/>
      <c r="AG338" s="28"/>
      <c r="AH338" s="57"/>
      <c r="AI338" s="28"/>
      <c r="AJ338" s="133"/>
      <c r="AK338" s="208"/>
      <c r="AL338" s="285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4"/>
      <c r="AT338" s="39"/>
    </row>
    <row r="339" spans="2:46" ht="13.5" customHeight="1" x14ac:dyDescent="0.15">
      <c r="B339" s="286"/>
      <c r="C339" s="29" t="s">
        <v>35</v>
      </c>
      <c r="D339" s="187"/>
      <c r="E339" s="58"/>
      <c r="F339" s="188"/>
      <c r="G339" s="188"/>
      <c r="H339" s="188"/>
      <c r="I339" s="64"/>
      <c r="J339" s="64"/>
      <c r="K339" s="189"/>
      <c r="L339" s="259"/>
      <c r="M339" s="259"/>
      <c r="N339" s="58"/>
      <c r="O339" s="30"/>
      <c r="P339" s="58"/>
      <c r="Q339" s="30"/>
      <c r="R339" s="134"/>
      <c r="S339" s="206"/>
      <c r="T339" s="286"/>
      <c r="U339" s="29" t="s">
        <v>35</v>
      </c>
      <c r="V339" s="187"/>
      <c r="W339" s="58"/>
      <c r="X339" s="188"/>
      <c r="Y339" s="188"/>
      <c r="Z339" s="188"/>
      <c r="AA339" s="64"/>
      <c r="AB339" s="64"/>
      <c r="AC339" s="189"/>
      <c r="AD339" s="259"/>
      <c r="AE339" s="259"/>
      <c r="AF339" s="58"/>
      <c r="AG339" s="30"/>
      <c r="AH339" s="58"/>
      <c r="AI339" s="30"/>
      <c r="AJ339" s="134"/>
      <c r="AK339" s="208"/>
      <c r="AL339" s="286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4"/>
      <c r="AT339" s="39"/>
    </row>
    <row r="340" spans="2:46" ht="13.5" customHeight="1" x14ac:dyDescent="0.15">
      <c r="B340" s="286"/>
      <c r="C340" s="29" t="s">
        <v>36</v>
      </c>
      <c r="D340" s="187"/>
      <c r="E340" s="58"/>
      <c r="F340" s="188"/>
      <c r="G340" s="188"/>
      <c r="H340" s="188"/>
      <c r="I340" s="64"/>
      <c r="J340" s="64"/>
      <c r="K340" s="189"/>
      <c r="L340" s="259"/>
      <c r="M340" s="259"/>
      <c r="N340" s="58"/>
      <c r="O340" s="30"/>
      <c r="P340" s="58"/>
      <c r="Q340" s="30"/>
      <c r="R340" s="134"/>
      <c r="S340" s="206"/>
      <c r="T340" s="286"/>
      <c r="U340" s="29" t="s">
        <v>36</v>
      </c>
      <c r="V340" s="187"/>
      <c r="W340" s="58"/>
      <c r="X340" s="188"/>
      <c r="Y340" s="188"/>
      <c r="Z340" s="188"/>
      <c r="AA340" s="64"/>
      <c r="AB340" s="64"/>
      <c r="AC340" s="189"/>
      <c r="AD340" s="259"/>
      <c r="AE340" s="259"/>
      <c r="AF340" s="58"/>
      <c r="AG340" s="30"/>
      <c r="AH340" s="58"/>
      <c r="AI340" s="30"/>
      <c r="AJ340" s="134"/>
      <c r="AK340" s="208"/>
      <c r="AL340" s="286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4"/>
      <c r="AT340" s="39"/>
    </row>
    <row r="341" spans="2:46" ht="13.5" customHeight="1" x14ac:dyDescent="0.15">
      <c r="B341" s="286"/>
      <c r="C341" s="29" t="s">
        <v>38</v>
      </c>
      <c r="D341" s="187"/>
      <c r="E341" s="58"/>
      <c r="F341" s="188"/>
      <c r="G341" s="188"/>
      <c r="H341" s="188"/>
      <c r="I341" s="64"/>
      <c r="J341" s="64"/>
      <c r="K341" s="189"/>
      <c r="L341" s="259"/>
      <c r="M341" s="259"/>
      <c r="N341" s="58"/>
      <c r="O341" s="30"/>
      <c r="P341" s="58"/>
      <c r="Q341" s="30"/>
      <c r="R341" s="134"/>
      <c r="S341" s="206"/>
      <c r="T341" s="286"/>
      <c r="U341" s="29" t="s">
        <v>38</v>
      </c>
      <c r="V341" s="187"/>
      <c r="W341" s="58"/>
      <c r="X341" s="188"/>
      <c r="Y341" s="188"/>
      <c r="Z341" s="188"/>
      <c r="AA341" s="64"/>
      <c r="AB341" s="64"/>
      <c r="AC341" s="189"/>
      <c r="AD341" s="259"/>
      <c r="AE341" s="259"/>
      <c r="AF341" s="58"/>
      <c r="AG341" s="30"/>
      <c r="AH341" s="58"/>
      <c r="AI341" s="30"/>
      <c r="AJ341" s="134"/>
      <c r="AK341" s="208"/>
      <c r="AL341" s="286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4"/>
      <c r="AT341" s="39"/>
    </row>
    <row r="342" spans="2:46" ht="13.5" customHeight="1" thickBot="1" x14ac:dyDescent="0.2">
      <c r="B342" s="287"/>
      <c r="C342" s="29"/>
      <c r="D342" s="187"/>
      <c r="E342" s="58"/>
      <c r="F342" s="190"/>
      <c r="G342" s="190"/>
      <c r="H342" s="190"/>
      <c r="I342" s="58"/>
      <c r="J342" s="58"/>
      <c r="K342" s="189"/>
      <c r="L342" s="259"/>
      <c r="M342" s="259"/>
      <c r="N342" s="58"/>
      <c r="O342" s="30"/>
      <c r="P342" s="58"/>
      <c r="Q342" s="30"/>
      <c r="R342" s="185"/>
      <c r="S342" s="206"/>
      <c r="T342" s="287"/>
      <c r="U342" s="29"/>
      <c r="V342" s="187"/>
      <c r="W342" s="58"/>
      <c r="X342" s="190"/>
      <c r="Y342" s="190"/>
      <c r="Z342" s="190"/>
      <c r="AA342" s="58"/>
      <c r="AB342" s="58"/>
      <c r="AC342" s="189"/>
      <c r="AD342" s="259"/>
      <c r="AE342" s="259"/>
      <c r="AF342" s="58"/>
      <c r="AG342" s="30"/>
      <c r="AH342" s="58"/>
      <c r="AI342" s="30"/>
      <c r="AJ342" s="185"/>
      <c r="AK342" s="208"/>
      <c r="AL342" s="287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4"/>
      <c r="AT342" s="39"/>
    </row>
    <row r="343" spans="2:46" ht="13.5" customHeight="1" x14ac:dyDescent="0.15">
      <c r="B343" s="285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8"/>
      <c r="M343" s="258"/>
      <c r="N343" s="57"/>
      <c r="O343" s="28"/>
      <c r="P343" s="57"/>
      <c r="Q343" s="28"/>
      <c r="R343" s="133"/>
      <c r="S343" s="206"/>
      <c r="T343" s="285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8"/>
      <c r="AE343" s="258"/>
      <c r="AF343" s="57"/>
      <c r="AG343" s="28"/>
      <c r="AH343" s="57"/>
      <c r="AI343" s="28"/>
      <c r="AJ343" s="133"/>
      <c r="AK343" s="208"/>
      <c r="AL343" s="285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4"/>
      <c r="AT343" s="39"/>
    </row>
    <row r="344" spans="2:46" ht="13.5" customHeight="1" x14ac:dyDescent="0.15">
      <c r="B344" s="286"/>
      <c r="C344" s="29" t="s">
        <v>35</v>
      </c>
      <c r="D344" s="187"/>
      <c r="E344" s="58"/>
      <c r="F344" s="188"/>
      <c r="G344" s="188"/>
      <c r="H344" s="188"/>
      <c r="I344" s="64"/>
      <c r="J344" s="64"/>
      <c r="K344" s="189"/>
      <c r="L344" s="259"/>
      <c r="M344" s="259"/>
      <c r="N344" s="58"/>
      <c r="O344" s="30"/>
      <c r="P344" s="58"/>
      <c r="Q344" s="30"/>
      <c r="R344" s="134"/>
      <c r="S344" s="206"/>
      <c r="T344" s="286"/>
      <c r="U344" s="29" t="s">
        <v>35</v>
      </c>
      <c r="V344" s="187"/>
      <c r="W344" s="58"/>
      <c r="X344" s="188"/>
      <c r="Y344" s="188"/>
      <c r="Z344" s="188"/>
      <c r="AA344" s="64"/>
      <c r="AB344" s="64"/>
      <c r="AC344" s="189"/>
      <c r="AD344" s="259"/>
      <c r="AE344" s="259"/>
      <c r="AF344" s="58"/>
      <c r="AG344" s="30"/>
      <c r="AH344" s="58"/>
      <c r="AI344" s="30"/>
      <c r="AJ344" s="134"/>
      <c r="AK344" s="208"/>
      <c r="AL344" s="286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4"/>
      <c r="AT344" s="39"/>
    </row>
    <row r="345" spans="2:46" ht="13.5" customHeight="1" x14ac:dyDescent="0.15">
      <c r="B345" s="286"/>
      <c r="C345" s="29" t="s">
        <v>36</v>
      </c>
      <c r="D345" s="187"/>
      <c r="E345" s="58"/>
      <c r="F345" s="188"/>
      <c r="G345" s="188"/>
      <c r="H345" s="188"/>
      <c r="I345" s="64"/>
      <c r="J345" s="64"/>
      <c r="K345" s="189"/>
      <c r="L345" s="259"/>
      <c r="M345" s="259"/>
      <c r="N345" s="58"/>
      <c r="O345" s="30"/>
      <c r="P345" s="58"/>
      <c r="Q345" s="30"/>
      <c r="R345" s="134"/>
      <c r="S345" s="206"/>
      <c r="T345" s="286"/>
      <c r="U345" s="29" t="s">
        <v>36</v>
      </c>
      <c r="V345" s="187"/>
      <c r="W345" s="58"/>
      <c r="X345" s="188"/>
      <c r="Y345" s="188"/>
      <c r="Z345" s="188"/>
      <c r="AA345" s="64"/>
      <c r="AB345" s="64"/>
      <c r="AC345" s="189"/>
      <c r="AD345" s="259"/>
      <c r="AE345" s="259"/>
      <c r="AF345" s="58"/>
      <c r="AG345" s="30"/>
      <c r="AH345" s="58"/>
      <c r="AI345" s="30"/>
      <c r="AJ345" s="134"/>
      <c r="AK345" s="208"/>
      <c r="AL345" s="286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4"/>
      <c r="AT345" s="39"/>
    </row>
    <row r="346" spans="2:46" ht="13.5" customHeight="1" x14ac:dyDescent="0.15">
      <c r="B346" s="286"/>
      <c r="C346" s="29" t="s">
        <v>38</v>
      </c>
      <c r="D346" s="187"/>
      <c r="E346" s="58"/>
      <c r="F346" s="188"/>
      <c r="G346" s="188"/>
      <c r="H346" s="188"/>
      <c r="I346" s="64"/>
      <c r="J346" s="64"/>
      <c r="K346" s="189"/>
      <c r="L346" s="259"/>
      <c r="M346" s="259"/>
      <c r="N346" s="58"/>
      <c r="O346" s="30"/>
      <c r="P346" s="58"/>
      <c r="Q346" s="30"/>
      <c r="R346" s="134"/>
      <c r="S346" s="206"/>
      <c r="T346" s="286"/>
      <c r="U346" s="29" t="s">
        <v>38</v>
      </c>
      <c r="V346" s="187"/>
      <c r="W346" s="58"/>
      <c r="X346" s="188"/>
      <c r="Y346" s="188"/>
      <c r="Z346" s="188"/>
      <c r="AA346" s="64"/>
      <c r="AB346" s="64"/>
      <c r="AC346" s="189"/>
      <c r="AD346" s="259"/>
      <c r="AE346" s="259"/>
      <c r="AF346" s="58"/>
      <c r="AG346" s="30"/>
      <c r="AH346" s="58"/>
      <c r="AI346" s="30"/>
      <c r="AJ346" s="134"/>
      <c r="AK346" s="208"/>
      <c r="AL346" s="286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4"/>
      <c r="AT346" s="39"/>
    </row>
    <row r="347" spans="2:46" ht="13.5" customHeight="1" thickBot="1" x14ac:dyDescent="0.2">
      <c r="B347" s="287"/>
      <c r="C347" s="29"/>
      <c r="D347" s="187"/>
      <c r="E347" s="58"/>
      <c r="F347" s="190"/>
      <c r="G347" s="190"/>
      <c r="H347" s="190"/>
      <c r="I347" s="58"/>
      <c r="J347" s="58"/>
      <c r="K347" s="189"/>
      <c r="L347" s="259"/>
      <c r="M347" s="259"/>
      <c r="N347" s="58"/>
      <c r="O347" s="30"/>
      <c r="P347" s="58"/>
      <c r="Q347" s="30"/>
      <c r="R347" s="185"/>
      <c r="S347" s="206"/>
      <c r="T347" s="287"/>
      <c r="U347" s="29"/>
      <c r="V347" s="187"/>
      <c r="W347" s="58"/>
      <c r="X347" s="190"/>
      <c r="Y347" s="190"/>
      <c r="Z347" s="190"/>
      <c r="AA347" s="58"/>
      <c r="AB347" s="58"/>
      <c r="AC347" s="189"/>
      <c r="AD347" s="259"/>
      <c r="AE347" s="259"/>
      <c r="AF347" s="58"/>
      <c r="AG347" s="30"/>
      <c r="AH347" s="58"/>
      <c r="AI347" s="30"/>
      <c r="AJ347" s="185"/>
      <c r="AK347" s="208"/>
      <c r="AL347" s="287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4"/>
      <c r="AT347" s="39"/>
    </row>
    <row r="348" spans="2:46" ht="13.5" customHeight="1" x14ac:dyDescent="0.15">
      <c r="B348" s="285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8"/>
      <c r="M348" s="258"/>
      <c r="N348" s="57"/>
      <c r="O348" s="28"/>
      <c r="P348" s="57"/>
      <c r="Q348" s="28"/>
      <c r="R348" s="133"/>
      <c r="S348" s="206"/>
      <c r="T348" s="285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8"/>
      <c r="AE348" s="258"/>
      <c r="AF348" s="57"/>
      <c r="AG348" s="28"/>
      <c r="AH348" s="57"/>
      <c r="AI348" s="28"/>
      <c r="AJ348" s="133"/>
      <c r="AK348" s="208"/>
      <c r="AL348" s="285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4"/>
      <c r="AT348" s="39"/>
    </row>
    <row r="349" spans="2:46" ht="13.5" customHeight="1" x14ac:dyDescent="0.15">
      <c r="B349" s="286"/>
      <c r="C349" s="29" t="s">
        <v>35</v>
      </c>
      <c r="D349" s="187"/>
      <c r="E349" s="58"/>
      <c r="F349" s="188"/>
      <c r="G349" s="188"/>
      <c r="H349" s="188"/>
      <c r="I349" s="64"/>
      <c r="J349" s="64"/>
      <c r="K349" s="189"/>
      <c r="L349" s="259"/>
      <c r="M349" s="259"/>
      <c r="N349" s="58"/>
      <c r="O349" s="30"/>
      <c r="P349" s="58"/>
      <c r="Q349" s="30"/>
      <c r="R349" s="134"/>
      <c r="S349" s="206"/>
      <c r="T349" s="286"/>
      <c r="U349" s="29" t="s">
        <v>35</v>
      </c>
      <c r="V349" s="187"/>
      <c r="W349" s="58"/>
      <c r="X349" s="188"/>
      <c r="Y349" s="188"/>
      <c r="Z349" s="188"/>
      <c r="AA349" s="64"/>
      <c r="AB349" s="64"/>
      <c r="AC349" s="189"/>
      <c r="AD349" s="259"/>
      <c r="AE349" s="259"/>
      <c r="AF349" s="58"/>
      <c r="AG349" s="30"/>
      <c r="AH349" s="58"/>
      <c r="AI349" s="30"/>
      <c r="AJ349" s="134"/>
      <c r="AK349" s="208"/>
      <c r="AL349" s="286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4"/>
      <c r="AT349" s="39"/>
    </row>
    <row r="350" spans="2:46" ht="13.5" customHeight="1" x14ac:dyDescent="0.15">
      <c r="B350" s="286"/>
      <c r="C350" s="29" t="s">
        <v>36</v>
      </c>
      <c r="D350" s="187"/>
      <c r="E350" s="58"/>
      <c r="F350" s="188"/>
      <c r="G350" s="188"/>
      <c r="H350" s="188"/>
      <c r="I350" s="64"/>
      <c r="J350" s="64"/>
      <c r="K350" s="189"/>
      <c r="L350" s="259"/>
      <c r="M350" s="259"/>
      <c r="N350" s="58"/>
      <c r="O350" s="30"/>
      <c r="P350" s="58"/>
      <c r="Q350" s="30"/>
      <c r="R350" s="134"/>
      <c r="S350" s="206"/>
      <c r="T350" s="286"/>
      <c r="U350" s="29" t="s">
        <v>36</v>
      </c>
      <c r="V350" s="187"/>
      <c r="W350" s="58"/>
      <c r="X350" s="188"/>
      <c r="Y350" s="188"/>
      <c r="Z350" s="188"/>
      <c r="AA350" s="64"/>
      <c r="AB350" s="64"/>
      <c r="AC350" s="189"/>
      <c r="AD350" s="259"/>
      <c r="AE350" s="259"/>
      <c r="AF350" s="58"/>
      <c r="AG350" s="30"/>
      <c r="AH350" s="58"/>
      <c r="AI350" s="30"/>
      <c r="AJ350" s="134"/>
      <c r="AK350" s="208"/>
      <c r="AL350" s="286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4"/>
      <c r="AT350" s="39"/>
    </row>
    <row r="351" spans="2:46" ht="13.5" customHeight="1" x14ac:dyDescent="0.15">
      <c r="B351" s="286"/>
      <c r="C351" s="29" t="s">
        <v>38</v>
      </c>
      <c r="D351" s="187"/>
      <c r="E351" s="58"/>
      <c r="F351" s="188"/>
      <c r="G351" s="188"/>
      <c r="H351" s="188"/>
      <c r="I351" s="64"/>
      <c r="J351" s="64"/>
      <c r="K351" s="189"/>
      <c r="L351" s="259"/>
      <c r="M351" s="259"/>
      <c r="N351" s="58"/>
      <c r="O351" s="30"/>
      <c r="P351" s="58"/>
      <c r="Q351" s="30"/>
      <c r="R351" s="134"/>
      <c r="S351" s="206"/>
      <c r="T351" s="286"/>
      <c r="U351" s="29" t="s">
        <v>38</v>
      </c>
      <c r="V351" s="187"/>
      <c r="W351" s="58"/>
      <c r="X351" s="188"/>
      <c r="Y351" s="188"/>
      <c r="Z351" s="188"/>
      <c r="AA351" s="64"/>
      <c r="AB351" s="64"/>
      <c r="AC351" s="189"/>
      <c r="AD351" s="259"/>
      <c r="AE351" s="259"/>
      <c r="AF351" s="58"/>
      <c r="AG351" s="30"/>
      <c r="AH351" s="58"/>
      <c r="AI351" s="30"/>
      <c r="AJ351" s="134"/>
      <c r="AK351" s="208"/>
      <c r="AL351" s="286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4"/>
      <c r="AT351" s="39"/>
    </row>
    <row r="352" spans="2:46" ht="13.5" customHeight="1" thickBot="1" x14ac:dyDescent="0.2">
      <c r="B352" s="287"/>
      <c r="C352" s="29"/>
      <c r="D352" s="187"/>
      <c r="E352" s="58"/>
      <c r="F352" s="190"/>
      <c r="G352" s="190"/>
      <c r="H352" s="190"/>
      <c r="I352" s="58"/>
      <c r="J352" s="58"/>
      <c r="K352" s="189"/>
      <c r="L352" s="259"/>
      <c r="M352" s="259"/>
      <c r="N352" s="58"/>
      <c r="O352" s="30"/>
      <c r="P352" s="58"/>
      <c r="Q352" s="30"/>
      <c r="R352" s="185"/>
      <c r="S352" s="206"/>
      <c r="T352" s="287"/>
      <c r="U352" s="29"/>
      <c r="V352" s="187"/>
      <c r="W352" s="58"/>
      <c r="X352" s="190"/>
      <c r="Y352" s="190"/>
      <c r="Z352" s="190"/>
      <c r="AA352" s="58"/>
      <c r="AB352" s="58"/>
      <c r="AC352" s="189"/>
      <c r="AD352" s="259"/>
      <c r="AE352" s="259"/>
      <c r="AF352" s="58"/>
      <c r="AG352" s="30"/>
      <c r="AH352" s="58"/>
      <c r="AI352" s="30"/>
      <c r="AJ352" s="185"/>
      <c r="AK352" s="208"/>
      <c r="AL352" s="287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4"/>
      <c r="AT352" s="39"/>
    </row>
    <row r="353" spans="2:46" ht="13.5" customHeight="1" x14ac:dyDescent="0.15">
      <c r="B353" s="285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8"/>
      <c r="M353" s="258"/>
      <c r="N353" s="57"/>
      <c r="O353" s="28"/>
      <c r="P353" s="57"/>
      <c r="Q353" s="28"/>
      <c r="R353" s="133"/>
      <c r="S353" s="206"/>
      <c r="T353" s="285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8"/>
      <c r="AE353" s="258"/>
      <c r="AF353" s="57"/>
      <c r="AG353" s="28"/>
      <c r="AH353" s="57"/>
      <c r="AI353" s="28"/>
      <c r="AJ353" s="133"/>
      <c r="AK353" s="208"/>
      <c r="AL353" s="285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4"/>
      <c r="AT353" s="39"/>
    </row>
    <row r="354" spans="2:46" ht="13.5" customHeight="1" x14ac:dyDescent="0.15">
      <c r="B354" s="286"/>
      <c r="C354" s="29" t="s">
        <v>35</v>
      </c>
      <c r="D354" s="187"/>
      <c r="E354" s="58"/>
      <c r="F354" s="188"/>
      <c r="G354" s="188"/>
      <c r="H354" s="188"/>
      <c r="I354" s="64"/>
      <c r="J354" s="64"/>
      <c r="K354" s="189"/>
      <c r="L354" s="259"/>
      <c r="M354" s="259"/>
      <c r="N354" s="58"/>
      <c r="O354" s="30"/>
      <c r="P354" s="58"/>
      <c r="Q354" s="30"/>
      <c r="R354" s="134"/>
      <c r="S354" s="206"/>
      <c r="T354" s="286"/>
      <c r="U354" s="29" t="s">
        <v>35</v>
      </c>
      <c r="V354" s="187"/>
      <c r="W354" s="58"/>
      <c r="X354" s="188"/>
      <c r="Y354" s="188"/>
      <c r="Z354" s="188"/>
      <c r="AA354" s="64"/>
      <c r="AB354" s="64"/>
      <c r="AC354" s="189"/>
      <c r="AD354" s="259"/>
      <c r="AE354" s="259"/>
      <c r="AF354" s="58"/>
      <c r="AG354" s="30"/>
      <c r="AH354" s="58"/>
      <c r="AI354" s="30"/>
      <c r="AJ354" s="134"/>
      <c r="AK354" s="208"/>
      <c r="AL354" s="286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4"/>
      <c r="AT354" s="39"/>
    </row>
    <row r="355" spans="2:46" ht="13.5" customHeight="1" x14ac:dyDescent="0.15">
      <c r="B355" s="286"/>
      <c r="C355" s="29" t="s">
        <v>36</v>
      </c>
      <c r="D355" s="187"/>
      <c r="E355" s="58"/>
      <c r="F355" s="188"/>
      <c r="G355" s="188"/>
      <c r="H355" s="188"/>
      <c r="I355" s="64"/>
      <c r="J355" s="64"/>
      <c r="K355" s="189"/>
      <c r="L355" s="259"/>
      <c r="M355" s="259"/>
      <c r="N355" s="58"/>
      <c r="O355" s="30"/>
      <c r="P355" s="58"/>
      <c r="Q355" s="30"/>
      <c r="R355" s="134"/>
      <c r="S355" s="206"/>
      <c r="T355" s="286"/>
      <c r="U355" s="29" t="s">
        <v>36</v>
      </c>
      <c r="V355" s="187"/>
      <c r="W355" s="58"/>
      <c r="X355" s="188"/>
      <c r="Y355" s="188"/>
      <c r="Z355" s="188"/>
      <c r="AA355" s="64"/>
      <c r="AB355" s="64"/>
      <c r="AC355" s="189"/>
      <c r="AD355" s="259"/>
      <c r="AE355" s="259"/>
      <c r="AF355" s="58"/>
      <c r="AG355" s="30"/>
      <c r="AH355" s="58"/>
      <c r="AI355" s="30"/>
      <c r="AJ355" s="134"/>
      <c r="AK355" s="208"/>
      <c r="AL355" s="286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4"/>
      <c r="AT355" s="39"/>
    </row>
    <row r="356" spans="2:46" ht="13.5" customHeight="1" x14ac:dyDescent="0.15">
      <c r="B356" s="286"/>
      <c r="C356" s="29" t="s">
        <v>38</v>
      </c>
      <c r="D356" s="187"/>
      <c r="E356" s="58"/>
      <c r="F356" s="188"/>
      <c r="G356" s="188"/>
      <c r="H356" s="188"/>
      <c r="I356" s="64"/>
      <c r="J356" s="64"/>
      <c r="K356" s="189"/>
      <c r="L356" s="259"/>
      <c r="M356" s="259"/>
      <c r="N356" s="58"/>
      <c r="O356" s="30"/>
      <c r="P356" s="58"/>
      <c r="Q356" s="30"/>
      <c r="R356" s="134"/>
      <c r="S356" s="206"/>
      <c r="T356" s="286"/>
      <c r="U356" s="29" t="s">
        <v>38</v>
      </c>
      <c r="V356" s="187"/>
      <c r="W356" s="58"/>
      <c r="X356" s="188"/>
      <c r="Y356" s="188"/>
      <c r="Z356" s="188"/>
      <c r="AA356" s="64"/>
      <c r="AB356" s="64"/>
      <c r="AC356" s="189"/>
      <c r="AD356" s="259"/>
      <c r="AE356" s="259"/>
      <c r="AF356" s="58"/>
      <c r="AG356" s="30"/>
      <c r="AH356" s="58"/>
      <c r="AI356" s="30"/>
      <c r="AJ356" s="134"/>
      <c r="AK356" s="208"/>
      <c r="AL356" s="286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4"/>
      <c r="AT356" s="39"/>
    </row>
    <row r="357" spans="2:46" ht="13.5" customHeight="1" thickBot="1" x14ac:dyDescent="0.2">
      <c r="B357" s="287"/>
      <c r="C357" s="29"/>
      <c r="D357" s="187"/>
      <c r="E357" s="58"/>
      <c r="F357" s="190"/>
      <c r="G357" s="190"/>
      <c r="H357" s="190"/>
      <c r="I357" s="58"/>
      <c r="J357" s="58"/>
      <c r="K357" s="189"/>
      <c r="L357" s="259"/>
      <c r="M357" s="259"/>
      <c r="N357" s="58"/>
      <c r="O357" s="30"/>
      <c r="P357" s="58"/>
      <c r="Q357" s="30"/>
      <c r="R357" s="185"/>
      <c r="S357" s="206"/>
      <c r="T357" s="287"/>
      <c r="U357" s="29"/>
      <c r="V357" s="187"/>
      <c r="W357" s="58"/>
      <c r="X357" s="190"/>
      <c r="Y357" s="190"/>
      <c r="Z357" s="190"/>
      <c r="AA357" s="58"/>
      <c r="AB357" s="58"/>
      <c r="AC357" s="189"/>
      <c r="AD357" s="259"/>
      <c r="AE357" s="259"/>
      <c r="AF357" s="58"/>
      <c r="AG357" s="30"/>
      <c r="AH357" s="58"/>
      <c r="AI357" s="30"/>
      <c r="AJ357" s="185"/>
      <c r="AK357" s="208"/>
      <c r="AL357" s="287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4"/>
      <c r="AT357" s="39"/>
    </row>
    <row r="358" spans="2:46" ht="13.5" customHeight="1" x14ac:dyDescent="0.15">
      <c r="B358" s="285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8"/>
      <c r="M358" s="258"/>
      <c r="N358" s="57"/>
      <c r="O358" s="28"/>
      <c r="P358" s="57"/>
      <c r="Q358" s="28"/>
      <c r="R358" s="133"/>
      <c r="S358" s="206"/>
      <c r="T358" s="285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8"/>
      <c r="AE358" s="258"/>
      <c r="AF358" s="57"/>
      <c r="AG358" s="28"/>
      <c r="AH358" s="57"/>
      <c r="AI358" s="28"/>
      <c r="AJ358" s="133"/>
      <c r="AK358" s="208"/>
      <c r="AL358" s="285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4"/>
      <c r="AT358" s="39"/>
    </row>
    <row r="359" spans="2:46" ht="13.5" customHeight="1" x14ac:dyDescent="0.15">
      <c r="B359" s="286"/>
      <c r="C359" s="29" t="s">
        <v>35</v>
      </c>
      <c r="D359" s="187"/>
      <c r="E359" s="58"/>
      <c r="F359" s="188"/>
      <c r="G359" s="188"/>
      <c r="H359" s="188"/>
      <c r="I359" s="64"/>
      <c r="J359" s="64"/>
      <c r="K359" s="189"/>
      <c r="L359" s="259"/>
      <c r="M359" s="259"/>
      <c r="N359" s="58"/>
      <c r="O359" s="30"/>
      <c r="P359" s="58"/>
      <c r="Q359" s="30"/>
      <c r="R359" s="134"/>
      <c r="S359" s="206"/>
      <c r="T359" s="286"/>
      <c r="U359" s="29" t="s">
        <v>35</v>
      </c>
      <c r="V359" s="187"/>
      <c r="W359" s="58"/>
      <c r="X359" s="188"/>
      <c r="Y359" s="188"/>
      <c r="Z359" s="188"/>
      <c r="AA359" s="64"/>
      <c r="AB359" s="64"/>
      <c r="AC359" s="189"/>
      <c r="AD359" s="259"/>
      <c r="AE359" s="259"/>
      <c r="AF359" s="58"/>
      <c r="AG359" s="30"/>
      <c r="AH359" s="58"/>
      <c r="AI359" s="30"/>
      <c r="AJ359" s="134"/>
      <c r="AK359" s="208"/>
      <c r="AL359" s="286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4"/>
      <c r="AT359" s="39"/>
    </row>
    <row r="360" spans="2:46" ht="13.5" customHeight="1" x14ac:dyDescent="0.15">
      <c r="B360" s="286"/>
      <c r="C360" s="29" t="s">
        <v>36</v>
      </c>
      <c r="D360" s="187"/>
      <c r="E360" s="58"/>
      <c r="F360" s="188"/>
      <c r="G360" s="188"/>
      <c r="H360" s="188"/>
      <c r="I360" s="64"/>
      <c r="J360" s="64"/>
      <c r="K360" s="189"/>
      <c r="L360" s="259"/>
      <c r="M360" s="259"/>
      <c r="N360" s="58"/>
      <c r="O360" s="30"/>
      <c r="P360" s="58"/>
      <c r="Q360" s="30"/>
      <c r="R360" s="134"/>
      <c r="S360" s="206"/>
      <c r="T360" s="286"/>
      <c r="U360" s="29" t="s">
        <v>36</v>
      </c>
      <c r="V360" s="187"/>
      <c r="W360" s="58"/>
      <c r="X360" s="188"/>
      <c r="Y360" s="188"/>
      <c r="Z360" s="188"/>
      <c r="AA360" s="64"/>
      <c r="AB360" s="64"/>
      <c r="AC360" s="189"/>
      <c r="AD360" s="259"/>
      <c r="AE360" s="259"/>
      <c r="AF360" s="58"/>
      <c r="AG360" s="30"/>
      <c r="AH360" s="58"/>
      <c r="AI360" s="30"/>
      <c r="AJ360" s="134"/>
      <c r="AK360" s="208"/>
      <c r="AL360" s="286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4"/>
      <c r="AT360" s="39"/>
    </row>
    <row r="361" spans="2:46" ht="13.5" customHeight="1" x14ac:dyDescent="0.15">
      <c r="B361" s="286"/>
      <c r="C361" s="29" t="s">
        <v>38</v>
      </c>
      <c r="D361" s="187"/>
      <c r="E361" s="58"/>
      <c r="F361" s="188"/>
      <c r="G361" s="188"/>
      <c r="H361" s="188"/>
      <c r="I361" s="64"/>
      <c r="J361" s="64"/>
      <c r="K361" s="189"/>
      <c r="L361" s="259"/>
      <c r="M361" s="259"/>
      <c r="N361" s="58"/>
      <c r="O361" s="30"/>
      <c r="P361" s="58"/>
      <c r="Q361" s="30"/>
      <c r="R361" s="134"/>
      <c r="S361" s="206"/>
      <c r="T361" s="286"/>
      <c r="U361" s="29" t="s">
        <v>38</v>
      </c>
      <c r="V361" s="187"/>
      <c r="W361" s="58"/>
      <c r="X361" s="188"/>
      <c r="Y361" s="188"/>
      <c r="Z361" s="188"/>
      <c r="AA361" s="64"/>
      <c r="AB361" s="64"/>
      <c r="AC361" s="189"/>
      <c r="AD361" s="259"/>
      <c r="AE361" s="259"/>
      <c r="AF361" s="58"/>
      <c r="AG361" s="30"/>
      <c r="AH361" s="58"/>
      <c r="AI361" s="30"/>
      <c r="AJ361" s="134"/>
      <c r="AK361" s="208"/>
      <c r="AL361" s="286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4"/>
      <c r="AT361" s="39"/>
    </row>
    <row r="362" spans="2:46" ht="13.5" customHeight="1" thickBot="1" x14ac:dyDescent="0.2">
      <c r="B362" s="287"/>
      <c r="C362" s="29"/>
      <c r="D362" s="187"/>
      <c r="E362" s="58"/>
      <c r="F362" s="190"/>
      <c r="G362" s="190"/>
      <c r="H362" s="190"/>
      <c r="I362" s="58"/>
      <c r="J362" s="58"/>
      <c r="K362" s="189"/>
      <c r="L362" s="259"/>
      <c r="M362" s="259"/>
      <c r="N362" s="58"/>
      <c r="O362" s="30"/>
      <c r="P362" s="58"/>
      <c r="Q362" s="30"/>
      <c r="R362" s="185"/>
      <c r="S362" s="206"/>
      <c r="T362" s="287"/>
      <c r="U362" s="29"/>
      <c r="V362" s="187"/>
      <c r="W362" s="58"/>
      <c r="X362" s="190"/>
      <c r="Y362" s="190"/>
      <c r="Z362" s="190"/>
      <c r="AA362" s="58"/>
      <c r="AB362" s="58"/>
      <c r="AC362" s="189"/>
      <c r="AD362" s="259"/>
      <c r="AE362" s="259"/>
      <c r="AF362" s="58"/>
      <c r="AG362" s="30"/>
      <c r="AH362" s="58"/>
      <c r="AI362" s="30"/>
      <c r="AJ362" s="185"/>
      <c r="AK362" s="208"/>
      <c r="AL362" s="287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4"/>
      <c r="AT362" s="39"/>
    </row>
    <row r="363" spans="2:46" ht="13.5" customHeight="1" x14ac:dyDescent="0.15">
      <c r="B363" s="285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8"/>
      <c r="M363" s="258"/>
      <c r="N363" s="57"/>
      <c r="O363" s="28"/>
      <c r="P363" s="57"/>
      <c r="Q363" s="28"/>
      <c r="R363" s="133"/>
      <c r="S363" s="206"/>
      <c r="T363" s="285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8"/>
      <c r="AE363" s="258"/>
      <c r="AF363" s="57"/>
      <c r="AG363" s="28"/>
      <c r="AH363" s="57"/>
      <c r="AI363" s="28"/>
      <c r="AJ363" s="133"/>
      <c r="AK363" s="208"/>
      <c r="AL363" s="285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4"/>
      <c r="AT363" s="39"/>
    </row>
    <row r="364" spans="2:46" ht="13.5" customHeight="1" x14ac:dyDescent="0.15">
      <c r="B364" s="286"/>
      <c r="C364" s="29" t="s">
        <v>35</v>
      </c>
      <c r="D364" s="187"/>
      <c r="E364" s="58"/>
      <c r="F364" s="188"/>
      <c r="G364" s="188"/>
      <c r="H364" s="188"/>
      <c r="I364" s="64"/>
      <c r="J364" s="64"/>
      <c r="K364" s="189"/>
      <c r="L364" s="259"/>
      <c r="M364" s="259"/>
      <c r="N364" s="58"/>
      <c r="O364" s="30"/>
      <c r="P364" s="58"/>
      <c r="Q364" s="30"/>
      <c r="R364" s="134"/>
      <c r="S364" s="206"/>
      <c r="T364" s="286"/>
      <c r="U364" s="29" t="s">
        <v>35</v>
      </c>
      <c r="V364" s="187"/>
      <c r="W364" s="58"/>
      <c r="X364" s="188"/>
      <c r="Y364" s="188"/>
      <c r="Z364" s="188"/>
      <c r="AA364" s="64"/>
      <c r="AB364" s="64"/>
      <c r="AC364" s="189"/>
      <c r="AD364" s="259"/>
      <c r="AE364" s="259"/>
      <c r="AF364" s="58"/>
      <c r="AG364" s="30"/>
      <c r="AH364" s="58"/>
      <c r="AI364" s="30"/>
      <c r="AJ364" s="134"/>
      <c r="AK364" s="208"/>
      <c r="AL364" s="286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4"/>
      <c r="AT364" s="39"/>
    </row>
    <row r="365" spans="2:46" ht="13.5" customHeight="1" x14ac:dyDescent="0.15">
      <c r="B365" s="286"/>
      <c r="C365" s="29" t="s">
        <v>36</v>
      </c>
      <c r="D365" s="187"/>
      <c r="E365" s="58"/>
      <c r="F365" s="188"/>
      <c r="G365" s="188"/>
      <c r="H365" s="188"/>
      <c r="I365" s="64"/>
      <c r="J365" s="64"/>
      <c r="K365" s="189"/>
      <c r="L365" s="259"/>
      <c r="M365" s="259"/>
      <c r="N365" s="58"/>
      <c r="O365" s="30"/>
      <c r="P365" s="58"/>
      <c r="Q365" s="30"/>
      <c r="R365" s="134"/>
      <c r="S365" s="206"/>
      <c r="T365" s="286"/>
      <c r="U365" s="29" t="s">
        <v>36</v>
      </c>
      <c r="V365" s="187"/>
      <c r="W365" s="58"/>
      <c r="X365" s="188"/>
      <c r="Y365" s="188"/>
      <c r="Z365" s="188"/>
      <c r="AA365" s="64"/>
      <c r="AB365" s="64"/>
      <c r="AC365" s="189"/>
      <c r="AD365" s="259"/>
      <c r="AE365" s="259"/>
      <c r="AF365" s="58"/>
      <c r="AG365" s="30"/>
      <c r="AH365" s="58"/>
      <c r="AI365" s="30"/>
      <c r="AJ365" s="134"/>
      <c r="AK365" s="208"/>
      <c r="AL365" s="286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4"/>
      <c r="AT365" s="39"/>
    </row>
    <row r="366" spans="2:46" ht="13.5" customHeight="1" x14ac:dyDescent="0.15">
      <c r="B366" s="286"/>
      <c r="C366" s="29" t="s">
        <v>38</v>
      </c>
      <c r="D366" s="187"/>
      <c r="E366" s="58"/>
      <c r="F366" s="188"/>
      <c r="G366" s="188"/>
      <c r="H366" s="188"/>
      <c r="I366" s="64"/>
      <c r="J366" s="64"/>
      <c r="K366" s="189"/>
      <c r="L366" s="259"/>
      <c r="M366" s="259"/>
      <c r="N366" s="58"/>
      <c r="O366" s="30"/>
      <c r="P366" s="58"/>
      <c r="Q366" s="30"/>
      <c r="R366" s="134"/>
      <c r="S366" s="206"/>
      <c r="T366" s="286"/>
      <c r="U366" s="29" t="s">
        <v>38</v>
      </c>
      <c r="V366" s="187"/>
      <c r="W366" s="58"/>
      <c r="X366" s="188"/>
      <c r="Y366" s="188"/>
      <c r="Z366" s="188"/>
      <c r="AA366" s="64"/>
      <c r="AB366" s="64"/>
      <c r="AC366" s="189"/>
      <c r="AD366" s="259"/>
      <c r="AE366" s="259"/>
      <c r="AF366" s="58"/>
      <c r="AG366" s="30"/>
      <c r="AH366" s="58"/>
      <c r="AI366" s="30"/>
      <c r="AJ366" s="134"/>
      <c r="AK366" s="208"/>
      <c r="AL366" s="286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4"/>
      <c r="AT366" s="39"/>
    </row>
    <row r="367" spans="2:46" ht="13.5" customHeight="1" thickBot="1" x14ac:dyDescent="0.2">
      <c r="B367" s="287"/>
      <c r="C367" s="29"/>
      <c r="D367" s="187"/>
      <c r="E367" s="58"/>
      <c r="F367" s="190"/>
      <c r="G367" s="190"/>
      <c r="H367" s="190"/>
      <c r="I367" s="58"/>
      <c r="J367" s="58"/>
      <c r="K367" s="189"/>
      <c r="L367" s="259"/>
      <c r="M367" s="259"/>
      <c r="N367" s="58"/>
      <c r="O367" s="30"/>
      <c r="P367" s="58"/>
      <c r="Q367" s="30"/>
      <c r="R367" s="185"/>
      <c r="S367" s="206"/>
      <c r="T367" s="287"/>
      <c r="U367" s="29"/>
      <c r="V367" s="187"/>
      <c r="W367" s="58"/>
      <c r="X367" s="190"/>
      <c r="Y367" s="190"/>
      <c r="Z367" s="190"/>
      <c r="AA367" s="58"/>
      <c r="AB367" s="58"/>
      <c r="AC367" s="189"/>
      <c r="AD367" s="259"/>
      <c r="AE367" s="259"/>
      <c r="AF367" s="58"/>
      <c r="AG367" s="30"/>
      <c r="AH367" s="58"/>
      <c r="AI367" s="30"/>
      <c r="AJ367" s="185"/>
      <c r="AK367" s="208"/>
      <c r="AL367" s="287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4"/>
      <c r="AT367" s="39"/>
    </row>
    <row r="368" spans="2:46" ht="13.5" customHeight="1" x14ac:dyDescent="0.15">
      <c r="B368" s="285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8"/>
      <c r="M368" s="258"/>
      <c r="N368" s="57"/>
      <c r="O368" s="28"/>
      <c r="P368" s="57"/>
      <c r="Q368" s="28"/>
      <c r="R368" s="133"/>
      <c r="S368" s="206"/>
      <c r="T368" s="285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8"/>
      <c r="AE368" s="258"/>
      <c r="AF368" s="57"/>
      <c r="AG368" s="28"/>
      <c r="AH368" s="57"/>
      <c r="AI368" s="28"/>
      <c r="AJ368" s="133"/>
      <c r="AK368" s="208"/>
      <c r="AL368" s="285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4"/>
      <c r="AT368" s="39"/>
    </row>
    <row r="369" spans="2:46" ht="13.5" customHeight="1" x14ac:dyDescent="0.15">
      <c r="B369" s="286"/>
      <c r="C369" s="29" t="s">
        <v>35</v>
      </c>
      <c r="D369" s="187"/>
      <c r="E369" s="58"/>
      <c r="F369" s="188"/>
      <c r="G369" s="188"/>
      <c r="H369" s="188"/>
      <c r="I369" s="64"/>
      <c r="J369" s="64"/>
      <c r="K369" s="189"/>
      <c r="L369" s="259"/>
      <c r="M369" s="259"/>
      <c r="N369" s="58"/>
      <c r="O369" s="30"/>
      <c r="P369" s="58"/>
      <c r="Q369" s="30"/>
      <c r="R369" s="134"/>
      <c r="S369" s="206"/>
      <c r="T369" s="286"/>
      <c r="U369" s="29" t="s">
        <v>35</v>
      </c>
      <c r="V369" s="187"/>
      <c r="W369" s="58"/>
      <c r="X369" s="188"/>
      <c r="Y369" s="188"/>
      <c r="Z369" s="188"/>
      <c r="AA369" s="64"/>
      <c r="AB369" s="64"/>
      <c r="AC369" s="189"/>
      <c r="AD369" s="259"/>
      <c r="AE369" s="259"/>
      <c r="AF369" s="58"/>
      <c r="AG369" s="30"/>
      <c r="AH369" s="58"/>
      <c r="AI369" s="30"/>
      <c r="AJ369" s="134"/>
      <c r="AK369" s="208"/>
      <c r="AL369" s="286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4"/>
      <c r="AT369" s="39"/>
    </row>
    <row r="370" spans="2:46" ht="13.5" customHeight="1" x14ac:dyDescent="0.15">
      <c r="B370" s="286"/>
      <c r="C370" s="29" t="s">
        <v>36</v>
      </c>
      <c r="D370" s="187"/>
      <c r="E370" s="58"/>
      <c r="F370" s="188"/>
      <c r="G370" s="188"/>
      <c r="H370" s="188"/>
      <c r="I370" s="64"/>
      <c r="J370" s="64"/>
      <c r="K370" s="189"/>
      <c r="L370" s="259"/>
      <c r="M370" s="259"/>
      <c r="N370" s="58"/>
      <c r="O370" s="30"/>
      <c r="P370" s="58"/>
      <c r="Q370" s="30"/>
      <c r="R370" s="134"/>
      <c r="S370" s="206"/>
      <c r="T370" s="286"/>
      <c r="U370" s="29" t="s">
        <v>36</v>
      </c>
      <c r="V370" s="187"/>
      <c r="W370" s="58"/>
      <c r="X370" s="188"/>
      <c r="Y370" s="188"/>
      <c r="Z370" s="188"/>
      <c r="AA370" s="64"/>
      <c r="AB370" s="64"/>
      <c r="AC370" s="189"/>
      <c r="AD370" s="259"/>
      <c r="AE370" s="259"/>
      <c r="AF370" s="58"/>
      <c r="AG370" s="30"/>
      <c r="AH370" s="58"/>
      <c r="AI370" s="30"/>
      <c r="AJ370" s="134"/>
      <c r="AK370" s="208"/>
      <c r="AL370" s="286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4"/>
      <c r="AT370" s="39"/>
    </row>
    <row r="371" spans="2:46" ht="13.5" customHeight="1" x14ac:dyDescent="0.15">
      <c r="B371" s="286"/>
      <c r="C371" s="29" t="s">
        <v>38</v>
      </c>
      <c r="D371" s="187"/>
      <c r="E371" s="58"/>
      <c r="F371" s="188"/>
      <c r="G371" s="188"/>
      <c r="H371" s="188"/>
      <c r="I371" s="64"/>
      <c r="J371" s="64"/>
      <c r="K371" s="189"/>
      <c r="L371" s="259"/>
      <c r="M371" s="259"/>
      <c r="N371" s="58"/>
      <c r="O371" s="30"/>
      <c r="P371" s="58"/>
      <c r="Q371" s="30"/>
      <c r="R371" s="134"/>
      <c r="S371" s="206"/>
      <c r="T371" s="286"/>
      <c r="U371" s="29" t="s">
        <v>38</v>
      </c>
      <c r="V371" s="187"/>
      <c r="W371" s="58"/>
      <c r="X371" s="188"/>
      <c r="Y371" s="188"/>
      <c r="Z371" s="188"/>
      <c r="AA371" s="64"/>
      <c r="AB371" s="64"/>
      <c r="AC371" s="189"/>
      <c r="AD371" s="259"/>
      <c r="AE371" s="259"/>
      <c r="AF371" s="58"/>
      <c r="AG371" s="30"/>
      <c r="AH371" s="58"/>
      <c r="AI371" s="30"/>
      <c r="AJ371" s="134"/>
      <c r="AK371" s="208"/>
      <c r="AL371" s="286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4"/>
      <c r="AT371" s="39"/>
    </row>
    <row r="372" spans="2:46" ht="13.5" customHeight="1" thickBot="1" x14ac:dyDescent="0.2">
      <c r="B372" s="287"/>
      <c r="C372" s="29"/>
      <c r="D372" s="187"/>
      <c r="E372" s="58"/>
      <c r="F372" s="190"/>
      <c r="G372" s="190"/>
      <c r="H372" s="190"/>
      <c r="I372" s="58"/>
      <c r="J372" s="58"/>
      <c r="K372" s="189"/>
      <c r="L372" s="259"/>
      <c r="M372" s="259"/>
      <c r="N372" s="58"/>
      <c r="O372" s="30"/>
      <c r="P372" s="58"/>
      <c r="Q372" s="30"/>
      <c r="R372" s="185"/>
      <c r="S372" s="206"/>
      <c r="T372" s="287"/>
      <c r="U372" s="29"/>
      <c r="V372" s="187"/>
      <c r="W372" s="58"/>
      <c r="X372" s="190"/>
      <c r="Y372" s="190"/>
      <c r="Z372" s="190"/>
      <c r="AA372" s="58"/>
      <c r="AB372" s="58"/>
      <c r="AC372" s="189"/>
      <c r="AD372" s="259"/>
      <c r="AE372" s="259"/>
      <c r="AF372" s="58"/>
      <c r="AG372" s="30"/>
      <c r="AH372" s="58"/>
      <c r="AI372" s="30"/>
      <c r="AJ372" s="185"/>
      <c r="AK372" s="208"/>
      <c r="AL372" s="287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4"/>
      <c r="AT372" s="39"/>
    </row>
    <row r="373" spans="2:46" ht="13.5" customHeight="1" x14ac:dyDescent="0.15">
      <c r="B373" s="285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8"/>
      <c r="M373" s="258"/>
      <c r="N373" s="57"/>
      <c r="O373" s="28"/>
      <c r="P373" s="57"/>
      <c r="Q373" s="28"/>
      <c r="R373" s="133"/>
      <c r="S373" s="206"/>
      <c r="T373" s="285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8"/>
      <c r="AE373" s="258"/>
      <c r="AF373" s="57"/>
      <c r="AG373" s="28"/>
      <c r="AH373" s="57"/>
      <c r="AI373" s="28"/>
      <c r="AJ373" s="133"/>
      <c r="AK373" s="208"/>
      <c r="AL373" s="285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4"/>
      <c r="AT373" s="39"/>
    </row>
    <row r="374" spans="2:46" ht="13.5" customHeight="1" x14ac:dyDescent="0.15">
      <c r="B374" s="286"/>
      <c r="C374" s="29" t="s">
        <v>35</v>
      </c>
      <c r="D374" s="187"/>
      <c r="E374" s="58"/>
      <c r="F374" s="188"/>
      <c r="G374" s="188"/>
      <c r="H374" s="188"/>
      <c r="I374" s="64"/>
      <c r="J374" s="64"/>
      <c r="K374" s="189"/>
      <c r="L374" s="259"/>
      <c r="M374" s="259"/>
      <c r="N374" s="58"/>
      <c r="O374" s="30"/>
      <c r="P374" s="58"/>
      <c r="Q374" s="30"/>
      <c r="R374" s="134"/>
      <c r="S374" s="206"/>
      <c r="T374" s="286"/>
      <c r="U374" s="29" t="s">
        <v>35</v>
      </c>
      <c r="V374" s="187"/>
      <c r="W374" s="58"/>
      <c r="X374" s="188"/>
      <c r="Y374" s="188"/>
      <c r="Z374" s="188"/>
      <c r="AA374" s="64"/>
      <c r="AB374" s="64"/>
      <c r="AC374" s="189"/>
      <c r="AD374" s="259"/>
      <c r="AE374" s="259"/>
      <c r="AF374" s="58"/>
      <c r="AG374" s="30"/>
      <c r="AH374" s="58"/>
      <c r="AI374" s="30"/>
      <c r="AJ374" s="134"/>
      <c r="AK374" s="208"/>
      <c r="AL374" s="286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4"/>
      <c r="AT374" s="39"/>
    </row>
    <row r="375" spans="2:46" ht="13.5" customHeight="1" x14ac:dyDescent="0.15">
      <c r="B375" s="286"/>
      <c r="C375" s="29" t="s">
        <v>36</v>
      </c>
      <c r="D375" s="187"/>
      <c r="E375" s="58"/>
      <c r="F375" s="188"/>
      <c r="G375" s="188"/>
      <c r="H375" s="188"/>
      <c r="I375" s="64"/>
      <c r="J375" s="64"/>
      <c r="K375" s="189"/>
      <c r="L375" s="259"/>
      <c r="M375" s="259"/>
      <c r="N375" s="58"/>
      <c r="O375" s="30"/>
      <c r="P375" s="58"/>
      <c r="Q375" s="30"/>
      <c r="R375" s="134"/>
      <c r="S375" s="206"/>
      <c r="T375" s="286"/>
      <c r="U375" s="29" t="s">
        <v>36</v>
      </c>
      <c r="V375" s="187"/>
      <c r="W375" s="58"/>
      <c r="X375" s="188"/>
      <c r="Y375" s="188"/>
      <c r="Z375" s="188"/>
      <c r="AA375" s="64"/>
      <c r="AB375" s="64"/>
      <c r="AC375" s="189"/>
      <c r="AD375" s="259"/>
      <c r="AE375" s="259"/>
      <c r="AF375" s="58"/>
      <c r="AG375" s="30"/>
      <c r="AH375" s="58"/>
      <c r="AI375" s="30"/>
      <c r="AJ375" s="134"/>
      <c r="AK375" s="208"/>
      <c r="AL375" s="286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4"/>
      <c r="AT375" s="39"/>
    </row>
    <row r="376" spans="2:46" ht="13.5" customHeight="1" x14ac:dyDescent="0.15">
      <c r="B376" s="286"/>
      <c r="C376" s="29" t="s">
        <v>38</v>
      </c>
      <c r="D376" s="187"/>
      <c r="E376" s="58"/>
      <c r="F376" s="188"/>
      <c r="G376" s="188"/>
      <c r="H376" s="188"/>
      <c r="I376" s="64"/>
      <c r="J376" s="64"/>
      <c r="K376" s="189"/>
      <c r="L376" s="259"/>
      <c r="M376" s="259"/>
      <c r="N376" s="58"/>
      <c r="O376" s="30"/>
      <c r="P376" s="58"/>
      <c r="Q376" s="30"/>
      <c r="R376" s="134"/>
      <c r="S376" s="206"/>
      <c r="T376" s="286"/>
      <c r="U376" s="29" t="s">
        <v>38</v>
      </c>
      <c r="V376" s="187"/>
      <c r="W376" s="58"/>
      <c r="X376" s="188"/>
      <c r="Y376" s="188"/>
      <c r="Z376" s="188"/>
      <c r="AA376" s="64"/>
      <c r="AB376" s="64"/>
      <c r="AC376" s="189"/>
      <c r="AD376" s="259"/>
      <c r="AE376" s="259"/>
      <c r="AF376" s="58"/>
      <c r="AG376" s="30"/>
      <c r="AH376" s="58"/>
      <c r="AI376" s="30"/>
      <c r="AJ376" s="134"/>
      <c r="AK376" s="208"/>
      <c r="AL376" s="286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4"/>
      <c r="AT376" s="39"/>
    </row>
    <row r="377" spans="2:46" ht="13.5" customHeight="1" thickBot="1" x14ac:dyDescent="0.2">
      <c r="B377" s="287"/>
      <c r="C377" s="29"/>
      <c r="D377" s="187"/>
      <c r="E377" s="58"/>
      <c r="F377" s="190"/>
      <c r="G377" s="190"/>
      <c r="H377" s="190"/>
      <c r="I377" s="58"/>
      <c r="J377" s="58"/>
      <c r="K377" s="189"/>
      <c r="L377" s="259"/>
      <c r="M377" s="259"/>
      <c r="N377" s="58"/>
      <c r="O377" s="30"/>
      <c r="P377" s="58"/>
      <c r="Q377" s="30"/>
      <c r="R377" s="185"/>
      <c r="S377" s="206"/>
      <c r="T377" s="287"/>
      <c r="U377" s="29"/>
      <c r="V377" s="187"/>
      <c r="W377" s="58"/>
      <c r="X377" s="190"/>
      <c r="Y377" s="190"/>
      <c r="Z377" s="190"/>
      <c r="AA377" s="58"/>
      <c r="AB377" s="58"/>
      <c r="AC377" s="189"/>
      <c r="AD377" s="259"/>
      <c r="AE377" s="259"/>
      <c r="AF377" s="58"/>
      <c r="AG377" s="30"/>
      <c r="AH377" s="58"/>
      <c r="AI377" s="30"/>
      <c r="AJ377" s="185"/>
      <c r="AK377" s="208"/>
      <c r="AL377" s="287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4"/>
      <c r="AT377" s="39"/>
    </row>
    <row r="378" spans="2:46" ht="13.5" customHeight="1" x14ac:dyDescent="0.15">
      <c r="B378" s="285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8"/>
      <c r="M378" s="258"/>
      <c r="N378" s="57"/>
      <c r="O378" s="28"/>
      <c r="P378" s="57"/>
      <c r="Q378" s="28"/>
      <c r="R378" s="133"/>
      <c r="S378" s="206"/>
      <c r="T378" s="285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8"/>
      <c r="AE378" s="258"/>
      <c r="AF378" s="57"/>
      <c r="AG378" s="28"/>
      <c r="AH378" s="57"/>
      <c r="AI378" s="28"/>
      <c r="AJ378" s="133"/>
      <c r="AK378" s="208"/>
      <c r="AL378" s="285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4"/>
      <c r="AT378" s="39"/>
    </row>
    <row r="379" spans="2:46" ht="13.5" customHeight="1" x14ac:dyDescent="0.15">
      <c r="B379" s="286"/>
      <c r="C379" s="29" t="s">
        <v>35</v>
      </c>
      <c r="D379" s="187"/>
      <c r="E379" s="58"/>
      <c r="F379" s="188"/>
      <c r="G379" s="188"/>
      <c r="H379" s="188"/>
      <c r="I379" s="64"/>
      <c r="J379" s="64"/>
      <c r="K379" s="189"/>
      <c r="L379" s="259"/>
      <c r="M379" s="259"/>
      <c r="N379" s="58"/>
      <c r="O379" s="30"/>
      <c r="P379" s="58"/>
      <c r="Q379" s="30"/>
      <c r="R379" s="134"/>
      <c r="S379" s="206"/>
      <c r="T379" s="286"/>
      <c r="U379" s="29" t="s">
        <v>35</v>
      </c>
      <c r="V379" s="187"/>
      <c r="W379" s="58"/>
      <c r="X379" s="188"/>
      <c r="Y379" s="188"/>
      <c r="Z379" s="188"/>
      <c r="AA379" s="64"/>
      <c r="AB379" s="64"/>
      <c r="AC379" s="189"/>
      <c r="AD379" s="259"/>
      <c r="AE379" s="259"/>
      <c r="AF379" s="58"/>
      <c r="AG379" s="30"/>
      <c r="AH379" s="58"/>
      <c r="AI379" s="30"/>
      <c r="AJ379" s="134"/>
      <c r="AK379" s="208"/>
      <c r="AL379" s="286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4"/>
      <c r="AT379" s="39"/>
    </row>
    <row r="380" spans="2:46" ht="13.5" customHeight="1" x14ac:dyDescent="0.15">
      <c r="B380" s="286"/>
      <c r="C380" s="29" t="s">
        <v>36</v>
      </c>
      <c r="D380" s="187"/>
      <c r="E380" s="58"/>
      <c r="F380" s="188"/>
      <c r="G380" s="188"/>
      <c r="H380" s="188"/>
      <c r="I380" s="64"/>
      <c r="J380" s="64"/>
      <c r="K380" s="189"/>
      <c r="L380" s="259"/>
      <c r="M380" s="259"/>
      <c r="N380" s="58"/>
      <c r="O380" s="30"/>
      <c r="P380" s="58"/>
      <c r="Q380" s="30"/>
      <c r="R380" s="134"/>
      <c r="S380" s="206"/>
      <c r="T380" s="286"/>
      <c r="U380" s="29" t="s">
        <v>36</v>
      </c>
      <c r="V380" s="187"/>
      <c r="W380" s="58"/>
      <c r="X380" s="188"/>
      <c r="Y380" s="188"/>
      <c r="Z380" s="188"/>
      <c r="AA380" s="64"/>
      <c r="AB380" s="64"/>
      <c r="AC380" s="189"/>
      <c r="AD380" s="259"/>
      <c r="AE380" s="259"/>
      <c r="AF380" s="58"/>
      <c r="AG380" s="30"/>
      <c r="AH380" s="58"/>
      <c r="AI380" s="30"/>
      <c r="AJ380" s="134"/>
      <c r="AK380" s="208"/>
      <c r="AL380" s="286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4"/>
      <c r="AT380" s="39"/>
    </row>
    <row r="381" spans="2:46" ht="13.5" customHeight="1" x14ac:dyDescent="0.15">
      <c r="B381" s="286"/>
      <c r="C381" s="29" t="s">
        <v>38</v>
      </c>
      <c r="D381" s="187"/>
      <c r="E381" s="58"/>
      <c r="F381" s="188"/>
      <c r="G381" s="188"/>
      <c r="H381" s="188"/>
      <c r="I381" s="64"/>
      <c r="J381" s="64"/>
      <c r="K381" s="189"/>
      <c r="L381" s="259"/>
      <c r="M381" s="259"/>
      <c r="N381" s="58"/>
      <c r="O381" s="30"/>
      <c r="P381" s="58"/>
      <c r="Q381" s="30"/>
      <c r="R381" s="134"/>
      <c r="S381" s="206"/>
      <c r="T381" s="286"/>
      <c r="U381" s="29" t="s">
        <v>38</v>
      </c>
      <c r="V381" s="187"/>
      <c r="W381" s="58"/>
      <c r="X381" s="188"/>
      <c r="Y381" s="188"/>
      <c r="Z381" s="188"/>
      <c r="AA381" s="64"/>
      <c r="AB381" s="64"/>
      <c r="AC381" s="189"/>
      <c r="AD381" s="259"/>
      <c r="AE381" s="259"/>
      <c r="AF381" s="58"/>
      <c r="AG381" s="30"/>
      <c r="AH381" s="58"/>
      <c r="AI381" s="30"/>
      <c r="AJ381" s="134"/>
      <c r="AK381" s="208"/>
      <c r="AL381" s="286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4"/>
      <c r="AT381" s="39"/>
    </row>
    <row r="382" spans="2:46" ht="13.5" customHeight="1" thickBot="1" x14ac:dyDescent="0.2">
      <c r="B382" s="287"/>
      <c r="C382" s="29"/>
      <c r="D382" s="187"/>
      <c r="E382" s="58"/>
      <c r="F382" s="190"/>
      <c r="G382" s="190"/>
      <c r="H382" s="190"/>
      <c r="I382" s="58"/>
      <c r="J382" s="58"/>
      <c r="K382" s="189"/>
      <c r="L382" s="259"/>
      <c r="M382" s="259"/>
      <c r="N382" s="58"/>
      <c r="O382" s="30"/>
      <c r="P382" s="58"/>
      <c r="Q382" s="30"/>
      <c r="R382" s="185"/>
      <c r="S382" s="206"/>
      <c r="T382" s="287"/>
      <c r="U382" s="29"/>
      <c r="V382" s="187"/>
      <c r="W382" s="58"/>
      <c r="X382" s="190"/>
      <c r="Y382" s="190"/>
      <c r="Z382" s="190"/>
      <c r="AA382" s="58"/>
      <c r="AB382" s="58"/>
      <c r="AC382" s="189"/>
      <c r="AD382" s="259"/>
      <c r="AE382" s="259"/>
      <c r="AF382" s="58"/>
      <c r="AG382" s="30"/>
      <c r="AH382" s="58"/>
      <c r="AI382" s="30"/>
      <c r="AJ382" s="185"/>
      <c r="AK382" s="208"/>
      <c r="AL382" s="287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4"/>
      <c r="AT382" s="39"/>
    </row>
    <row r="383" spans="2:46" ht="13.5" customHeight="1" x14ac:dyDescent="0.15">
      <c r="B383" s="285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8"/>
      <c r="M383" s="258"/>
      <c r="N383" s="57"/>
      <c r="O383" s="28"/>
      <c r="P383" s="57"/>
      <c r="Q383" s="28"/>
      <c r="R383" s="133"/>
      <c r="S383" s="206"/>
      <c r="T383" s="285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8"/>
      <c r="AE383" s="258"/>
      <c r="AF383" s="57"/>
      <c r="AG383" s="28"/>
      <c r="AH383" s="57"/>
      <c r="AI383" s="28"/>
      <c r="AJ383" s="133"/>
      <c r="AK383" s="208"/>
      <c r="AL383" s="285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4"/>
      <c r="AT383" s="39"/>
    </row>
    <row r="384" spans="2:46" ht="13.5" customHeight="1" x14ac:dyDescent="0.15">
      <c r="B384" s="286"/>
      <c r="C384" s="29" t="s">
        <v>35</v>
      </c>
      <c r="D384" s="187"/>
      <c r="E384" s="58"/>
      <c r="F384" s="188"/>
      <c r="G384" s="188"/>
      <c r="H384" s="188"/>
      <c r="I384" s="64"/>
      <c r="J384" s="64"/>
      <c r="K384" s="189"/>
      <c r="L384" s="259"/>
      <c r="M384" s="259"/>
      <c r="N384" s="58"/>
      <c r="O384" s="30"/>
      <c r="P384" s="58"/>
      <c r="Q384" s="30"/>
      <c r="R384" s="134"/>
      <c r="S384" s="206"/>
      <c r="T384" s="286"/>
      <c r="U384" s="29" t="s">
        <v>35</v>
      </c>
      <c r="V384" s="187"/>
      <c r="W384" s="58"/>
      <c r="X384" s="188"/>
      <c r="Y384" s="188"/>
      <c r="Z384" s="188"/>
      <c r="AA384" s="64"/>
      <c r="AB384" s="64"/>
      <c r="AC384" s="189"/>
      <c r="AD384" s="259"/>
      <c r="AE384" s="259"/>
      <c r="AF384" s="58"/>
      <c r="AG384" s="30"/>
      <c r="AH384" s="58"/>
      <c r="AI384" s="30"/>
      <c r="AJ384" s="134"/>
      <c r="AK384" s="208"/>
      <c r="AL384" s="286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4"/>
      <c r="AT384" s="39"/>
    </row>
    <row r="385" spans="2:46" ht="13.5" customHeight="1" x14ac:dyDescent="0.15">
      <c r="B385" s="286"/>
      <c r="C385" s="29" t="s">
        <v>36</v>
      </c>
      <c r="D385" s="187"/>
      <c r="E385" s="58"/>
      <c r="F385" s="188"/>
      <c r="G385" s="188"/>
      <c r="H385" s="188"/>
      <c r="I385" s="64"/>
      <c r="J385" s="64"/>
      <c r="K385" s="189"/>
      <c r="L385" s="259"/>
      <c r="M385" s="259"/>
      <c r="N385" s="58"/>
      <c r="O385" s="30"/>
      <c r="P385" s="58"/>
      <c r="Q385" s="30"/>
      <c r="R385" s="134"/>
      <c r="S385" s="206"/>
      <c r="T385" s="286"/>
      <c r="U385" s="29" t="s">
        <v>36</v>
      </c>
      <c r="V385" s="187"/>
      <c r="W385" s="58"/>
      <c r="X385" s="188"/>
      <c r="Y385" s="188"/>
      <c r="Z385" s="188"/>
      <c r="AA385" s="64"/>
      <c r="AB385" s="64"/>
      <c r="AC385" s="189"/>
      <c r="AD385" s="259"/>
      <c r="AE385" s="259"/>
      <c r="AF385" s="58"/>
      <c r="AG385" s="30"/>
      <c r="AH385" s="58"/>
      <c r="AI385" s="30"/>
      <c r="AJ385" s="134"/>
      <c r="AK385" s="208"/>
      <c r="AL385" s="286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4"/>
      <c r="AT385" s="39"/>
    </row>
    <row r="386" spans="2:46" ht="13.5" customHeight="1" x14ac:dyDescent="0.15">
      <c r="B386" s="286"/>
      <c r="C386" s="29" t="s">
        <v>38</v>
      </c>
      <c r="D386" s="187"/>
      <c r="E386" s="58"/>
      <c r="F386" s="188"/>
      <c r="G386" s="188"/>
      <c r="H386" s="188"/>
      <c r="I386" s="64"/>
      <c r="J386" s="64"/>
      <c r="K386" s="189"/>
      <c r="L386" s="259"/>
      <c r="M386" s="259"/>
      <c r="N386" s="58"/>
      <c r="O386" s="30"/>
      <c r="P386" s="58"/>
      <c r="Q386" s="30"/>
      <c r="R386" s="134"/>
      <c r="S386" s="206"/>
      <c r="T386" s="286"/>
      <c r="U386" s="29" t="s">
        <v>38</v>
      </c>
      <c r="V386" s="187"/>
      <c r="W386" s="58"/>
      <c r="X386" s="188"/>
      <c r="Y386" s="188"/>
      <c r="Z386" s="188"/>
      <c r="AA386" s="64"/>
      <c r="AB386" s="64"/>
      <c r="AC386" s="189"/>
      <c r="AD386" s="259"/>
      <c r="AE386" s="259"/>
      <c r="AF386" s="58"/>
      <c r="AG386" s="30"/>
      <c r="AH386" s="58"/>
      <c r="AI386" s="30"/>
      <c r="AJ386" s="134"/>
      <c r="AK386" s="208"/>
      <c r="AL386" s="286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4"/>
      <c r="AT386" s="39"/>
    </row>
    <row r="387" spans="2:46" ht="13.5" customHeight="1" thickBot="1" x14ac:dyDescent="0.2">
      <c r="B387" s="287"/>
      <c r="C387" s="29"/>
      <c r="D387" s="187"/>
      <c r="E387" s="58"/>
      <c r="F387" s="190"/>
      <c r="G387" s="190"/>
      <c r="H387" s="190"/>
      <c r="I387" s="58"/>
      <c r="J387" s="58"/>
      <c r="K387" s="189"/>
      <c r="L387" s="259"/>
      <c r="M387" s="259"/>
      <c r="N387" s="58"/>
      <c r="O387" s="30"/>
      <c r="P387" s="58"/>
      <c r="Q387" s="30"/>
      <c r="R387" s="185"/>
      <c r="S387" s="206"/>
      <c r="T387" s="287"/>
      <c r="U387" s="29"/>
      <c r="V387" s="187"/>
      <c r="W387" s="58"/>
      <c r="X387" s="190"/>
      <c r="Y387" s="190"/>
      <c r="Z387" s="190"/>
      <c r="AA387" s="58"/>
      <c r="AB387" s="58"/>
      <c r="AC387" s="189"/>
      <c r="AD387" s="259"/>
      <c r="AE387" s="259"/>
      <c r="AF387" s="58"/>
      <c r="AG387" s="30"/>
      <c r="AH387" s="58"/>
      <c r="AI387" s="30"/>
      <c r="AJ387" s="185"/>
      <c r="AK387" s="208"/>
      <c r="AL387" s="287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4"/>
      <c r="AT387" s="39"/>
    </row>
    <row r="388" spans="2:46" ht="13.5" customHeight="1" x14ac:dyDescent="0.15">
      <c r="B388" s="285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8"/>
      <c r="M388" s="258"/>
      <c r="N388" s="57"/>
      <c r="O388" s="28"/>
      <c r="P388" s="57"/>
      <c r="Q388" s="28"/>
      <c r="R388" s="133"/>
      <c r="S388" s="206"/>
      <c r="T388" s="285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8"/>
      <c r="AE388" s="258"/>
      <c r="AF388" s="57"/>
      <c r="AG388" s="28"/>
      <c r="AH388" s="57"/>
      <c r="AI388" s="28"/>
      <c r="AJ388" s="133"/>
      <c r="AK388" s="208"/>
      <c r="AL388" s="285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4"/>
      <c r="AT388" s="39"/>
    </row>
    <row r="389" spans="2:46" ht="13.5" customHeight="1" x14ac:dyDescent="0.15">
      <c r="B389" s="286"/>
      <c r="C389" s="29" t="s">
        <v>35</v>
      </c>
      <c r="D389" s="187"/>
      <c r="E389" s="58"/>
      <c r="F389" s="188"/>
      <c r="G389" s="188"/>
      <c r="H389" s="188"/>
      <c r="I389" s="64"/>
      <c r="J389" s="64"/>
      <c r="K389" s="189"/>
      <c r="L389" s="259"/>
      <c r="M389" s="259"/>
      <c r="N389" s="58"/>
      <c r="O389" s="30"/>
      <c r="P389" s="58"/>
      <c r="Q389" s="30"/>
      <c r="R389" s="134"/>
      <c r="S389" s="206"/>
      <c r="T389" s="286"/>
      <c r="U389" s="29" t="s">
        <v>35</v>
      </c>
      <c r="V389" s="187"/>
      <c r="W389" s="58"/>
      <c r="X389" s="188"/>
      <c r="Y389" s="188"/>
      <c r="Z389" s="188"/>
      <c r="AA389" s="64"/>
      <c r="AB389" s="64"/>
      <c r="AC389" s="189"/>
      <c r="AD389" s="259"/>
      <c r="AE389" s="259"/>
      <c r="AF389" s="58"/>
      <c r="AG389" s="30"/>
      <c r="AH389" s="58"/>
      <c r="AI389" s="30"/>
      <c r="AJ389" s="134"/>
      <c r="AK389" s="208"/>
      <c r="AL389" s="286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4"/>
      <c r="AT389" s="39"/>
    </row>
    <row r="390" spans="2:46" ht="13.5" customHeight="1" x14ac:dyDescent="0.15">
      <c r="B390" s="286"/>
      <c r="C390" s="29" t="s">
        <v>36</v>
      </c>
      <c r="D390" s="187"/>
      <c r="E390" s="58"/>
      <c r="F390" s="188"/>
      <c r="G390" s="188"/>
      <c r="H390" s="188"/>
      <c r="I390" s="64"/>
      <c r="J390" s="64"/>
      <c r="K390" s="189"/>
      <c r="L390" s="259"/>
      <c r="M390" s="259"/>
      <c r="N390" s="58"/>
      <c r="O390" s="30"/>
      <c r="P390" s="58"/>
      <c r="Q390" s="30"/>
      <c r="R390" s="134"/>
      <c r="S390" s="206"/>
      <c r="T390" s="286"/>
      <c r="U390" s="29" t="s">
        <v>36</v>
      </c>
      <c r="V390" s="187"/>
      <c r="W390" s="58"/>
      <c r="X390" s="188"/>
      <c r="Y390" s="188"/>
      <c r="Z390" s="188"/>
      <c r="AA390" s="64"/>
      <c r="AB390" s="64"/>
      <c r="AC390" s="189"/>
      <c r="AD390" s="259"/>
      <c r="AE390" s="259"/>
      <c r="AF390" s="58"/>
      <c r="AG390" s="30"/>
      <c r="AH390" s="58"/>
      <c r="AI390" s="30"/>
      <c r="AJ390" s="134"/>
      <c r="AK390" s="208"/>
      <c r="AL390" s="286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4"/>
      <c r="AT390" s="39"/>
    </row>
    <row r="391" spans="2:46" ht="13.5" customHeight="1" x14ac:dyDescent="0.15">
      <c r="B391" s="286"/>
      <c r="C391" s="29" t="s">
        <v>38</v>
      </c>
      <c r="D391" s="187"/>
      <c r="E391" s="58"/>
      <c r="F391" s="188"/>
      <c r="G391" s="188"/>
      <c r="H391" s="188"/>
      <c r="I391" s="64"/>
      <c r="J391" s="64"/>
      <c r="K391" s="189"/>
      <c r="L391" s="259"/>
      <c r="M391" s="259"/>
      <c r="N391" s="58"/>
      <c r="O391" s="30"/>
      <c r="P391" s="58"/>
      <c r="Q391" s="30"/>
      <c r="R391" s="134"/>
      <c r="S391" s="206"/>
      <c r="T391" s="286"/>
      <c r="U391" s="29" t="s">
        <v>38</v>
      </c>
      <c r="V391" s="187"/>
      <c r="W391" s="58"/>
      <c r="X391" s="188"/>
      <c r="Y391" s="188"/>
      <c r="Z391" s="188"/>
      <c r="AA391" s="64"/>
      <c r="AB391" s="64"/>
      <c r="AC391" s="189"/>
      <c r="AD391" s="259"/>
      <c r="AE391" s="259"/>
      <c r="AF391" s="58"/>
      <c r="AG391" s="30"/>
      <c r="AH391" s="58"/>
      <c r="AI391" s="30"/>
      <c r="AJ391" s="134"/>
      <c r="AK391" s="208"/>
      <c r="AL391" s="286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4"/>
      <c r="AT391" s="39"/>
    </row>
    <row r="392" spans="2:46" ht="13.5" customHeight="1" thickBot="1" x14ac:dyDescent="0.2">
      <c r="B392" s="287"/>
      <c r="C392" s="29"/>
      <c r="D392" s="187"/>
      <c r="E392" s="58"/>
      <c r="F392" s="190"/>
      <c r="G392" s="190"/>
      <c r="H392" s="190"/>
      <c r="I392" s="58"/>
      <c r="J392" s="58"/>
      <c r="K392" s="189"/>
      <c r="L392" s="259"/>
      <c r="M392" s="259"/>
      <c r="N392" s="58"/>
      <c r="O392" s="30"/>
      <c r="P392" s="58"/>
      <c r="Q392" s="30"/>
      <c r="R392" s="185"/>
      <c r="S392" s="206"/>
      <c r="T392" s="287"/>
      <c r="U392" s="29"/>
      <c r="V392" s="187"/>
      <c r="W392" s="58"/>
      <c r="X392" s="190"/>
      <c r="Y392" s="190"/>
      <c r="Z392" s="190"/>
      <c r="AA392" s="58"/>
      <c r="AB392" s="58"/>
      <c r="AC392" s="189"/>
      <c r="AD392" s="259"/>
      <c r="AE392" s="259"/>
      <c r="AF392" s="58"/>
      <c r="AG392" s="30"/>
      <c r="AH392" s="58"/>
      <c r="AI392" s="30"/>
      <c r="AJ392" s="185"/>
      <c r="AK392" s="208"/>
      <c r="AL392" s="287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4"/>
      <c r="AT392" s="39"/>
    </row>
    <row r="393" spans="2:46" ht="13.5" customHeight="1" x14ac:dyDescent="0.15">
      <c r="B393" s="285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8"/>
      <c r="M393" s="258"/>
      <c r="N393" s="57"/>
      <c r="O393" s="28"/>
      <c r="P393" s="57"/>
      <c r="Q393" s="28"/>
      <c r="R393" s="133"/>
      <c r="S393" s="206"/>
      <c r="T393" s="285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8"/>
      <c r="AE393" s="258"/>
      <c r="AF393" s="57"/>
      <c r="AG393" s="28"/>
      <c r="AH393" s="57"/>
      <c r="AI393" s="28"/>
      <c r="AJ393" s="133"/>
      <c r="AK393" s="208"/>
      <c r="AL393" s="285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4"/>
      <c r="AT393" s="39"/>
    </row>
    <row r="394" spans="2:46" ht="13.5" customHeight="1" x14ac:dyDescent="0.15">
      <c r="B394" s="286"/>
      <c r="C394" s="29" t="s">
        <v>35</v>
      </c>
      <c r="D394" s="187"/>
      <c r="E394" s="58"/>
      <c r="F394" s="188"/>
      <c r="G394" s="188"/>
      <c r="H394" s="188"/>
      <c r="I394" s="64"/>
      <c r="J394" s="64"/>
      <c r="K394" s="189"/>
      <c r="L394" s="259"/>
      <c r="M394" s="259"/>
      <c r="N394" s="58"/>
      <c r="O394" s="30"/>
      <c r="P394" s="58"/>
      <c r="Q394" s="30"/>
      <c r="R394" s="134"/>
      <c r="S394" s="206"/>
      <c r="T394" s="286"/>
      <c r="U394" s="29" t="s">
        <v>35</v>
      </c>
      <c r="V394" s="187"/>
      <c r="W394" s="58"/>
      <c r="X394" s="188"/>
      <c r="Y394" s="188"/>
      <c r="Z394" s="188"/>
      <c r="AA394" s="64"/>
      <c r="AB394" s="64"/>
      <c r="AC394" s="189"/>
      <c r="AD394" s="259"/>
      <c r="AE394" s="259"/>
      <c r="AF394" s="58"/>
      <c r="AG394" s="30"/>
      <c r="AH394" s="58"/>
      <c r="AI394" s="30"/>
      <c r="AJ394" s="134"/>
      <c r="AK394" s="208"/>
      <c r="AL394" s="286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4"/>
      <c r="AT394" s="39"/>
    </row>
    <row r="395" spans="2:46" ht="13.5" customHeight="1" x14ac:dyDescent="0.15">
      <c r="B395" s="286"/>
      <c r="C395" s="29" t="s">
        <v>36</v>
      </c>
      <c r="D395" s="187"/>
      <c r="E395" s="58"/>
      <c r="F395" s="188"/>
      <c r="G395" s="188"/>
      <c r="H395" s="188"/>
      <c r="I395" s="64"/>
      <c r="J395" s="64"/>
      <c r="K395" s="189"/>
      <c r="L395" s="259"/>
      <c r="M395" s="259"/>
      <c r="N395" s="58"/>
      <c r="O395" s="30"/>
      <c r="P395" s="58"/>
      <c r="Q395" s="30"/>
      <c r="R395" s="134"/>
      <c r="S395" s="206"/>
      <c r="T395" s="286"/>
      <c r="U395" s="29" t="s">
        <v>36</v>
      </c>
      <c r="V395" s="187"/>
      <c r="W395" s="58"/>
      <c r="X395" s="188"/>
      <c r="Y395" s="188"/>
      <c r="Z395" s="188"/>
      <c r="AA395" s="64"/>
      <c r="AB395" s="64"/>
      <c r="AC395" s="189"/>
      <c r="AD395" s="259"/>
      <c r="AE395" s="259"/>
      <c r="AF395" s="58"/>
      <c r="AG395" s="30"/>
      <c r="AH395" s="58"/>
      <c r="AI395" s="30"/>
      <c r="AJ395" s="134"/>
      <c r="AK395" s="208"/>
      <c r="AL395" s="286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4"/>
      <c r="AT395" s="39"/>
    </row>
    <row r="396" spans="2:46" ht="13.5" customHeight="1" x14ac:dyDescent="0.15">
      <c r="B396" s="286"/>
      <c r="C396" s="29" t="s">
        <v>38</v>
      </c>
      <c r="D396" s="187"/>
      <c r="E396" s="58"/>
      <c r="F396" s="188"/>
      <c r="G396" s="188"/>
      <c r="H396" s="188"/>
      <c r="I396" s="64"/>
      <c r="J396" s="64"/>
      <c r="K396" s="189"/>
      <c r="L396" s="259"/>
      <c r="M396" s="259"/>
      <c r="N396" s="58"/>
      <c r="O396" s="30"/>
      <c r="P396" s="58"/>
      <c r="Q396" s="30"/>
      <c r="R396" s="134"/>
      <c r="S396" s="206"/>
      <c r="T396" s="286"/>
      <c r="U396" s="29" t="s">
        <v>38</v>
      </c>
      <c r="V396" s="187"/>
      <c r="W396" s="58"/>
      <c r="X396" s="188"/>
      <c r="Y396" s="188"/>
      <c r="Z396" s="188"/>
      <c r="AA396" s="64"/>
      <c r="AB396" s="64"/>
      <c r="AC396" s="189"/>
      <c r="AD396" s="259"/>
      <c r="AE396" s="259"/>
      <c r="AF396" s="58"/>
      <c r="AG396" s="30"/>
      <c r="AH396" s="58"/>
      <c r="AI396" s="30"/>
      <c r="AJ396" s="134"/>
      <c r="AK396" s="208"/>
      <c r="AL396" s="286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4"/>
      <c r="AT396" s="39"/>
    </row>
    <row r="397" spans="2:46" ht="13.5" customHeight="1" thickBot="1" x14ac:dyDescent="0.2">
      <c r="B397" s="287"/>
      <c r="C397" s="29"/>
      <c r="D397" s="187"/>
      <c r="E397" s="58"/>
      <c r="F397" s="190"/>
      <c r="G397" s="190"/>
      <c r="H397" s="190"/>
      <c r="I397" s="58"/>
      <c r="J397" s="58"/>
      <c r="K397" s="189"/>
      <c r="L397" s="259"/>
      <c r="M397" s="259"/>
      <c r="N397" s="58"/>
      <c r="O397" s="30"/>
      <c r="P397" s="58"/>
      <c r="Q397" s="30"/>
      <c r="R397" s="185"/>
      <c r="S397" s="206"/>
      <c r="T397" s="287"/>
      <c r="U397" s="29"/>
      <c r="V397" s="187"/>
      <c r="W397" s="58"/>
      <c r="X397" s="190"/>
      <c r="Y397" s="190"/>
      <c r="Z397" s="190"/>
      <c r="AA397" s="58"/>
      <c r="AB397" s="58"/>
      <c r="AC397" s="189"/>
      <c r="AD397" s="259"/>
      <c r="AE397" s="259"/>
      <c r="AF397" s="58"/>
      <c r="AG397" s="30"/>
      <c r="AH397" s="58"/>
      <c r="AI397" s="30"/>
      <c r="AJ397" s="185"/>
      <c r="AK397" s="208"/>
      <c r="AL397" s="287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4"/>
      <c r="AT397" s="39"/>
    </row>
    <row r="398" spans="2:46" ht="13.5" customHeight="1" x14ac:dyDescent="0.15">
      <c r="B398" s="285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8"/>
      <c r="M398" s="258"/>
      <c r="N398" s="57"/>
      <c r="O398" s="28"/>
      <c r="P398" s="57"/>
      <c r="Q398" s="28"/>
      <c r="R398" s="133"/>
      <c r="S398" s="206"/>
      <c r="T398" s="285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8"/>
      <c r="AE398" s="258"/>
      <c r="AF398" s="57"/>
      <c r="AG398" s="28"/>
      <c r="AH398" s="57"/>
      <c r="AI398" s="28"/>
      <c r="AJ398" s="133"/>
      <c r="AK398" s="208"/>
      <c r="AL398" s="285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4"/>
      <c r="AT398" s="39"/>
    </row>
    <row r="399" spans="2:46" ht="13.5" customHeight="1" x14ac:dyDescent="0.15">
      <c r="B399" s="286"/>
      <c r="C399" s="29" t="s">
        <v>35</v>
      </c>
      <c r="D399" s="187"/>
      <c r="E399" s="58"/>
      <c r="F399" s="188"/>
      <c r="G399" s="188"/>
      <c r="H399" s="188"/>
      <c r="I399" s="64"/>
      <c r="J399" s="64"/>
      <c r="K399" s="189"/>
      <c r="L399" s="259"/>
      <c r="M399" s="259"/>
      <c r="N399" s="58"/>
      <c r="O399" s="30"/>
      <c r="P399" s="58"/>
      <c r="Q399" s="30"/>
      <c r="R399" s="134"/>
      <c r="S399" s="206"/>
      <c r="T399" s="286"/>
      <c r="U399" s="29" t="s">
        <v>35</v>
      </c>
      <c r="V399" s="187"/>
      <c r="W399" s="58"/>
      <c r="X399" s="188"/>
      <c r="Y399" s="188"/>
      <c r="Z399" s="188"/>
      <c r="AA399" s="64"/>
      <c r="AB399" s="64"/>
      <c r="AC399" s="189"/>
      <c r="AD399" s="259"/>
      <c r="AE399" s="259"/>
      <c r="AF399" s="58"/>
      <c r="AG399" s="30"/>
      <c r="AH399" s="58"/>
      <c r="AI399" s="30"/>
      <c r="AJ399" s="134"/>
      <c r="AK399" s="208"/>
      <c r="AL399" s="286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4"/>
      <c r="AT399" s="39"/>
    </row>
    <row r="400" spans="2:46" ht="13.5" customHeight="1" x14ac:dyDescent="0.15">
      <c r="B400" s="286"/>
      <c r="C400" s="29" t="s">
        <v>36</v>
      </c>
      <c r="D400" s="187"/>
      <c r="E400" s="58"/>
      <c r="F400" s="188"/>
      <c r="G400" s="188"/>
      <c r="H400" s="188"/>
      <c r="I400" s="64"/>
      <c r="J400" s="64"/>
      <c r="K400" s="189"/>
      <c r="L400" s="259"/>
      <c r="M400" s="259"/>
      <c r="N400" s="58"/>
      <c r="O400" s="30"/>
      <c r="P400" s="58"/>
      <c r="Q400" s="30"/>
      <c r="R400" s="134"/>
      <c r="S400" s="206"/>
      <c r="T400" s="286"/>
      <c r="U400" s="29" t="s">
        <v>36</v>
      </c>
      <c r="V400" s="187"/>
      <c r="W400" s="58"/>
      <c r="X400" s="188"/>
      <c r="Y400" s="188"/>
      <c r="Z400" s="188"/>
      <c r="AA400" s="64"/>
      <c r="AB400" s="64"/>
      <c r="AC400" s="189"/>
      <c r="AD400" s="259"/>
      <c r="AE400" s="259"/>
      <c r="AF400" s="58"/>
      <c r="AG400" s="30"/>
      <c r="AH400" s="58"/>
      <c r="AI400" s="30"/>
      <c r="AJ400" s="134"/>
      <c r="AK400" s="208"/>
      <c r="AL400" s="286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4"/>
      <c r="AT400" s="39"/>
    </row>
    <row r="401" spans="2:46" ht="13.5" customHeight="1" x14ac:dyDescent="0.15">
      <c r="B401" s="286"/>
      <c r="C401" s="29" t="s">
        <v>38</v>
      </c>
      <c r="D401" s="187"/>
      <c r="E401" s="58"/>
      <c r="F401" s="188"/>
      <c r="G401" s="188"/>
      <c r="H401" s="188"/>
      <c r="I401" s="64"/>
      <c r="J401" s="64"/>
      <c r="K401" s="189"/>
      <c r="L401" s="259"/>
      <c r="M401" s="259"/>
      <c r="N401" s="58"/>
      <c r="O401" s="30"/>
      <c r="P401" s="58"/>
      <c r="Q401" s="30"/>
      <c r="R401" s="134"/>
      <c r="S401" s="206"/>
      <c r="T401" s="286"/>
      <c r="U401" s="29" t="s">
        <v>38</v>
      </c>
      <c r="V401" s="187"/>
      <c r="W401" s="58"/>
      <c r="X401" s="188"/>
      <c r="Y401" s="188"/>
      <c r="Z401" s="188"/>
      <c r="AA401" s="64"/>
      <c r="AB401" s="64"/>
      <c r="AC401" s="189"/>
      <c r="AD401" s="259"/>
      <c r="AE401" s="259"/>
      <c r="AF401" s="58"/>
      <c r="AG401" s="30"/>
      <c r="AH401" s="58"/>
      <c r="AI401" s="30"/>
      <c r="AJ401" s="134"/>
      <c r="AK401" s="208"/>
      <c r="AL401" s="286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4"/>
      <c r="AT401" s="39"/>
    </row>
    <row r="402" spans="2:46" ht="13.5" customHeight="1" thickBot="1" x14ac:dyDescent="0.2">
      <c r="B402" s="287"/>
      <c r="C402" s="29"/>
      <c r="D402" s="187"/>
      <c r="E402" s="58"/>
      <c r="F402" s="190"/>
      <c r="G402" s="190"/>
      <c r="H402" s="190"/>
      <c r="I402" s="58"/>
      <c r="J402" s="58"/>
      <c r="K402" s="189"/>
      <c r="L402" s="259"/>
      <c r="M402" s="259"/>
      <c r="N402" s="58"/>
      <c r="O402" s="30"/>
      <c r="P402" s="58"/>
      <c r="Q402" s="30"/>
      <c r="R402" s="185"/>
      <c r="S402" s="206"/>
      <c r="T402" s="287"/>
      <c r="U402" s="29"/>
      <c r="V402" s="187"/>
      <c r="W402" s="58"/>
      <c r="X402" s="190"/>
      <c r="Y402" s="190"/>
      <c r="Z402" s="190"/>
      <c r="AA402" s="58"/>
      <c r="AB402" s="58"/>
      <c r="AC402" s="189"/>
      <c r="AD402" s="259"/>
      <c r="AE402" s="259"/>
      <c r="AF402" s="58"/>
      <c r="AG402" s="30"/>
      <c r="AH402" s="58"/>
      <c r="AI402" s="30"/>
      <c r="AJ402" s="185"/>
      <c r="AK402" s="208"/>
      <c r="AL402" s="287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4"/>
      <c r="AT402" s="39"/>
    </row>
    <row r="403" spans="2:46" ht="13.5" customHeight="1" x14ac:dyDescent="0.15">
      <c r="B403" s="285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8"/>
      <c r="M403" s="258"/>
      <c r="N403" s="57"/>
      <c r="O403" s="28"/>
      <c r="P403" s="57"/>
      <c r="Q403" s="28"/>
      <c r="R403" s="133"/>
      <c r="S403" s="206"/>
      <c r="T403" s="285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8"/>
      <c r="AE403" s="258"/>
      <c r="AF403" s="57"/>
      <c r="AG403" s="28"/>
      <c r="AH403" s="57"/>
      <c r="AI403" s="28"/>
      <c r="AJ403" s="133"/>
      <c r="AK403" s="208"/>
      <c r="AL403" s="285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4"/>
      <c r="AT403" s="39"/>
    </row>
    <row r="404" spans="2:46" ht="13.5" customHeight="1" x14ac:dyDescent="0.15">
      <c r="B404" s="286"/>
      <c r="C404" s="29" t="s">
        <v>35</v>
      </c>
      <c r="D404" s="187"/>
      <c r="E404" s="58"/>
      <c r="F404" s="188"/>
      <c r="G404" s="188"/>
      <c r="H404" s="188"/>
      <c r="I404" s="64"/>
      <c r="J404" s="64"/>
      <c r="K404" s="189"/>
      <c r="L404" s="259"/>
      <c r="M404" s="259"/>
      <c r="N404" s="58"/>
      <c r="O404" s="30"/>
      <c r="P404" s="58"/>
      <c r="Q404" s="30"/>
      <c r="R404" s="134"/>
      <c r="S404" s="206"/>
      <c r="T404" s="286"/>
      <c r="U404" s="29" t="s">
        <v>35</v>
      </c>
      <c r="V404" s="187"/>
      <c r="W404" s="58"/>
      <c r="X404" s="188"/>
      <c r="Y404" s="188"/>
      <c r="Z404" s="188"/>
      <c r="AA404" s="64"/>
      <c r="AB404" s="64"/>
      <c r="AC404" s="189"/>
      <c r="AD404" s="259"/>
      <c r="AE404" s="259"/>
      <c r="AF404" s="58"/>
      <c r="AG404" s="30"/>
      <c r="AH404" s="58"/>
      <c r="AI404" s="30"/>
      <c r="AJ404" s="134"/>
      <c r="AK404" s="208"/>
      <c r="AL404" s="286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4"/>
      <c r="AT404" s="39"/>
    </row>
    <row r="405" spans="2:46" ht="13.5" customHeight="1" x14ac:dyDescent="0.15">
      <c r="B405" s="286"/>
      <c r="C405" s="29" t="s">
        <v>36</v>
      </c>
      <c r="D405" s="187"/>
      <c r="E405" s="58"/>
      <c r="F405" s="188"/>
      <c r="G405" s="188"/>
      <c r="H405" s="188"/>
      <c r="I405" s="64"/>
      <c r="J405" s="64"/>
      <c r="K405" s="189"/>
      <c r="L405" s="259"/>
      <c r="M405" s="259"/>
      <c r="N405" s="58"/>
      <c r="O405" s="30"/>
      <c r="P405" s="58"/>
      <c r="Q405" s="30"/>
      <c r="R405" s="134"/>
      <c r="S405" s="206"/>
      <c r="T405" s="286"/>
      <c r="U405" s="29" t="s">
        <v>36</v>
      </c>
      <c r="V405" s="187"/>
      <c r="W405" s="58"/>
      <c r="X405" s="188"/>
      <c r="Y405" s="188"/>
      <c r="Z405" s="188"/>
      <c r="AA405" s="64"/>
      <c r="AB405" s="64"/>
      <c r="AC405" s="189"/>
      <c r="AD405" s="259"/>
      <c r="AE405" s="259"/>
      <c r="AF405" s="58"/>
      <c r="AG405" s="30"/>
      <c r="AH405" s="58"/>
      <c r="AI405" s="30"/>
      <c r="AJ405" s="134"/>
      <c r="AK405" s="208"/>
      <c r="AL405" s="286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4"/>
      <c r="AT405" s="39"/>
    </row>
    <row r="406" spans="2:46" ht="13.5" customHeight="1" x14ac:dyDescent="0.15">
      <c r="B406" s="286"/>
      <c r="C406" s="29" t="s">
        <v>38</v>
      </c>
      <c r="D406" s="187"/>
      <c r="E406" s="58"/>
      <c r="F406" s="188"/>
      <c r="G406" s="188"/>
      <c r="H406" s="188"/>
      <c r="I406" s="64"/>
      <c r="J406" s="64"/>
      <c r="K406" s="189"/>
      <c r="L406" s="259"/>
      <c r="M406" s="259"/>
      <c r="N406" s="58"/>
      <c r="O406" s="30"/>
      <c r="P406" s="58"/>
      <c r="Q406" s="30"/>
      <c r="R406" s="134"/>
      <c r="S406" s="206"/>
      <c r="T406" s="286"/>
      <c r="U406" s="29" t="s">
        <v>38</v>
      </c>
      <c r="V406" s="187"/>
      <c r="W406" s="58"/>
      <c r="X406" s="188"/>
      <c r="Y406" s="188"/>
      <c r="Z406" s="188"/>
      <c r="AA406" s="64"/>
      <c r="AB406" s="64"/>
      <c r="AC406" s="189"/>
      <c r="AD406" s="259"/>
      <c r="AE406" s="259"/>
      <c r="AF406" s="58"/>
      <c r="AG406" s="30"/>
      <c r="AH406" s="58"/>
      <c r="AI406" s="30"/>
      <c r="AJ406" s="134"/>
      <c r="AK406" s="208"/>
      <c r="AL406" s="286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4"/>
      <c r="AT406" s="39"/>
    </row>
    <row r="407" spans="2:46" ht="13.5" customHeight="1" thickBot="1" x14ac:dyDescent="0.2">
      <c r="B407" s="287"/>
      <c r="C407" s="29"/>
      <c r="D407" s="187"/>
      <c r="E407" s="58"/>
      <c r="F407" s="190"/>
      <c r="G407" s="190"/>
      <c r="H407" s="190"/>
      <c r="I407" s="58"/>
      <c r="J407" s="58"/>
      <c r="K407" s="189"/>
      <c r="L407" s="259"/>
      <c r="M407" s="259"/>
      <c r="N407" s="58"/>
      <c r="O407" s="30"/>
      <c r="P407" s="58"/>
      <c r="Q407" s="30"/>
      <c r="R407" s="185"/>
      <c r="S407" s="206"/>
      <c r="T407" s="287"/>
      <c r="U407" s="29"/>
      <c r="V407" s="187"/>
      <c r="W407" s="58"/>
      <c r="X407" s="190"/>
      <c r="Y407" s="190"/>
      <c r="Z407" s="190"/>
      <c r="AA407" s="58"/>
      <c r="AB407" s="58"/>
      <c r="AC407" s="189"/>
      <c r="AD407" s="259"/>
      <c r="AE407" s="259"/>
      <c r="AF407" s="58"/>
      <c r="AG407" s="30"/>
      <c r="AH407" s="58"/>
      <c r="AI407" s="30"/>
      <c r="AJ407" s="185"/>
      <c r="AK407" s="208"/>
      <c r="AL407" s="287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4"/>
      <c r="AT407" s="39"/>
    </row>
    <row r="408" spans="2:46" ht="13.5" customHeight="1" x14ac:dyDescent="0.15">
      <c r="B408" s="285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8"/>
      <c r="M408" s="258"/>
      <c r="N408" s="57"/>
      <c r="O408" s="28"/>
      <c r="P408" s="57"/>
      <c r="Q408" s="28"/>
      <c r="R408" s="133"/>
      <c r="S408" s="206"/>
      <c r="T408" s="285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8"/>
      <c r="AE408" s="258"/>
      <c r="AF408" s="57"/>
      <c r="AG408" s="28"/>
      <c r="AH408" s="57"/>
      <c r="AI408" s="28"/>
      <c r="AJ408" s="133"/>
      <c r="AK408" s="208"/>
      <c r="AL408" s="285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4"/>
      <c r="AT408" s="39"/>
    </row>
    <row r="409" spans="2:46" ht="13.5" customHeight="1" x14ac:dyDescent="0.15">
      <c r="B409" s="286"/>
      <c r="C409" s="29" t="s">
        <v>35</v>
      </c>
      <c r="D409" s="187"/>
      <c r="E409" s="58"/>
      <c r="F409" s="188"/>
      <c r="G409" s="188"/>
      <c r="H409" s="188"/>
      <c r="I409" s="64"/>
      <c r="J409" s="64"/>
      <c r="K409" s="189"/>
      <c r="L409" s="259"/>
      <c r="M409" s="259"/>
      <c r="N409" s="58"/>
      <c r="O409" s="30"/>
      <c r="P409" s="58"/>
      <c r="Q409" s="30"/>
      <c r="R409" s="134"/>
      <c r="S409" s="206"/>
      <c r="T409" s="286"/>
      <c r="U409" s="29" t="s">
        <v>35</v>
      </c>
      <c r="V409" s="187"/>
      <c r="W409" s="58"/>
      <c r="X409" s="188"/>
      <c r="Y409" s="188"/>
      <c r="Z409" s="188"/>
      <c r="AA409" s="64"/>
      <c r="AB409" s="64"/>
      <c r="AC409" s="189"/>
      <c r="AD409" s="259"/>
      <c r="AE409" s="259"/>
      <c r="AF409" s="58"/>
      <c r="AG409" s="30"/>
      <c r="AH409" s="58"/>
      <c r="AI409" s="30"/>
      <c r="AJ409" s="134"/>
      <c r="AK409" s="208"/>
      <c r="AL409" s="286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4"/>
      <c r="AT409" s="39"/>
    </row>
    <row r="410" spans="2:46" ht="13.5" customHeight="1" x14ac:dyDescent="0.15">
      <c r="B410" s="286"/>
      <c r="C410" s="29" t="s">
        <v>36</v>
      </c>
      <c r="D410" s="187"/>
      <c r="E410" s="58"/>
      <c r="F410" s="188"/>
      <c r="G410" s="188"/>
      <c r="H410" s="188"/>
      <c r="I410" s="64"/>
      <c r="J410" s="64"/>
      <c r="K410" s="189"/>
      <c r="L410" s="259"/>
      <c r="M410" s="259"/>
      <c r="N410" s="58"/>
      <c r="O410" s="30"/>
      <c r="P410" s="58"/>
      <c r="Q410" s="30"/>
      <c r="R410" s="134"/>
      <c r="S410" s="206"/>
      <c r="T410" s="286"/>
      <c r="U410" s="29" t="s">
        <v>36</v>
      </c>
      <c r="V410" s="187"/>
      <c r="W410" s="58"/>
      <c r="X410" s="188"/>
      <c r="Y410" s="188"/>
      <c r="Z410" s="188"/>
      <c r="AA410" s="64"/>
      <c r="AB410" s="64"/>
      <c r="AC410" s="189"/>
      <c r="AD410" s="259"/>
      <c r="AE410" s="259"/>
      <c r="AF410" s="58"/>
      <c r="AG410" s="30"/>
      <c r="AH410" s="58"/>
      <c r="AI410" s="30"/>
      <c r="AJ410" s="134"/>
      <c r="AK410" s="208"/>
      <c r="AL410" s="286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4"/>
      <c r="AT410" s="39"/>
    </row>
    <row r="411" spans="2:46" ht="13.5" customHeight="1" x14ac:dyDescent="0.15">
      <c r="B411" s="286"/>
      <c r="C411" s="29" t="s">
        <v>38</v>
      </c>
      <c r="D411" s="187"/>
      <c r="E411" s="58"/>
      <c r="F411" s="188"/>
      <c r="G411" s="188"/>
      <c r="H411" s="188"/>
      <c r="I411" s="64"/>
      <c r="J411" s="64"/>
      <c r="K411" s="189"/>
      <c r="L411" s="259"/>
      <c r="M411" s="259"/>
      <c r="N411" s="58"/>
      <c r="O411" s="30"/>
      <c r="P411" s="58"/>
      <c r="Q411" s="30"/>
      <c r="R411" s="134"/>
      <c r="S411" s="206"/>
      <c r="T411" s="286"/>
      <c r="U411" s="29" t="s">
        <v>38</v>
      </c>
      <c r="V411" s="187"/>
      <c r="W411" s="58"/>
      <c r="X411" s="188"/>
      <c r="Y411" s="188"/>
      <c r="Z411" s="188"/>
      <c r="AA411" s="64"/>
      <c r="AB411" s="64"/>
      <c r="AC411" s="189"/>
      <c r="AD411" s="259"/>
      <c r="AE411" s="259"/>
      <c r="AF411" s="58"/>
      <c r="AG411" s="30"/>
      <c r="AH411" s="58"/>
      <c r="AI411" s="30"/>
      <c r="AJ411" s="134"/>
      <c r="AK411" s="208"/>
      <c r="AL411" s="286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4"/>
      <c r="AT411" s="39"/>
    </row>
    <row r="412" spans="2:46" ht="13.5" customHeight="1" thickBot="1" x14ac:dyDescent="0.2">
      <c r="B412" s="287"/>
      <c r="C412" s="29"/>
      <c r="D412" s="187"/>
      <c r="E412" s="58"/>
      <c r="F412" s="190"/>
      <c r="G412" s="190"/>
      <c r="H412" s="190"/>
      <c r="I412" s="58"/>
      <c r="J412" s="58"/>
      <c r="K412" s="189"/>
      <c r="L412" s="259"/>
      <c r="M412" s="259"/>
      <c r="N412" s="58"/>
      <c r="O412" s="30"/>
      <c r="P412" s="58"/>
      <c r="Q412" s="30"/>
      <c r="R412" s="185"/>
      <c r="S412" s="206"/>
      <c r="T412" s="287"/>
      <c r="U412" s="29"/>
      <c r="V412" s="187"/>
      <c r="W412" s="58"/>
      <c r="X412" s="190"/>
      <c r="Y412" s="190"/>
      <c r="Z412" s="190"/>
      <c r="AA412" s="58"/>
      <c r="AB412" s="58"/>
      <c r="AC412" s="189"/>
      <c r="AD412" s="259"/>
      <c r="AE412" s="259"/>
      <c r="AF412" s="58"/>
      <c r="AG412" s="30"/>
      <c r="AH412" s="58"/>
      <c r="AI412" s="30"/>
      <c r="AJ412" s="185"/>
      <c r="AK412" s="208"/>
      <c r="AL412" s="287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4"/>
      <c r="AT412" s="39"/>
    </row>
    <row r="413" spans="2:46" ht="13.5" customHeight="1" x14ac:dyDescent="0.15">
      <c r="B413" s="285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8"/>
      <c r="M413" s="258"/>
      <c r="N413" s="57"/>
      <c r="O413" s="28"/>
      <c r="P413" s="57"/>
      <c r="Q413" s="28"/>
      <c r="R413" s="133"/>
      <c r="S413" s="206"/>
      <c r="T413" s="285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8"/>
      <c r="AE413" s="258"/>
      <c r="AF413" s="57"/>
      <c r="AG413" s="28"/>
      <c r="AH413" s="57"/>
      <c r="AI413" s="28"/>
      <c r="AJ413" s="133"/>
      <c r="AK413" s="208"/>
      <c r="AL413" s="285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4"/>
      <c r="AT413" s="39"/>
    </row>
    <row r="414" spans="2:46" ht="13.5" customHeight="1" x14ac:dyDescent="0.15">
      <c r="B414" s="286"/>
      <c r="C414" s="29" t="s">
        <v>35</v>
      </c>
      <c r="D414" s="187"/>
      <c r="E414" s="58"/>
      <c r="F414" s="188"/>
      <c r="G414" s="188"/>
      <c r="H414" s="188"/>
      <c r="I414" s="64"/>
      <c r="J414" s="64"/>
      <c r="K414" s="189"/>
      <c r="L414" s="259"/>
      <c r="M414" s="259"/>
      <c r="N414" s="58"/>
      <c r="O414" s="30"/>
      <c r="P414" s="58"/>
      <c r="Q414" s="30"/>
      <c r="R414" s="134"/>
      <c r="S414" s="206"/>
      <c r="T414" s="286"/>
      <c r="U414" s="29" t="s">
        <v>35</v>
      </c>
      <c r="V414" s="187"/>
      <c r="W414" s="58"/>
      <c r="X414" s="188"/>
      <c r="Y414" s="188"/>
      <c r="Z414" s="188"/>
      <c r="AA414" s="64"/>
      <c r="AB414" s="64"/>
      <c r="AC414" s="189"/>
      <c r="AD414" s="259"/>
      <c r="AE414" s="259"/>
      <c r="AF414" s="58"/>
      <c r="AG414" s="30"/>
      <c r="AH414" s="58"/>
      <c r="AI414" s="30"/>
      <c r="AJ414" s="134"/>
      <c r="AK414" s="208"/>
      <c r="AL414" s="286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4"/>
      <c r="AT414" s="39"/>
    </row>
    <row r="415" spans="2:46" ht="13.5" customHeight="1" x14ac:dyDescent="0.15">
      <c r="B415" s="286"/>
      <c r="C415" s="29" t="s">
        <v>36</v>
      </c>
      <c r="D415" s="187"/>
      <c r="E415" s="58"/>
      <c r="F415" s="188"/>
      <c r="G415" s="188"/>
      <c r="H415" s="188"/>
      <c r="I415" s="64"/>
      <c r="J415" s="64"/>
      <c r="K415" s="189"/>
      <c r="L415" s="259"/>
      <c r="M415" s="259"/>
      <c r="N415" s="58"/>
      <c r="O415" s="30"/>
      <c r="P415" s="58"/>
      <c r="Q415" s="30"/>
      <c r="R415" s="134"/>
      <c r="S415" s="206"/>
      <c r="T415" s="286"/>
      <c r="U415" s="29" t="s">
        <v>36</v>
      </c>
      <c r="V415" s="187"/>
      <c r="W415" s="58"/>
      <c r="X415" s="188"/>
      <c r="Y415" s="188"/>
      <c r="Z415" s="188"/>
      <c r="AA415" s="64"/>
      <c r="AB415" s="64"/>
      <c r="AC415" s="189"/>
      <c r="AD415" s="259"/>
      <c r="AE415" s="259"/>
      <c r="AF415" s="58"/>
      <c r="AG415" s="30"/>
      <c r="AH415" s="58"/>
      <c r="AI415" s="30"/>
      <c r="AJ415" s="134"/>
      <c r="AK415" s="208"/>
      <c r="AL415" s="286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4"/>
      <c r="AT415" s="39"/>
    </row>
    <row r="416" spans="2:46" ht="13.5" customHeight="1" x14ac:dyDescent="0.15">
      <c r="B416" s="286"/>
      <c r="C416" s="29" t="s">
        <v>38</v>
      </c>
      <c r="D416" s="187"/>
      <c r="E416" s="58"/>
      <c r="F416" s="188"/>
      <c r="G416" s="188"/>
      <c r="H416" s="188"/>
      <c r="I416" s="64"/>
      <c r="J416" s="64"/>
      <c r="K416" s="189"/>
      <c r="L416" s="259"/>
      <c r="M416" s="259"/>
      <c r="N416" s="58"/>
      <c r="O416" s="30"/>
      <c r="P416" s="58"/>
      <c r="Q416" s="30"/>
      <c r="R416" s="134"/>
      <c r="S416" s="206"/>
      <c r="T416" s="286"/>
      <c r="U416" s="29" t="s">
        <v>38</v>
      </c>
      <c r="V416" s="187"/>
      <c r="W416" s="58"/>
      <c r="X416" s="188"/>
      <c r="Y416" s="188"/>
      <c r="Z416" s="188"/>
      <c r="AA416" s="64"/>
      <c r="AB416" s="64"/>
      <c r="AC416" s="189"/>
      <c r="AD416" s="259"/>
      <c r="AE416" s="259"/>
      <c r="AF416" s="58"/>
      <c r="AG416" s="30"/>
      <c r="AH416" s="58"/>
      <c r="AI416" s="30"/>
      <c r="AJ416" s="134"/>
      <c r="AK416" s="208"/>
      <c r="AL416" s="286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4"/>
      <c r="AT416" s="39"/>
    </row>
    <row r="417" spans="2:46" ht="13.5" customHeight="1" thickBot="1" x14ac:dyDescent="0.2">
      <c r="B417" s="287"/>
      <c r="C417" s="29"/>
      <c r="D417" s="187"/>
      <c r="E417" s="58"/>
      <c r="F417" s="190"/>
      <c r="G417" s="190"/>
      <c r="H417" s="190"/>
      <c r="I417" s="58"/>
      <c r="J417" s="58"/>
      <c r="K417" s="189"/>
      <c r="L417" s="259"/>
      <c r="M417" s="259"/>
      <c r="N417" s="58"/>
      <c r="O417" s="30"/>
      <c r="P417" s="58"/>
      <c r="Q417" s="30"/>
      <c r="R417" s="185"/>
      <c r="S417" s="206"/>
      <c r="T417" s="287"/>
      <c r="U417" s="29"/>
      <c r="V417" s="187"/>
      <c r="W417" s="58"/>
      <c r="X417" s="190"/>
      <c r="Y417" s="190"/>
      <c r="Z417" s="190"/>
      <c r="AA417" s="58"/>
      <c r="AB417" s="58"/>
      <c r="AC417" s="189"/>
      <c r="AD417" s="259"/>
      <c r="AE417" s="259"/>
      <c r="AF417" s="58"/>
      <c r="AG417" s="30"/>
      <c r="AH417" s="58"/>
      <c r="AI417" s="30"/>
      <c r="AJ417" s="185"/>
      <c r="AK417" s="208"/>
      <c r="AL417" s="287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4"/>
      <c r="AT417" s="39"/>
    </row>
    <row r="418" spans="2:46" ht="13.5" customHeight="1" x14ac:dyDescent="0.15">
      <c r="B418" s="285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8"/>
      <c r="M418" s="258"/>
      <c r="N418" s="57"/>
      <c r="O418" s="28"/>
      <c r="P418" s="57"/>
      <c r="Q418" s="28"/>
      <c r="R418" s="133"/>
      <c r="S418" s="206"/>
      <c r="T418" s="285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8"/>
      <c r="AE418" s="258"/>
      <c r="AF418" s="57"/>
      <c r="AG418" s="28"/>
      <c r="AH418" s="57"/>
      <c r="AI418" s="28"/>
      <c r="AJ418" s="133"/>
      <c r="AK418" s="208"/>
      <c r="AL418" s="285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4"/>
      <c r="AT418" s="39"/>
    </row>
    <row r="419" spans="2:46" ht="13.5" customHeight="1" x14ac:dyDescent="0.15">
      <c r="B419" s="286"/>
      <c r="C419" s="29" t="s">
        <v>35</v>
      </c>
      <c r="D419" s="187"/>
      <c r="E419" s="58"/>
      <c r="F419" s="188"/>
      <c r="G419" s="188"/>
      <c r="H419" s="188"/>
      <c r="I419" s="64"/>
      <c r="J419" s="64"/>
      <c r="K419" s="189"/>
      <c r="L419" s="259"/>
      <c r="M419" s="259"/>
      <c r="N419" s="58"/>
      <c r="O419" s="30"/>
      <c r="P419" s="58"/>
      <c r="Q419" s="30"/>
      <c r="R419" s="134"/>
      <c r="S419" s="206"/>
      <c r="T419" s="286"/>
      <c r="U419" s="29" t="s">
        <v>35</v>
      </c>
      <c r="V419" s="187"/>
      <c r="W419" s="58"/>
      <c r="X419" s="188"/>
      <c r="Y419" s="188"/>
      <c r="Z419" s="188"/>
      <c r="AA419" s="64"/>
      <c r="AB419" s="64"/>
      <c r="AC419" s="189"/>
      <c r="AD419" s="259"/>
      <c r="AE419" s="259"/>
      <c r="AF419" s="58"/>
      <c r="AG419" s="30"/>
      <c r="AH419" s="58"/>
      <c r="AI419" s="30"/>
      <c r="AJ419" s="134"/>
      <c r="AK419" s="208"/>
      <c r="AL419" s="286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4"/>
      <c r="AT419" s="39"/>
    </row>
    <row r="420" spans="2:46" ht="13.5" customHeight="1" x14ac:dyDescent="0.15">
      <c r="B420" s="286"/>
      <c r="C420" s="29" t="s">
        <v>36</v>
      </c>
      <c r="D420" s="187"/>
      <c r="E420" s="58"/>
      <c r="F420" s="188"/>
      <c r="G420" s="188"/>
      <c r="H420" s="188"/>
      <c r="I420" s="64"/>
      <c r="J420" s="64"/>
      <c r="K420" s="189"/>
      <c r="L420" s="259"/>
      <c r="M420" s="259"/>
      <c r="N420" s="58"/>
      <c r="O420" s="30"/>
      <c r="P420" s="58"/>
      <c r="Q420" s="30"/>
      <c r="R420" s="134"/>
      <c r="S420" s="206"/>
      <c r="T420" s="286"/>
      <c r="U420" s="29" t="s">
        <v>36</v>
      </c>
      <c r="V420" s="187"/>
      <c r="W420" s="58"/>
      <c r="X420" s="188"/>
      <c r="Y420" s="188"/>
      <c r="Z420" s="188"/>
      <c r="AA420" s="64"/>
      <c r="AB420" s="64"/>
      <c r="AC420" s="189"/>
      <c r="AD420" s="259"/>
      <c r="AE420" s="259"/>
      <c r="AF420" s="58"/>
      <c r="AG420" s="30"/>
      <c r="AH420" s="58"/>
      <c r="AI420" s="30"/>
      <c r="AJ420" s="134"/>
      <c r="AK420" s="208"/>
      <c r="AL420" s="286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4"/>
      <c r="AT420" s="39"/>
    </row>
    <row r="421" spans="2:46" ht="13.5" customHeight="1" x14ac:dyDescent="0.15">
      <c r="B421" s="286"/>
      <c r="C421" s="29" t="s">
        <v>38</v>
      </c>
      <c r="D421" s="187"/>
      <c r="E421" s="58"/>
      <c r="F421" s="188"/>
      <c r="G421" s="188"/>
      <c r="H421" s="188"/>
      <c r="I421" s="64"/>
      <c r="J421" s="64"/>
      <c r="K421" s="189"/>
      <c r="L421" s="259"/>
      <c r="M421" s="259"/>
      <c r="N421" s="58"/>
      <c r="O421" s="30"/>
      <c r="P421" s="58"/>
      <c r="Q421" s="30"/>
      <c r="R421" s="134"/>
      <c r="S421" s="206"/>
      <c r="T421" s="286"/>
      <c r="U421" s="29" t="s">
        <v>38</v>
      </c>
      <c r="V421" s="187"/>
      <c r="W421" s="58"/>
      <c r="X421" s="188"/>
      <c r="Y421" s="188"/>
      <c r="Z421" s="188"/>
      <c r="AA421" s="64"/>
      <c r="AB421" s="64"/>
      <c r="AC421" s="189"/>
      <c r="AD421" s="259"/>
      <c r="AE421" s="259"/>
      <c r="AF421" s="58"/>
      <c r="AG421" s="30"/>
      <c r="AH421" s="58"/>
      <c r="AI421" s="30"/>
      <c r="AJ421" s="134"/>
      <c r="AK421" s="208"/>
      <c r="AL421" s="286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4"/>
      <c r="AT421" s="39"/>
    </row>
    <row r="422" spans="2:46" ht="13.5" customHeight="1" thickBot="1" x14ac:dyDescent="0.2">
      <c r="B422" s="287"/>
      <c r="C422" s="29"/>
      <c r="D422" s="187"/>
      <c r="E422" s="58"/>
      <c r="F422" s="190"/>
      <c r="G422" s="190"/>
      <c r="H422" s="190"/>
      <c r="I422" s="58"/>
      <c r="J422" s="58"/>
      <c r="K422" s="189"/>
      <c r="L422" s="259"/>
      <c r="M422" s="259"/>
      <c r="N422" s="58"/>
      <c r="O422" s="30"/>
      <c r="P422" s="58"/>
      <c r="Q422" s="30"/>
      <c r="R422" s="185"/>
      <c r="S422" s="206"/>
      <c r="T422" s="287"/>
      <c r="U422" s="29"/>
      <c r="V422" s="187"/>
      <c r="W422" s="58"/>
      <c r="X422" s="190"/>
      <c r="Y422" s="190"/>
      <c r="Z422" s="190"/>
      <c r="AA422" s="58"/>
      <c r="AB422" s="58"/>
      <c r="AC422" s="189"/>
      <c r="AD422" s="259"/>
      <c r="AE422" s="259"/>
      <c r="AF422" s="58"/>
      <c r="AG422" s="30"/>
      <c r="AH422" s="58"/>
      <c r="AI422" s="30"/>
      <c r="AJ422" s="185"/>
      <c r="AK422" s="208"/>
      <c r="AL422" s="287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4"/>
      <c r="AT422" s="39"/>
    </row>
    <row r="423" spans="2:46" ht="13.5" customHeight="1" x14ac:dyDescent="0.15">
      <c r="B423" s="285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8"/>
      <c r="M423" s="258"/>
      <c r="N423" s="57"/>
      <c r="O423" s="28"/>
      <c r="P423" s="57"/>
      <c r="Q423" s="28"/>
      <c r="R423" s="133"/>
      <c r="S423" s="206"/>
      <c r="T423" s="285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8"/>
      <c r="AE423" s="258"/>
      <c r="AF423" s="57"/>
      <c r="AG423" s="28"/>
      <c r="AH423" s="57"/>
      <c r="AI423" s="28"/>
      <c r="AJ423" s="133"/>
      <c r="AK423" s="208"/>
      <c r="AL423" s="285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4"/>
      <c r="AT423" s="39"/>
    </row>
    <row r="424" spans="2:46" ht="13.5" customHeight="1" x14ac:dyDescent="0.15">
      <c r="B424" s="286"/>
      <c r="C424" s="29" t="s">
        <v>35</v>
      </c>
      <c r="D424" s="187"/>
      <c r="E424" s="58"/>
      <c r="F424" s="188"/>
      <c r="G424" s="188"/>
      <c r="H424" s="188"/>
      <c r="I424" s="64"/>
      <c r="J424" s="64"/>
      <c r="K424" s="189"/>
      <c r="L424" s="259"/>
      <c r="M424" s="259"/>
      <c r="N424" s="58"/>
      <c r="O424" s="30"/>
      <c r="P424" s="58"/>
      <c r="Q424" s="30"/>
      <c r="R424" s="134"/>
      <c r="S424" s="206"/>
      <c r="T424" s="286"/>
      <c r="U424" s="29" t="s">
        <v>35</v>
      </c>
      <c r="V424" s="187"/>
      <c r="W424" s="58"/>
      <c r="X424" s="188"/>
      <c r="Y424" s="188"/>
      <c r="Z424" s="188"/>
      <c r="AA424" s="64"/>
      <c r="AB424" s="64"/>
      <c r="AC424" s="189"/>
      <c r="AD424" s="259"/>
      <c r="AE424" s="259"/>
      <c r="AF424" s="58"/>
      <c r="AG424" s="30"/>
      <c r="AH424" s="58"/>
      <c r="AI424" s="30"/>
      <c r="AJ424" s="134"/>
      <c r="AK424" s="208"/>
      <c r="AL424" s="286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4"/>
      <c r="AT424" s="39"/>
    </row>
    <row r="425" spans="2:46" ht="13.5" customHeight="1" x14ac:dyDescent="0.15">
      <c r="B425" s="286"/>
      <c r="C425" s="29" t="s">
        <v>36</v>
      </c>
      <c r="D425" s="187"/>
      <c r="E425" s="58"/>
      <c r="F425" s="188"/>
      <c r="G425" s="188"/>
      <c r="H425" s="188"/>
      <c r="I425" s="64"/>
      <c r="J425" s="64"/>
      <c r="K425" s="189"/>
      <c r="L425" s="259"/>
      <c r="M425" s="259"/>
      <c r="N425" s="58"/>
      <c r="O425" s="30"/>
      <c r="P425" s="58"/>
      <c r="Q425" s="30"/>
      <c r="R425" s="134"/>
      <c r="S425" s="206"/>
      <c r="T425" s="286"/>
      <c r="U425" s="29" t="s">
        <v>36</v>
      </c>
      <c r="V425" s="187"/>
      <c r="W425" s="58"/>
      <c r="X425" s="188"/>
      <c r="Y425" s="188"/>
      <c r="Z425" s="188"/>
      <c r="AA425" s="64"/>
      <c r="AB425" s="64"/>
      <c r="AC425" s="189"/>
      <c r="AD425" s="259"/>
      <c r="AE425" s="259"/>
      <c r="AF425" s="58"/>
      <c r="AG425" s="30"/>
      <c r="AH425" s="58"/>
      <c r="AI425" s="30"/>
      <c r="AJ425" s="134"/>
      <c r="AK425" s="208"/>
      <c r="AL425" s="286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4"/>
      <c r="AT425" s="39"/>
    </row>
    <row r="426" spans="2:46" ht="13.5" customHeight="1" x14ac:dyDescent="0.15">
      <c r="B426" s="286"/>
      <c r="C426" s="29" t="s">
        <v>38</v>
      </c>
      <c r="D426" s="187"/>
      <c r="E426" s="58"/>
      <c r="F426" s="188"/>
      <c r="G426" s="188"/>
      <c r="H426" s="188"/>
      <c r="I426" s="64"/>
      <c r="J426" s="64"/>
      <c r="K426" s="189"/>
      <c r="L426" s="259"/>
      <c r="M426" s="259"/>
      <c r="N426" s="58"/>
      <c r="O426" s="30"/>
      <c r="P426" s="58"/>
      <c r="Q426" s="30"/>
      <c r="R426" s="134"/>
      <c r="S426" s="206"/>
      <c r="T426" s="286"/>
      <c r="U426" s="29" t="s">
        <v>38</v>
      </c>
      <c r="V426" s="187"/>
      <c r="W426" s="58"/>
      <c r="X426" s="188"/>
      <c r="Y426" s="188"/>
      <c r="Z426" s="188"/>
      <c r="AA426" s="64"/>
      <c r="AB426" s="64"/>
      <c r="AC426" s="189"/>
      <c r="AD426" s="259"/>
      <c r="AE426" s="259"/>
      <c r="AF426" s="58"/>
      <c r="AG426" s="30"/>
      <c r="AH426" s="58"/>
      <c r="AI426" s="30"/>
      <c r="AJ426" s="134"/>
      <c r="AK426" s="208"/>
      <c r="AL426" s="286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4"/>
      <c r="AT426" s="39"/>
    </row>
    <row r="427" spans="2:46" ht="13.5" customHeight="1" thickBot="1" x14ac:dyDescent="0.2">
      <c r="B427" s="287"/>
      <c r="C427" s="29"/>
      <c r="D427" s="187"/>
      <c r="E427" s="58"/>
      <c r="F427" s="190"/>
      <c r="G427" s="190"/>
      <c r="H427" s="190"/>
      <c r="I427" s="58"/>
      <c r="J427" s="58"/>
      <c r="K427" s="189"/>
      <c r="L427" s="259"/>
      <c r="M427" s="259"/>
      <c r="N427" s="58"/>
      <c r="O427" s="30"/>
      <c r="P427" s="58"/>
      <c r="Q427" s="30"/>
      <c r="R427" s="185"/>
      <c r="S427" s="206"/>
      <c r="T427" s="287"/>
      <c r="U427" s="29"/>
      <c r="V427" s="187"/>
      <c r="W427" s="58"/>
      <c r="X427" s="190"/>
      <c r="Y427" s="190"/>
      <c r="Z427" s="190"/>
      <c r="AA427" s="58"/>
      <c r="AB427" s="58"/>
      <c r="AC427" s="189"/>
      <c r="AD427" s="259"/>
      <c r="AE427" s="259"/>
      <c r="AF427" s="58"/>
      <c r="AG427" s="30"/>
      <c r="AH427" s="58"/>
      <c r="AI427" s="30"/>
      <c r="AJ427" s="185"/>
      <c r="AK427" s="208"/>
      <c r="AL427" s="287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4"/>
      <c r="AT427" s="39"/>
    </row>
    <row r="428" spans="2:46" ht="13.5" customHeight="1" x14ac:dyDescent="0.15">
      <c r="B428" s="285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8"/>
      <c r="M428" s="258"/>
      <c r="N428" s="57"/>
      <c r="O428" s="28"/>
      <c r="P428" s="57"/>
      <c r="Q428" s="28"/>
      <c r="R428" s="133"/>
      <c r="S428" s="206"/>
      <c r="T428" s="285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8"/>
      <c r="AE428" s="258"/>
      <c r="AF428" s="57"/>
      <c r="AG428" s="28"/>
      <c r="AH428" s="57"/>
      <c r="AI428" s="28"/>
      <c r="AJ428" s="133"/>
      <c r="AK428" s="208"/>
      <c r="AL428" s="285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4"/>
      <c r="AT428" s="39"/>
    </row>
    <row r="429" spans="2:46" ht="13.5" customHeight="1" x14ac:dyDescent="0.15">
      <c r="B429" s="286"/>
      <c r="C429" s="29" t="s">
        <v>35</v>
      </c>
      <c r="D429" s="187"/>
      <c r="E429" s="58"/>
      <c r="F429" s="188"/>
      <c r="G429" s="188"/>
      <c r="H429" s="188"/>
      <c r="I429" s="64"/>
      <c r="J429" s="64"/>
      <c r="K429" s="189"/>
      <c r="L429" s="259"/>
      <c r="M429" s="259"/>
      <c r="N429" s="58"/>
      <c r="O429" s="30"/>
      <c r="P429" s="58"/>
      <c r="Q429" s="30"/>
      <c r="R429" s="134"/>
      <c r="S429" s="206"/>
      <c r="T429" s="286"/>
      <c r="U429" s="29" t="s">
        <v>35</v>
      </c>
      <c r="V429" s="187"/>
      <c r="W429" s="58"/>
      <c r="X429" s="188"/>
      <c r="Y429" s="188"/>
      <c r="Z429" s="188"/>
      <c r="AA429" s="64"/>
      <c r="AB429" s="64"/>
      <c r="AC429" s="189"/>
      <c r="AD429" s="259"/>
      <c r="AE429" s="259"/>
      <c r="AF429" s="58"/>
      <c r="AG429" s="30"/>
      <c r="AH429" s="58"/>
      <c r="AI429" s="30"/>
      <c r="AJ429" s="134"/>
      <c r="AK429" s="208"/>
      <c r="AL429" s="286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4"/>
      <c r="AT429" s="39"/>
    </row>
    <row r="430" spans="2:46" ht="13.5" customHeight="1" x14ac:dyDescent="0.15">
      <c r="B430" s="286"/>
      <c r="C430" s="29" t="s">
        <v>36</v>
      </c>
      <c r="D430" s="187"/>
      <c r="E430" s="58"/>
      <c r="F430" s="188"/>
      <c r="G430" s="188"/>
      <c r="H430" s="188"/>
      <c r="I430" s="64"/>
      <c r="J430" s="64"/>
      <c r="K430" s="189"/>
      <c r="L430" s="259"/>
      <c r="M430" s="259"/>
      <c r="N430" s="58"/>
      <c r="O430" s="30"/>
      <c r="P430" s="58"/>
      <c r="Q430" s="30"/>
      <c r="R430" s="134"/>
      <c r="S430" s="206"/>
      <c r="T430" s="286"/>
      <c r="U430" s="29" t="s">
        <v>36</v>
      </c>
      <c r="V430" s="187"/>
      <c r="W430" s="58"/>
      <c r="X430" s="188"/>
      <c r="Y430" s="188"/>
      <c r="Z430" s="188"/>
      <c r="AA430" s="64"/>
      <c r="AB430" s="64"/>
      <c r="AC430" s="189"/>
      <c r="AD430" s="259"/>
      <c r="AE430" s="259"/>
      <c r="AF430" s="58"/>
      <c r="AG430" s="30"/>
      <c r="AH430" s="58"/>
      <c r="AI430" s="30"/>
      <c r="AJ430" s="134"/>
      <c r="AK430" s="208"/>
      <c r="AL430" s="286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4"/>
      <c r="AT430" s="39"/>
    </row>
    <row r="431" spans="2:46" ht="13.5" customHeight="1" x14ac:dyDescent="0.15">
      <c r="B431" s="286"/>
      <c r="C431" s="29" t="s">
        <v>38</v>
      </c>
      <c r="D431" s="187"/>
      <c r="E431" s="58"/>
      <c r="F431" s="188"/>
      <c r="G431" s="188"/>
      <c r="H431" s="188"/>
      <c r="I431" s="64"/>
      <c r="J431" s="64"/>
      <c r="K431" s="189"/>
      <c r="L431" s="259"/>
      <c r="M431" s="259"/>
      <c r="N431" s="58"/>
      <c r="O431" s="30"/>
      <c r="P431" s="58"/>
      <c r="Q431" s="30"/>
      <c r="R431" s="134"/>
      <c r="S431" s="206"/>
      <c r="T431" s="286"/>
      <c r="U431" s="29" t="s">
        <v>38</v>
      </c>
      <c r="V431" s="187"/>
      <c r="W431" s="58"/>
      <c r="X431" s="188"/>
      <c r="Y431" s="188"/>
      <c r="Z431" s="188"/>
      <c r="AA431" s="64"/>
      <c r="AB431" s="64"/>
      <c r="AC431" s="189"/>
      <c r="AD431" s="259"/>
      <c r="AE431" s="259"/>
      <c r="AF431" s="58"/>
      <c r="AG431" s="30"/>
      <c r="AH431" s="58"/>
      <c r="AI431" s="30"/>
      <c r="AJ431" s="134"/>
      <c r="AK431" s="208"/>
      <c r="AL431" s="286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4"/>
      <c r="AT431" s="39"/>
    </row>
    <row r="432" spans="2:46" ht="13.5" customHeight="1" thickBot="1" x14ac:dyDescent="0.2">
      <c r="B432" s="287"/>
      <c r="C432" s="29"/>
      <c r="D432" s="187"/>
      <c r="E432" s="58"/>
      <c r="F432" s="190"/>
      <c r="G432" s="190"/>
      <c r="H432" s="190"/>
      <c r="I432" s="58"/>
      <c r="J432" s="58"/>
      <c r="K432" s="189"/>
      <c r="L432" s="259"/>
      <c r="M432" s="259"/>
      <c r="N432" s="58"/>
      <c r="O432" s="30"/>
      <c r="P432" s="58"/>
      <c r="Q432" s="30"/>
      <c r="R432" s="185"/>
      <c r="S432" s="206"/>
      <c r="T432" s="287"/>
      <c r="U432" s="29"/>
      <c r="V432" s="187"/>
      <c r="W432" s="58"/>
      <c r="X432" s="190"/>
      <c r="Y432" s="190"/>
      <c r="Z432" s="190"/>
      <c r="AA432" s="58"/>
      <c r="AB432" s="58"/>
      <c r="AC432" s="189"/>
      <c r="AD432" s="259"/>
      <c r="AE432" s="259"/>
      <c r="AF432" s="58"/>
      <c r="AG432" s="30"/>
      <c r="AH432" s="58"/>
      <c r="AI432" s="30"/>
      <c r="AJ432" s="185"/>
      <c r="AK432" s="208"/>
      <c r="AL432" s="287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4"/>
      <c r="AT432" s="39"/>
    </row>
    <row r="433" spans="2:46" ht="13.5" customHeight="1" x14ac:dyDescent="0.15">
      <c r="B433" s="285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8"/>
      <c r="M433" s="258"/>
      <c r="N433" s="57"/>
      <c r="O433" s="28"/>
      <c r="P433" s="57"/>
      <c r="Q433" s="28"/>
      <c r="R433" s="133"/>
      <c r="S433" s="206"/>
      <c r="T433" s="285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8"/>
      <c r="AE433" s="258"/>
      <c r="AF433" s="57"/>
      <c r="AG433" s="28"/>
      <c r="AH433" s="57"/>
      <c r="AI433" s="28"/>
      <c r="AJ433" s="133"/>
      <c r="AK433" s="208"/>
      <c r="AL433" s="285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4"/>
      <c r="AT433" s="39"/>
    </row>
    <row r="434" spans="2:46" ht="13.5" customHeight="1" x14ac:dyDescent="0.15">
      <c r="B434" s="286"/>
      <c r="C434" s="29" t="s">
        <v>35</v>
      </c>
      <c r="D434" s="187"/>
      <c r="E434" s="58"/>
      <c r="F434" s="188"/>
      <c r="G434" s="188"/>
      <c r="H434" s="188"/>
      <c r="I434" s="64"/>
      <c r="J434" s="64"/>
      <c r="K434" s="189"/>
      <c r="L434" s="259"/>
      <c r="M434" s="259"/>
      <c r="N434" s="58"/>
      <c r="O434" s="30"/>
      <c r="P434" s="58"/>
      <c r="Q434" s="30"/>
      <c r="R434" s="134"/>
      <c r="S434" s="206"/>
      <c r="T434" s="286"/>
      <c r="U434" s="29" t="s">
        <v>35</v>
      </c>
      <c r="V434" s="187"/>
      <c r="W434" s="58"/>
      <c r="X434" s="188"/>
      <c r="Y434" s="188"/>
      <c r="Z434" s="188"/>
      <c r="AA434" s="64"/>
      <c r="AB434" s="64"/>
      <c r="AC434" s="189"/>
      <c r="AD434" s="259"/>
      <c r="AE434" s="259"/>
      <c r="AF434" s="58"/>
      <c r="AG434" s="30"/>
      <c r="AH434" s="58"/>
      <c r="AI434" s="30"/>
      <c r="AJ434" s="134"/>
      <c r="AK434" s="208"/>
      <c r="AL434" s="286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4"/>
      <c r="AT434" s="39"/>
    </row>
    <row r="435" spans="2:46" ht="13.5" customHeight="1" x14ac:dyDescent="0.15">
      <c r="B435" s="286"/>
      <c r="C435" s="29" t="s">
        <v>36</v>
      </c>
      <c r="D435" s="187"/>
      <c r="E435" s="58"/>
      <c r="F435" s="188"/>
      <c r="G435" s="188"/>
      <c r="H435" s="188"/>
      <c r="I435" s="64"/>
      <c r="J435" s="64"/>
      <c r="K435" s="189"/>
      <c r="L435" s="259"/>
      <c r="M435" s="259"/>
      <c r="N435" s="58"/>
      <c r="O435" s="30"/>
      <c r="P435" s="58"/>
      <c r="Q435" s="30"/>
      <c r="R435" s="134"/>
      <c r="S435" s="206"/>
      <c r="T435" s="286"/>
      <c r="U435" s="29" t="s">
        <v>36</v>
      </c>
      <c r="V435" s="187"/>
      <c r="W435" s="58"/>
      <c r="X435" s="188"/>
      <c r="Y435" s="188"/>
      <c r="Z435" s="188"/>
      <c r="AA435" s="64"/>
      <c r="AB435" s="64"/>
      <c r="AC435" s="189"/>
      <c r="AD435" s="259"/>
      <c r="AE435" s="259"/>
      <c r="AF435" s="58"/>
      <c r="AG435" s="30"/>
      <c r="AH435" s="58"/>
      <c r="AI435" s="30"/>
      <c r="AJ435" s="134"/>
      <c r="AK435" s="208"/>
      <c r="AL435" s="286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4"/>
      <c r="AT435" s="39"/>
    </row>
    <row r="436" spans="2:46" ht="13.5" customHeight="1" x14ac:dyDescent="0.15">
      <c r="B436" s="286"/>
      <c r="C436" s="29" t="s">
        <v>38</v>
      </c>
      <c r="D436" s="187"/>
      <c r="E436" s="58"/>
      <c r="F436" s="188"/>
      <c r="G436" s="188"/>
      <c r="H436" s="188"/>
      <c r="I436" s="64"/>
      <c r="J436" s="64"/>
      <c r="K436" s="189"/>
      <c r="L436" s="259"/>
      <c r="M436" s="259"/>
      <c r="N436" s="58"/>
      <c r="O436" s="30"/>
      <c r="P436" s="58"/>
      <c r="Q436" s="30"/>
      <c r="R436" s="134"/>
      <c r="S436" s="206"/>
      <c r="T436" s="286"/>
      <c r="U436" s="29" t="s">
        <v>38</v>
      </c>
      <c r="V436" s="187"/>
      <c r="W436" s="58"/>
      <c r="X436" s="188"/>
      <c r="Y436" s="188"/>
      <c r="Z436" s="188"/>
      <c r="AA436" s="64"/>
      <c r="AB436" s="64"/>
      <c r="AC436" s="189"/>
      <c r="AD436" s="259"/>
      <c r="AE436" s="259"/>
      <c r="AF436" s="58"/>
      <c r="AG436" s="30"/>
      <c r="AH436" s="58"/>
      <c r="AI436" s="30"/>
      <c r="AJ436" s="134"/>
      <c r="AK436" s="208"/>
      <c r="AL436" s="286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4"/>
      <c r="AT436" s="39"/>
    </row>
    <row r="437" spans="2:46" ht="13.5" customHeight="1" thickBot="1" x14ac:dyDescent="0.2">
      <c r="B437" s="287"/>
      <c r="C437" s="29"/>
      <c r="D437" s="187"/>
      <c r="E437" s="58"/>
      <c r="F437" s="190"/>
      <c r="G437" s="190"/>
      <c r="H437" s="190"/>
      <c r="I437" s="58"/>
      <c r="J437" s="58"/>
      <c r="K437" s="189"/>
      <c r="L437" s="259"/>
      <c r="M437" s="259"/>
      <c r="N437" s="58"/>
      <c r="O437" s="30"/>
      <c r="P437" s="58"/>
      <c r="Q437" s="30"/>
      <c r="R437" s="185"/>
      <c r="S437" s="206"/>
      <c r="T437" s="287"/>
      <c r="U437" s="29"/>
      <c r="V437" s="187"/>
      <c r="W437" s="58"/>
      <c r="X437" s="190"/>
      <c r="Y437" s="190"/>
      <c r="Z437" s="190"/>
      <c r="AA437" s="58"/>
      <c r="AB437" s="58"/>
      <c r="AC437" s="189"/>
      <c r="AD437" s="259"/>
      <c r="AE437" s="259"/>
      <c r="AF437" s="58"/>
      <c r="AG437" s="30"/>
      <c r="AH437" s="58"/>
      <c r="AI437" s="30"/>
      <c r="AJ437" s="185"/>
      <c r="AK437" s="208"/>
      <c r="AL437" s="287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4"/>
      <c r="AT437" s="39"/>
    </row>
    <row r="438" spans="2:46" ht="13.5" customHeight="1" x14ac:dyDescent="0.15">
      <c r="B438" s="285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8"/>
      <c r="M438" s="258"/>
      <c r="N438" s="57"/>
      <c r="O438" s="28"/>
      <c r="P438" s="57"/>
      <c r="Q438" s="28"/>
      <c r="R438" s="133"/>
      <c r="S438" s="206"/>
      <c r="T438" s="285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8"/>
      <c r="AE438" s="258"/>
      <c r="AF438" s="57"/>
      <c r="AG438" s="28"/>
      <c r="AH438" s="57"/>
      <c r="AI438" s="28"/>
      <c r="AJ438" s="133"/>
      <c r="AK438" s="208"/>
      <c r="AL438" s="285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4"/>
      <c r="AT438" s="39"/>
    </row>
    <row r="439" spans="2:46" ht="13.5" customHeight="1" x14ac:dyDescent="0.15">
      <c r="B439" s="286"/>
      <c r="C439" s="29" t="s">
        <v>35</v>
      </c>
      <c r="D439" s="187"/>
      <c r="E439" s="58"/>
      <c r="F439" s="188"/>
      <c r="G439" s="188"/>
      <c r="H439" s="188"/>
      <c r="I439" s="64"/>
      <c r="J439" s="64"/>
      <c r="K439" s="189"/>
      <c r="L439" s="259"/>
      <c r="M439" s="259"/>
      <c r="N439" s="58"/>
      <c r="O439" s="30"/>
      <c r="P439" s="58"/>
      <c r="Q439" s="30"/>
      <c r="R439" s="134"/>
      <c r="S439" s="206"/>
      <c r="T439" s="286"/>
      <c r="U439" s="29" t="s">
        <v>35</v>
      </c>
      <c r="V439" s="187"/>
      <c r="W439" s="58"/>
      <c r="X439" s="188"/>
      <c r="Y439" s="188"/>
      <c r="Z439" s="188"/>
      <c r="AA439" s="64"/>
      <c r="AB439" s="64"/>
      <c r="AC439" s="189"/>
      <c r="AD439" s="259"/>
      <c r="AE439" s="259"/>
      <c r="AF439" s="58"/>
      <c r="AG439" s="30"/>
      <c r="AH439" s="58"/>
      <c r="AI439" s="30"/>
      <c r="AJ439" s="134"/>
      <c r="AK439" s="208"/>
      <c r="AL439" s="286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4"/>
      <c r="AT439" s="39"/>
    </row>
    <row r="440" spans="2:46" ht="13.5" customHeight="1" x14ac:dyDescent="0.15">
      <c r="B440" s="286"/>
      <c r="C440" s="29" t="s">
        <v>36</v>
      </c>
      <c r="D440" s="187"/>
      <c r="E440" s="58"/>
      <c r="F440" s="188"/>
      <c r="G440" s="188"/>
      <c r="H440" s="188"/>
      <c r="I440" s="64"/>
      <c r="J440" s="64"/>
      <c r="K440" s="189"/>
      <c r="L440" s="259"/>
      <c r="M440" s="259"/>
      <c r="N440" s="58"/>
      <c r="O440" s="30"/>
      <c r="P440" s="58"/>
      <c r="Q440" s="30"/>
      <c r="R440" s="134"/>
      <c r="S440" s="206"/>
      <c r="T440" s="286"/>
      <c r="U440" s="29" t="s">
        <v>36</v>
      </c>
      <c r="V440" s="187"/>
      <c r="W440" s="58"/>
      <c r="X440" s="188"/>
      <c r="Y440" s="188"/>
      <c r="Z440" s="188"/>
      <c r="AA440" s="64"/>
      <c r="AB440" s="64"/>
      <c r="AC440" s="189"/>
      <c r="AD440" s="259"/>
      <c r="AE440" s="259"/>
      <c r="AF440" s="58"/>
      <c r="AG440" s="30"/>
      <c r="AH440" s="58"/>
      <c r="AI440" s="30"/>
      <c r="AJ440" s="134"/>
      <c r="AK440" s="208"/>
      <c r="AL440" s="286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4"/>
      <c r="AT440" s="39"/>
    </row>
    <row r="441" spans="2:46" ht="13.5" customHeight="1" x14ac:dyDescent="0.15">
      <c r="B441" s="286"/>
      <c r="C441" s="29" t="s">
        <v>38</v>
      </c>
      <c r="D441" s="187"/>
      <c r="E441" s="58"/>
      <c r="F441" s="188"/>
      <c r="G441" s="188"/>
      <c r="H441" s="188"/>
      <c r="I441" s="64"/>
      <c r="J441" s="64"/>
      <c r="K441" s="189"/>
      <c r="L441" s="259"/>
      <c r="M441" s="259"/>
      <c r="N441" s="58"/>
      <c r="O441" s="30"/>
      <c r="P441" s="58"/>
      <c r="Q441" s="30"/>
      <c r="R441" s="134"/>
      <c r="S441" s="206"/>
      <c r="T441" s="286"/>
      <c r="U441" s="29" t="s">
        <v>38</v>
      </c>
      <c r="V441" s="187"/>
      <c r="W441" s="58"/>
      <c r="X441" s="188"/>
      <c r="Y441" s="188"/>
      <c r="Z441" s="188"/>
      <c r="AA441" s="64"/>
      <c r="AB441" s="64"/>
      <c r="AC441" s="189"/>
      <c r="AD441" s="259"/>
      <c r="AE441" s="259"/>
      <c r="AF441" s="58"/>
      <c r="AG441" s="30"/>
      <c r="AH441" s="58"/>
      <c r="AI441" s="30"/>
      <c r="AJ441" s="134"/>
      <c r="AK441" s="208"/>
      <c r="AL441" s="286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4"/>
      <c r="AT441" s="39"/>
    </row>
    <row r="442" spans="2:46" ht="13.5" customHeight="1" thickBot="1" x14ac:dyDescent="0.2">
      <c r="B442" s="287"/>
      <c r="C442" s="29"/>
      <c r="D442" s="187"/>
      <c r="E442" s="58"/>
      <c r="F442" s="190"/>
      <c r="G442" s="190"/>
      <c r="H442" s="190"/>
      <c r="I442" s="58"/>
      <c r="J442" s="58"/>
      <c r="K442" s="189"/>
      <c r="L442" s="259"/>
      <c r="M442" s="259"/>
      <c r="N442" s="58"/>
      <c r="O442" s="30"/>
      <c r="P442" s="58"/>
      <c r="Q442" s="30"/>
      <c r="R442" s="185"/>
      <c r="S442" s="206"/>
      <c r="T442" s="287"/>
      <c r="U442" s="29"/>
      <c r="V442" s="187"/>
      <c r="W442" s="58"/>
      <c r="X442" s="190"/>
      <c r="Y442" s="190"/>
      <c r="Z442" s="190"/>
      <c r="AA442" s="58"/>
      <c r="AB442" s="58"/>
      <c r="AC442" s="189"/>
      <c r="AD442" s="259"/>
      <c r="AE442" s="259"/>
      <c r="AF442" s="58"/>
      <c r="AG442" s="30"/>
      <c r="AH442" s="58"/>
      <c r="AI442" s="30"/>
      <c r="AJ442" s="185"/>
      <c r="AK442" s="208"/>
      <c r="AL442" s="287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4"/>
      <c r="AT442" s="39"/>
    </row>
    <row r="443" spans="2:46" ht="13.5" customHeight="1" x14ac:dyDescent="0.15">
      <c r="B443" s="285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8"/>
      <c r="M443" s="258"/>
      <c r="N443" s="57"/>
      <c r="O443" s="28"/>
      <c r="P443" s="57"/>
      <c r="Q443" s="28"/>
      <c r="R443" s="133"/>
      <c r="S443" s="206"/>
      <c r="T443" s="285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8"/>
      <c r="AE443" s="258"/>
      <c r="AF443" s="57"/>
      <c r="AG443" s="28"/>
      <c r="AH443" s="57"/>
      <c r="AI443" s="28"/>
      <c r="AJ443" s="133"/>
      <c r="AK443" s="208"/>
      <c r="AL443" s="285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4"/>
      <c r="AT443" s="39"/>
    </row>
    <row r="444" spans="2:46" ht="13.5" customHeight="1" x14ac:dyDescent="0.15">
      <c r="B444" s="286"/>
      <c r="C444" s="29" t="s">
        <v>35</v>
      </c>
      <c r="D444" s="187"/>
      <c r="E444" s="58"/>
      <c r="F444" s="188"/>
      <c r="G444" s="188"/>
      <c r="H444" s="188"/>
      <c r="I444" s="64"/>
      <c r="J444" s="64"/>
      <c r="K444" s="189"/>
      <c r="L444" s="259"/>
      <c r="M444" s="259"/>
      <c r="N444" s="58"/>
      <c r="O444" s="30"/>
      <c r="P444" s="58"/>
      <c r="Q444" s="30"/>
      <c r="R444" s="134"/>
      <c r="S444" s="206"/>
      <c r="T444" s="286"/>
      <c r="U444" s="29" t="s">
        <v>35</v>
      </c>
      <c r="V444" s="187"/>
      <c r="W444" s="58"/>
      <c r="X444" s="188"/>
      <c r="Y444" s="188"/>
      <c r="Z444" s="188"/>
      <c r="AA444" s="64"/>
      <c r="AB444" s="64"/>
      <c r="AC444" s="189"/>
      <c r="AD444" s="259"/>
      <c r="AE444" s="259"/>
      <c r="AF444" s="58"/>
      <c r="AG444" s="30"/>
      <c r="AH444" s="58"/>
      <c r="AI444" s="30"/>
      <c r="AJ444" s="134"/>
      <c r="AK444" s="208"/>
      <c r="AL444" s="286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4"/>
      <c r="AT444" s="39"/>
    </row>
    <row r="445" spans="2:46" ht="13.5" customHeight="1" x14ac:dyDescent="0.15">
      <c r="B445" s="286"/>
      <c r="C445" s="29" t="s">
        <v>36</v>
      </c>
      <c r="D445" s="187"/>
      <c r="E445" s="58"/>
      <c r="F445" s="188"/>
      <c r="G445" s="188"/>
      <c r="H445" s="188"/>
      <c r="I445" s="64"/>
      <c r="J445" s="64"/>
      <c r="K445" s="189"/>
      <c r="L445" s="259"/>
      <c r="M445" s="259"/>
      <c r="N445" s="58"/>
      <c r="O445" s="30"/>
      <c r="P445" s="58"/>
      <c r="Q445" s="30"/>
      <c r="R445" s="134"/>
      <c r="S445" s="206"/>
      <c r="T445" s="286"/>
      <c r="U445" s="29" t="s">
        <v>36</v>
      </c>
      <c r="V445" s="187"/>
      <c r="W445" s="58"/>
      <c r="X445" s="188"/>
      <c r="Y445" s="188"/>
      <c r="Z445" s="188"/>
      <c r="AA445" s="64"/>
      <c r="AB445" s="64"/>
      <c r="AC445" s="189"/>
      <c r="AD445" s="259"/>
      <c r="AE445" s="259"/>
      <c r="AF445" s="58"/>
      <c r="AG445" s="30"/>
      <c r="AH445" s="58"/>
      <c r="AI445" s="30"/>
      <c r="AJ445" s="134"/>
      <c r="AK445" s="208"/>
      <c r="AL445" s="286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4"/>
      <c r="AT445" s="39"/>
    </row>
    <row r="446" spans="2:46" ht="13.5" customHeight="1" x14ac:dyDescent="0.15">
      <c r="B446" s="286"/>
      <c r="C446" s="29" t="s">
        <v>38</v>
      </c>
      <c r="D446" s="187"/>
      <c r="E446" s="58"/>
      <c r="F446" s="188"/>
      <c r="G446" s="188"/>
      <c r="H446" s="188"/>
      <c r="I446" s="64"/>
      <c r="J446" s="64"/>
      <c r="K446" s="189"/>
      <c r="L446" s="259"/>
      <c r="M446" s="259"/>
      <c r="N446" s="58"/>
      <c r="O446" s="30"/>
      <c r="P446" s="58"/>
      <c r="Q446" s="30"/>
      <c r="R446" s="134"/>
      <c r="S446" s="206"/>
      <c r="T446" s="286"/>
      <c r="U446" s="29" t="s">
        <v>38</v>
      </c>
      <c r="V446" s="187"/>
      <c r="W446" s="58"/>
      <c r="X446" s="188"/>
      <c r="Y446" s="188"/>
      <c r="Z446" s="188"/>
      <c r="AA446" s="64"/>
      <c r="AB446" s="64"/>
      <c r="AC446" s="189"/>
      <c r="AD446" s="259"/>
      <c r="AE446" s="259"/>
      <c r="AF446" s="58"/>
      <c r="AG446" s="30"/>
      <c r="AH446" s="58"/>
      <c r="AI446" s="30"/>
      <c r="AJ446" s="134"/>
      <c r="AK446" s="208"/>
      <c r="AL446" s="286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4"/>
      <c r="AT446" s="39"/>
    </row>
    <row r="447" spans="2:46" ht="13.5" customHeight="1" thickBot="1" x14ac:dyDescent="0.2">
      <c r="B447" s="287"/>
      <c r="C447" s="29"/>
      <c r="D447" s="187"/>
      <c r="E447" s="58"/>
      <c r="F447" s="190"/>
      <c r="G447" s="190"/>
      <c r="H447" s="190"/>
      <c r="I447" s="58"/>
      <c r="J447" s="58"/>
      <c r="K447" s="189"/>
      <c r="L447" s="259"/>
      <c r="M447" s="259"/>
      <c r="N447" s="58"/>
      <c r="O447" s="30"/>
      <c r="P447" s="58"/>
      <c r="Q447" s="30"/>
      <c r="R447" s="185"/>
      <c r="S447" s="206"/>
      <c r="T447" s="287"/>
      <c r="U447" s="29"/>
      <c r="V447" s="187"/>
      <c r="W447" s="58"/>
      <c r="X447" s="190"/>
      <c r="Y447" s="190"/>
      <c r="Z447" s="190"/>
      <c r="AA447" s="58"/>
      <c r="AB447" s="58"/>
      <c r="AC447" s="189"/>
      <c r="AD447" s="259"/>
      <c r="AE447" s="259"/>
      <c r="AF447" s="58"/>
      <c r="AG447" s="30"/>
      <c r="AH447" s="58"/>
      <c r="AI447" s="30"/>
      <c r="AJ447" s="185"/>
      <c r="AK447" s="208"/>
      <c r="AL447" s="287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4"/>
      <c r="AT447" s="39"/>
    </row>
    <row r="448" spans="2:46" ht="13.5" customHeight="1" x14ac:dyDescent="0.15">
      <c r="B448" s="285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8"/>
      <c r="M448" s="258"/>
      <c r="N448" s="57"/>
      <c r="O448" s="28"/>
      <c r="P448" s="57"/>
      <c r="Q448" s="28"/>
      <c r="R448" s="133"/>
      <c r="S448" s="206"/>
      <c r="T448" s="285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8"/>
      <c r="AE448" s="258"/>
      <c r="AF448" s="57"/>
      <c r="AG448" s="28"/>
      <c r="AH448" s="57"/>
      <c r="AI448" s="28"/>
      <c r="AJ448" s="133"/>
      <c r="AK448" s="208"/>
      <c r="AL448" s="285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4"/>
      <c r="AT448" s="39"/>
    </row>
    <row r="449" spans="2:46" ht="13.5" customHeight="1" x14ac:dyDescent="0.15">
      <c r="B449" s="286"/>
      <c r="C449" s="29" t="s">
        <v>35</v>
      </c>
      <c r="D449" s="187"/>
      <c r="E449" s="58"/>
      <c r="F449" s="188"/>
      <c r="G449" s="188"/>
      <c r="H449" s="188"/>
      <c r="I449" s="64"/>
      <c r="J449" s="64"/>
      <c r="K449" s="189"/>
      <c r="L449" s="259"/>
      <c r="M449" s="259"/>
      <c r="N449" s="58"/>
      <c r="O449" s="30"/>
      <c r="P449" s="58"/>
      <c r="Q449" s="30"/>
      <c r="R449" s="134"/>
      <c r="S449" s="206"/>
      <c r="T449" s="286"/>
      <c r="U449" s="29" t="s">
        <v>35</v>
      </c>
      <c r="V449" s="187"/>
      <c r="W449" s="58"/>
      <c r="X449" s="188"/>
      <c r="Y449" s="188"/>
      <c r="Z449" s="188"/>
      <c r="AA449" s="64"/>
      <c r="AB449" s="64"/>
      <c r="AC449" s="189"/>
      <c r="AD449" s="259"/>
      <c r="AE449" s="259"/>
      <c r="AF449" s="58"/>
      <c r="AG449" s="30"/>
      <c r="AH449" s="58"/>
      <c r="AI449" s="30"/>
      <c r="AJ449" s="134"/>
      <c r="AK449" s="208"/>
      <c r="AL449" s="286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4"/>
      <c r="AT449" s="39"/>
    </row>
    <row r="450" spans="2:46" ht="13.5" customHeight="1" x14ac:dyDescent="0.15">
      <c r="B450" s="286"/>
      <c r="C450" s="29" t="s">
        <v>36</v>
      </c>
      <c r="D450" s="187"/>
      <c r="E450" s="58"/>
      <c r="F450" s="188"/>
      <c r="G450" s="188"/>
      <c r="H450" s="188"/>
      <c r="I450" s="64"/>
      <c r="J450" s="64"/>
      <c r="K450" s="189"/>
      <c r="L450" s="259"/>
      <c r="M450" s="259"/>
      <c r="N450" s="58"/>
      <c r="O450" s="30"/>
      <c r="P450" s="58"/>
      <c r="Q450" s="30"/>
      <c r="R450" s="134"/>
      <c r="S450" s="206"/>
      <c r="T450" s="286"/>
      <c r="U450" s="29" t="s">
        <v>36</v>
      </c>
      <c r="V450" s="187"/>
      <c r="W450" s="58"/>
      <c r="X450" s="188"/>
      <c r="Y450" s="188"/>
      <c r="Z450" s="188"/>
      <c r="AA450" s="64"/>
      <c r="AB450" s="64"/>
      <c r="AC450" s="189"/>
      <c r="AD450" s="259"/>
      <c r="AE450" s="259"/>
      <c r="AF450" s="58"/>
      <c r="AG450" s="30"/>
      <c r="AH450" s="58"/>
      <c r="AI450" s="30"/>
      <c r="AJ450" s="134"/>
      <c r="AK450" s="208"/>
      <c r="AL450" s="286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4"/>
      <c r="AT450" s="39"/>
    </row>
    <row r="451" spans="2:46" ht="13.5" customHeight="1" x14ac:dyDescent="0.15">
      <c r="B451" s="286"/>
      <c r="C451" s="29" t="s">
        <v>38</v>
      </c>
      <c r="D451" s="187"/>
      <c r="E451" s="58"/>
      <c r="F451" s="188"/>
      <c r="G451" s="188"/>
      <c r="H451" s="188"/>
      <c r="I451" s="64"/>
      <c r="J451" s="64"/>
      <c r="K451" s="189"/>
      <c r="L451" s="259"/>
      <c r="M451" s="259"/>
      <c r="N451" s="58"/>
      <c r="O451" s="30"/>
      <c r="P451" s="58"/>
      <c r="Q451" s="30"/>
      <c r="R451" s="134"/>
      <c r="S451" s="206"/>
      <c r="T451" s="286"/>
      <c r="U451" s="29" t="s">
        <v>38</v>
      </c>
      <c r="V451" s="187"/>
      <c r="W451" s="58"/>
      <c r="X451" s="188"/>
      <c r="Y451" s="188"/>
      <c r="Z451" s="188"/>
      <c r="AA451" s="64"/>
      <c r="AB451" s="64"/>
      <c r="AC451" s="189"/>
      <c r="AD451" s="259"/>
      <c r="AE451" s="259"/>
      <c r="AF451" s="58"/>
      <c r="AG451" s="30"/>
      <c r="AH451" s="58"/>
      <c r="AI451" s="30"/>
      <c r="AJ451" s="134"/>
      <c r="AK451" s="208"/>
      <c r="AL451" s="286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4"/>
      <c r="AT451" s="39"/>
    </row>
    <row r="452" spans="2:46" ht="13.5" customHeight="1" thickBot="1" x14ac:dyDescent="0.2">
      <c r="B452" s="287"/>
      <c r="C452" s="29"/>
      <c r="D452" s="187"/>
      <c r="E452" s="58"/>
      <c r="F452" s="190"/>
      <c r="G452" s="190"/>
      <c r="H452" s="190"/>
      <c r="I452" s="58"/>
      <c r="J452" s="58"/>
      <c r="K452" s="189"/>
      <c r="L452" s="259"/>
      <c r="M452" s="259"/>
      <c r="N452" s="58"/>
      <c r="O452" s="30"/>
      <c r="P452" s="58"/>
      <c r="Q452" s="30"/>
      <c r="R452" s="185"/>
      <c r="S452" s="206"/>
      <c r="T452" s="287"/>
      <c r="U452" s="29"/>
      <c r="V452" s="187"/>
      <c r="W452" s="58"/>
      <c r="X452" s="190"/>
      <c r="Y452" s="190"/>
      <c r="Z452" s="190"/>
      <c r="AA452" s="58"/>
      <c r="AB452" s="58"/>
      <c r="AC452" s="189"/>
      <c r="AD452" s="259"/>
      <c r="AE452" s="259"/>
      <c r="AF452" s="58"/>
      <c r="AG452" s="30"/>
      <c r="AH452" s="58"/>
      <c r="AI452" s="30"/>
      <c r="AJ452" s="185"/>
      <c r="AK452" s="208"/>
      <c r="AL452" s="287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4"/>
      <c r="AT452" s="39"/>
    </row>
    <row r="453" spans="2:46" ht="13.5" customHeight="1" x14ac:dyDescent="0.15">
      <c r="B453" s="285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8"/>
      <c r="M453" s="258"/>
      <c r="N453" s="57"/>
      <c r="O453" s="28"/>
      <c r="P453" s="57"/>
      <c r="Q453" s="28"/>
      <c r="R453" s="133"/>
      <c r="S453" s="206"/>
      <c r="T453" s="285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8"/>
      <c r="AE453" s="258"/>
      <c r="AF453" s="57"/>
      <c r="AG453" s="28"/>
      <c r="AH453" s="57"/>
      <c r="AI453" s="28"/>
      <c r="AJ453" s="133"/>
      <c r="AK453" s="208"/>
      <c r="AL453" s="285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4"/>
      <c r="AT453" s="39"/>
    </row>
    <row r="454" spans="2:46" ht="13.5" customHeight="1" x14ac:dyDescent="0.15">
      <c r="B454" s="286"/>
      <c r="C454" s="29" t="s">
        <v>35</v>
      </c>
      <c r="D454" s="187"/>
      <c r="E454" s="58"/>
      <c r="F454" s="188"/>
      <c r="G454" s="188"/>
      <c r="H454" s="188"/>
      <c r="I454" s="64"/>
      <c r="J454" s="64"/>
      <c r="K454" s="189"/>
      <c r="L454" s="259"/>
      <c r="M454" s="259"/>
      <c r="N454" s="58"/>
      <c r="O454" s="30"/>
      <c r="P454" s="58"/>
      <c r="Q454" s="30"/>
      <c r="R454" s="134"/>
      <c r="S454" s="206"/>
      <c r="T454" s="286"/>
      <c r="U454" s="29" t="s">
        <v>35</v>
      </c>
      <c r="V454" s="187"/>
      <c r="W454" s="58"/>
      <c r="X454" s="188"/>
      <c r="Y454" s="188"/>
      <c r="Z454" s="188"/>
      <c r="AA454" s="64"/>
      <c r="AB454" s="64"/>
      <c r="AC454" s="189"/>
      <c r="AD454" s="259"/>
      <c r="AE454" s="259"/>
      <c r="AF454" s="58"/>
      <c r="AG454" s="30"/>
      <c r="AH454" s="58"/>
      <c r="AI454" s="30"/>
      <c r="AJ454" s="134"/>
      <c r="AK454" s="208"/>
      <c r="AL454" s="286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4"/>
      <c r="AT454" s="39"/>
    </row>
    <row r="455" spans="2:46" ht="13.5" customHeight="1" x14ac:dyDescent="0.15">
      <c r="B455" s="286"/>
      <c r="C455" s="29" t="s">
        <v>36</v>
      </c>
      <c r="D455" s="187"/>
      <c r="E455" s="58"/>
      <c r="F455" s="188"/>
      <c r="G455" s="188"/>
      <c r="H455" s="188"/>
      <c r="I455" s="64"/>
      <c r="J455" s="64"/>
      <c r="K455" s="189"/>
      <c r="L455" s="259"/>
      <c r="M455" s="259"/>
      <c r="N455" s="58"/>
      <c r="O455" s="30"/>
      <c r="P455" s="58"/>
      <c r="Q455" s="30"/>
      <c r="R455" s="134"/>
      <c r="S455" s="206"/>
      <c r="T455" s="286"/>
      <c r="U455" s="29" t="s">
        <v>36</v>
      </c>
      <c r="V455" s="187"/>
      <c r="W455" s="58"/>
      <c r="X455" s="188"/>
      <c r="Y455" s="188"/>
      <c r="Z455" s="188"/>
      <c r="AA455" s="64"/>
      <c r="AB455" s="64"/>
      <c r="AC455" s="189"/>
      <c r="AD455" s="259"/>
      <c r="AE455" s="259"/>
      <c r="AF455" s="58"/>
      <c r="AG455" s="30"/>
      <c r="AH455" s="58"/>
      <c r="AI455" s="30"/>
      <c r="AJ455" s="134"/>
      <c r="AK455" s="208"/>
      <c r="AL455" s="286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4"/>
      <c r="AT455" s="39"/>
    </row>
    <row r="456" spans="2:46" ht="13.5" customHeight="1" x14ac:dyDescent="0.15">
      <c r="B456" s="286"/>
      <c r="C456" s="29" t="s">
        <v>38</v>
      </c>
      <c r="D456" s="187"/>
      <c r="E456" s="58"/>
      <c r="F456" s="188"/>
      <c r="G456" s="188"/>
      <c r="H456" s="188"/>
      <c r="I456" s="64"/>
      <c r="J456" s="64"/>
      <c r="K456" s="189"/>
      <c r="L456" s="259"/>
      <c r="M456" s="259"/>
      <c r="N456" s="58"/>
      <c r="O456" s="30"/>
      <c r="P456" s="58"/>
      <c r="Q456" s="30"/>
      <c r="R456" s="134"/>
      <c r="S456" s="206"/>
      <c r="T456" s="286"/>
      <c r="U456" s="29" t="s">
        <v>38</v>
      </c>
      <c r="V456" s="187"/>
      <c r="W456" s="58"/>
      <c r="X456" s="188"/>
      <c r="Y456" s="188"/>
      <c r="Z456" s="188"/>
      <c r="AA456" s="64"/>
      <c r="AB456" s="64"/>
      <c r="AC456" s="189"/>
      <c r="AD456" s="259"/>
      <c r="AE456" s="259"/>
      <c r="AF456" s="58"/>
      <c r="AG456" s="30"/>
      <c r="AH456" s="58"/>
      <c r="AI456" s="30"/>
      <c r="AJ456" s="134"/>
      <c r="AK456" s="208"/>
      <c r="AL456" s="286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4"/>
      <c r="AT456" s="39"/>
    </row>
    <row r="457" spans="2:46" ht="13.5" customHeight="1" thickBot="1" x14ac:dyDescent="0.2">
      <c r="B457" s="287"/>
      <c r="C457" s="29"/>
      <c r="D457" s="187"/>
      <c r="E457" s="58"/>
      <c r="F457" s="190"/>
      <c r="G457" s="190"/>
      <c r="H457" s="190"/>
      <c r="I457" s="58"/>
      <c r="J457" s="58"/>
      <c r="K457" s="189"/>
      <c r="L457" s="259"/>
      <c r="M457" s="259"/>
      <c r="N457" s="58"/>
      <c r="O457" s="30"/>
      <c r="P457" s="58"/>
      <c r="Q457" s="30"/>
      <c r="R457" s="185"/>
      <c r="S457" s="206"/>
      <c r="T457" s="287"/>
      <c r="U457" s="29"/>
      <c r="V457" s="187"/>
      <c r="W457" s="58"/>
      <c r="X457" s="190"/>
      <c r="Y457" s="190"/>
      <c r="Z457" s="190"/>
      <c r="AA457" s="58"/>
      <c r="AB457" s="58"/>
      <c r="AC457" s="189"/>
      <c r="AD457" s="259"/>
      <c r="AE457" s="259"/>
      <c r="AF457" s="58"/>
      <c r="AG457" s="30"/>
      <c r="AH457" s="58"/>
      <c r="AI457" s="30"/>
      <c r="AJ457" s="185"/>
      <c r="AK457" s="208"/>
      <c r="AL457" s="287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4"/>
      <c r="AT457" s="39"/>
    </row>
    <row r="458" spans="2:46" ht="13.5" customHeight="1" x14ac:dyDescent="0.15">
      <c r="B458" s="285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8"/>
      <c r="M458" s="258"/>
      <c r="N458" s="57"/>
      <c r="O458" s="28"/>
      <c r="P458" s="57"/>
      <c r="Q458" s="28"/>
      <c r="R458" s="133"/>
      <c r="S458" s="206"/>
      <c r="T458" s="285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8"/>
      <c r="AE458" s="258"/>
      <c r="AF458" s="57"/>
      <c r="AG458" s="28"/>
      <c r="AH458" s="57"/>
      <c r="AI458" s="28"/>
      <c r="AJ458" s="133"/>
      <c r="AK458" s="208"/>
      <c r="AL458" s="285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4"/>
      <c r="AT458" s="39"/>
    </row>
    <row r="459" spans="2:46" ht="13.5" customHeight="1" x14ac:dyDescent="0.15">
      <c r="B459" s="286"/>
      <c r="C459" s="29" t="s">
        <v>35</v>
      </c>
      <c r="D459" s="187"/>
      <c r="E459" s="58"/>
      <c r="F459" s="188"/>
      <c r="G459" s="188"/>
      <c r="H459" s="188"/>
      <c r="I459" s="64"/>
      <c r="J459" s="64"/>
      <c r="K459" s="189"/>
      <c r="L459" s="259"/>
      <c r="M459" s="259"/>
      <c r="N459" s="58"/>
      <c r="O459" s="30"/>
      <c r="P459" s="58"/>
      <c r="Q459" s="30"/>
      <c r="R459" s="134"/>
      <c r="S459" s="206"/>
      <c r="T459" s="286"/>
      <c r="U459" s="29" t="s">
        <v>35</v>
      </c>
      <c r="V459" s="187"/>
      <c r="W459" s="58"/>
      <c r="X459" s="188"/>
      <c r="Y459" s="188"/>
      <c r="Z459" s="188"/>
      <c r="AA459" s="64"/>
      <c r="AB459" s="64"/>
      <c r="AC459" s="189"/>
      <c r="AD459" s="259"/>
      <c r="AE459" s="259"/>
      <c r="AF459" s="58"/>
      <c r="AG459" s="30"/>
      <c r="AH459" s="58"/>
      <c r="AI459" s="30"/>
      <c r="AJ459" s="134"/>
      <c r="AK459" s="208"/>
      <c r="AL459" s="286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4"/>
      <c r="AT459" s="39"/>
    </row>
    <row r="460" spans="2:46" ht="13.5" customHeight="1" x14ac:dyDescent="0.15">
      <c r="B460" s="286"/>
      <c r="C460" s="29" t="s">
        <v>36</v>
      </c>
      <c r="D460" s="187"/>
      <c r="E460" s="58"/>
      <c r="F460" s="188"/>
      <c r="G460" s="188"/>
      <c r="H460" s="188"/>
      <c r="I460" s="64"/>
      <c r="J460" s="64"/>
      <c r="K460" s="189"/>
      <c r="L460" s="259"/>
      <c r="M460" s="259"/>
      <c r="N460" s="58"/>
      <c r="O460" s="30"/>
      <c r="P460" s="58"/>
      <c r="Q460" s="30"/>
      <c r="R460" s="134"/>
      <c r="S460" s="206"/>
      <c r="T460" s="286"/>
      <c r="U460" s="29" t="s">
        <v>36</v>
      </c>
      <c r="V460" s="187"/>
      <c r="W460" s="58"/>
      <c r="X460" s="188"/>
      <c r="Y460" s="188"/>
      <c r="Z460" s="188"/>
      <c r="AA460" s="64"/>
      <c r="AB460" s="64"/>
      <c r="AC460" s="189"/>
      <c r="AD460" s="259"/>
      <c r="AE460" s="259"/>
      <c r="AF460" s="58"/>
      <c r="AG460" s="30"/>
      <c r="AH460" s="58"/>
      <c r="AI460" s="30"/>
      <c r="AJ460" s="134"/>
      <c r="AK460" s="208"/>
      <c r="AL460" s="286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4"/>
      <c r="AT460" s="39"/>
    </row>
    <row r="461" spans="2:46" ht="13.5" customHeight="1" x14ac:dyDescent="0.15">
      <c r="B461" s="286"/>
      <c r="C461" s="29" t="s">
        <v>38</v>
      </c>
      <c r="D461" s="187"/>
      <c r="E461" s="58"/>
      <c r="F461" s="188"/>
      <c r="G461" s="188"/>
      <c r="H461" s="188"/>
      <c r="I461" s="64"/>
      <c r="J461" s="64"/>
      <c r="K461" s="189"/>
      <c r="L461" s="259"/>
      <c r="M461" s="259"/>
      <c r="N461" s="58"/>
      <c r="O461" s="30"/>
      <c r="P461" s="58"/>
      <c r="Q461" s="30"/>
      <c r="R461" s="134"/>
      <c r="S461" s="206"/>
      <c r="T461" s="286"/>
      <c r="U461" s="29" t="s">
        <v>38</v>
      </c>
      <c r="V461" s="187"/>
      <c r="W461" s="58"/>
      <c r="X461" s="188"/>
      <c r="Y461" s="188"/>
      <c r="Z461" s="188"/>
      <c r="AA461" s="64"/>
      <c r="AB461" s="64"/>
      <c r="AC461" s="189"/>
      <c r="AD461" s="259"/>
      <c r="AE461" s="259"/>
      <c r="AF461" s="58"/>
      <c r="AG461" s="30"/>
      <c r="AH461" s="58"/>
      <c r="AI461" s="30"/>
      <c r="AJ461" s="134"/>
      <c r="AK461" s="208"/>
      <c r="AL461" s="286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4"/>
      <c r="AT461" s="39"/>
    </row>
    <row r="462" spans="2:46" ht="13.5" customHeight="1" thickBot="1" x14ac:dyDescent="0.2">
      <c r="B462" s="287"/>
      <c r="C462" s="29"/>
      <c r="D462" s="187"/>
      <c r="E462" s="58"/>
      <c r="F462" s="190"/>
      <c r="G462" s="190"/>
      <c r="H462" s="190"/>
      <c r="I462" s="58"/>
      <c r="J462" s="58"/>
      <c r="K462" s="189"/>
      <c r="L462" s="259"/>
      <c r="M462" s="259"/>
      <c r="N462" s="58"/>
      <c r="O462" s="30"/>
      <c r="P462" s="58"/>
      <c r="Q462" s="30"/>
      <c r="R462" s="185"/>
      <c r="S462" s="206"/>
      <c r="T462" s="287"/>
      <c r="U462" s="29"/>
      <c r="V462" s="187"/>
      <c r="W462" s="58"/>
      <c r="X462" s="190"/>
      <c r="Y462" s="190"/>
      <c r="Z462" s="190"/>
      <c r="AA462" s="58"/>
      <c r="AB462" s="58"/>
      <c r="AC462" s="189"/>
      <c r="AD462" s="259"/>
      <c r="AE462" s="259"/>
      <c r="AF462" s="58"/>
      <c r="AG462" s="30"/>
      <c r="AH462" s="58"/>
      <c r="AI462" s="30"/>
      <c r="AJ462" s="185"/>
      <c r="AK462" s="208"/>
      <c r="AL462" s="287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4"/>
      <c r="AT462" s="39"/>
    </row>
    <row r="463" spans="2:46" ht="13.5" customHeight="1" x14ac:dyDescent="0.15">
      <c r="B463" s="285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8"/>
      <c r="M463" s="258"/>
      <c r="N463" s="57"/>
      <c r="O463" s="28"/>
      <c r="P463" s="57"/>
      <c r="Q463" s="28"/>
      <c r="R463" s="133"/>
      <c r="S463" s="206"/>
      <c r="T463" s="285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8"/>
      <c r="AE463" s="258"/>
      <c r="AF463" s="57"/>
      <c r="AG463" s="28"/>
      <c r="AH463" s="57"/>
      <c r="AI463" s="28"/>
      <c r="AJ463" s="133"/>
      <c r="AK463" s="208"/>
      <c r="AL463" s="285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4"/>
      <c r="AT463" s="39"/>
    </row>
    <row r="464" spans="2:46" ht="13.5" customHeight="1" x14ac:dyDescent="0.15">
      <c r="B464" s="286"/>
      <c r="C464" s="29" t="s">
        <v>35</v>
      </c>
      <c r="D464" s="187"/>
      <c r="E464" s="58"/>
      <c r="F464" s="188"/>
      <c r="G464" s="188"/>
      <c r="H464" s="188"/>
      <c r="I464" s="64"/>
      <c r="J464" s="64"/>
      <c r="K464" s="189"/>
      <c r="L464" s="259"/>
      <c r="M464" s="259"/>
      <c r="N464" s="58"/>
      <c r="O464" s="30"/>
      <c r="P464" s="58"/>
      <c r="Q464" s="30"/>
      <c r="R464" s="134"/>
      <c r="S464" s="206"/>
      <c r="T464" s="286"/>
      <c r="U464" s="29" t="s">
        <v>35</v>
      </c>
      <c r="V464" s="187"/>
      <c r="W464" s="58"/>
      <c r="X464" s="188"/>
      <c r="Y464" s="188"/>
      <c r="Z464" s="188"/>
      <c r="AA464" s="64"/>
      <c r="AB464" s="64"/>
      <c r="AC464" s="189"/>
      <c r="AD464" s="259"/>
      <c r="AE464" s="259"/>
      <c r="AF464" s="58"/>
      <c r="AG464" s="30"/>
      <c r="AH464" s="58"/>
      <c r="AI464" s="30"/>
      <c r="AJ464" s="134"/>
      <c r="AK464" s="208"/>
      <c r="AL464" s="286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4"/>
      <c r="AT464" s="39"/>
    </row>
    <row r="465" spans="2:46" ht="13.5" customHeight="1" x14ac:dyDescent="0.15">
      <c r="B465" s="286"/>
      <c r="C465" s="29" t="s">
        <v>36</v>
      </c>
      <c r="D465" s="187"/>
      <c r="E465" s="58"/>
      <c r="F465" s="188"/>
      <c r="G465" s="188"/>
      <c r="H465" s="188"/>
      <c r="I465" s="64"/>
      <c r="J465" s="64"/>
      <c r="K465" s="189"/>
      <c r="L465" s="259"/>
      <c r="M465" s="259"/>
      <c r="N465" s="58"/>
      <c r="O465" s="30"/>
      <c r="P465" s="58"/>
      <c r="Q465" s="30"/>
      <c r="R465" s="134"/>
      <c r="S465" s="206"/>
      <c r="T465" s="286"/>
      <c r="U465" s="29" t="s">
        <v>36</v>
      </c>
      <c r="V465" s="187"/>
      <c r="W465" s="58"/>
      <c r="X465" s="188"/>
      <c r="Y465" s="188"/>
      <c r="Z465" s="188"/>
      <c r="AA465" s="64"/>
      <c r="AB465" s="64"/>
      <c r="AC465" s="189"/>
      <c r="AD465" s="259"/>
      <c r="AE465" s="259"/>
      <c r="AF465" s="58"/>
      <c r="AG465" s="30"/>
      <c r="AH465" s="58"/>
      <c r="AI465" s="30"/>
      <c r="AJ465" s="134"/>
      <c r="AK465" s="208"/>
      <c r="AL465" s="286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4"/>
      <c r="AT465" s="39"/>
    </row>
    <row r="466" spans="2:46" ht="13.5" customHeight="1" x14ac:dyDescent="0.15">
      <c r="B466" s="286"/>
      <c r="C466" s="29" t="s">
        <v>38</v>
      </c>
      <c r="D466" s="187"/>
      <c r="E466" s="58"/>
      <c r="F466" s="188"/>
      <c r="G466" s="188"/>
      <c r="H466" s="188"/>
      <c r="I466" s="64"/>
      <c r="J466" s="64"/>
      <c r="K466" s="189"/>
      <c r="L466" s="259"/>
      <c r="M466" s="259"/>
      <c r="N466" s="58"/>
      <c r="O466" s="30"/>
      <c r="P466" s="58"/>
      <c r="Q466" s="30"/>
      <c r="R466" s="134"/>
      <c r="S466" s="206"/>
      <c r="T466" s="286"/>
      <c r="U466" s="29" t="s">
        <v>38</v>
      </c>
      <c r="V466" s="187"/>
      <c r="W466" s="58"/>
      <c r="X466" s="188"/>
      <c r="Y466" s="188"/>
      <c r="Z466" s="188"/>
      <c r="AA466" s="64"/>
      <c r="AB466" s="64"/>
      <c r="AC466" s="189"/>
      <c r="AD466" s="259"/>
      <c r="AE466" s="259"/>
      <c r="AF466" s="58"/>
      <c r="AG466" s="30"/>
      <c r="AH466" s="58"/>
      <c r="AI466" s="30"/>
      <c r="AJ466" s="134"/>
      <c r="AK466" s="208"/>
      <c r="AL466" s="286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4"/>
      <c r="AT466" s="39"/>
    </row>
    <row r="467" spans="2:46" ht="13.5" customHeight="1" thickBot="1" x14ac:dyDescent="0.2">
      <c r="B467" s="287"/>
      <c r="C467" s="29"/>
      <c r="D467" s="187"/>
      <c r="E467" s="58"/>
      <c r="F467" s="190"/>
      <c r="G467" s="190"/>
      <c r="H467" s="190"/>
      <c r="I467" s="58"/>
      <c r="J467" s="58"/>
      <c r="K467" s="189"/>
      <c r="L467" s="259"/>
      <c r="M467" s="259"/>
      <c r="N467" s="58"/>
      <c r="O467" s="30"/>
      <c r="P467" s="58"/>
      <c r="Q467" s="30"/>
      <c r="R467" s="185"/>
      <c r="S467" s="206"/>
      <c r="T467" s="287"/>
      <c r="U467" s="29"/>
      <c r="V467" s="187"/>
      <c r="W467" s="58"/>
      <c r="X467" s="190"/>
      <c r="Y467" s="190"/>
      <c r="Z467" s="190"/>
      <c r="AA467" s="58"/>
      <c r="AB467" s="58"/>
      <c r="AC467" s="189"/>
      <c r="AD467" s="259"/>
      <c r="AE467" s="259"/>
      <c r="AF467" s="58"/>
      <c r="AG467" s="30"/>
      <c r="AH467" s="58"/>
      <c r="AI467" s="30"/>
      <c r="AJ467" s="185"/>
      <c r="AK467" s="208"/>
      <c r="AL467" s="287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4"/>
      <c r="AT467" s="39"/>
    </row>
    <row r="468" spans="2:46" ht="13.5" customHeight="1" x14ac:dyDescent="0.15">
      <c r="B468" s="285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8"/>
      <c r="M468" s="258"/>
      <c r="N468" s="57"/>
      <c r="O468" s="28"/>
      <c r="P468" s="57"/>
      <c r="Q468" s="28"/>
      <c r="R468" s="133"/>
      <c r="S468" s="206"/>
      <c r="T468" s="285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8"/>
      <c r="AE468" s="258"/>
      <c r="AF468" s="57"/>
      <c r="AG468" s="28"/>
      <c r="AH468" s="57"/>
      <c r="AI468" s="28"/>
      <c r="AJ468" s="133"/>
      <c r="AK468" s="208"/>
      <c r="AL468" s="285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4"/>
      <c r="AT468" s="39"/>
    </row>
    <row r="469" spans="2:46" ht="13.5" customHeight="1" x14ac:dyDescent="0.15">
      <c r="B469" s="286"/>
      <c r="C469" s="29" t="s">
        <v>35</v>
      </c>
      <c r="D469" s="187"/>
      <c r="E469" s="58"/>
      <c r="F469" s="188"/>
      <c r="G469" s="188"/>
      <c r="H469" s="188"/>
      <c r="I469" s="64"/>
      <c r="J469" s="64"/>
      <c r="K469" s="189"/>
      <c r="L469" s="259"/>
      <c r="M469" s="259"/>
      <c r="N469" s="58"/>
      <c r="O469" s="30"/>
      <c r="P469" s="58"/>
      <c r="Q469" s="30"/>
      <c r="R469" s="134"/>
      <c r="S469" s="206"/>
      <c r="T469" s="286"/>
      <c r="U469" s="29" t="s">
        <v>35</v>
      </c>
      <c r="V469" s="187"/>
      <c r="W469" s="58"/>
      <c r="X469" s="188"/>
      <c r="Y469" s="188"/>
      <c r="Z469" s="188"/>
      <c r="AA469" s="64"/>
      <c r="AB469" s="64"/>
      <c r="AC469" s="189"/>
      <c r="AD469" s="259"/>
      <c r="AE469" s="259"/>
      <c r="AF469" s="58"/>
      <c r="AG469" s="30"/>
      <c r="AH469" s="58"/>
      <c r="AI469" s="30"/>
      <c r="AJ469" s="134"/>
      <c r="AK469" s="208"/>
      <c r="AL469" s="286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4"/>
      <c r="AT469" s="39"/>
    </row>
    <row r="470" spans="2:46" ht="13.5" customHeight="1" x14ac:dyDescent="0.15">
      <c r="B470" s="286"/>
      <c r="C470" s="29" t="s">
        <v>36</v>
      </c>
      <c r="D470" s="187"/>
      <c r="E470" s="58"/>
      <c r="F470" s="188"/>
      <c r="G470" s="188"/>
      <c r="H470" s="188"/>
      <c r="I470" s="64"/>
      <c r="J470" s="64"/>
      <c r="K470" s="189"/>
      <c r="L470" s="259"/>
      <c r="M470" s="259"/>
      <c r="N470" s="58"/>
      <c r="O470" s="30"/>
      <c r="P470" s="58"/>
      <c r="Q470" s="30"/>
      <c r="R470" s="134"/>
      <c r="S470" s="206"/>
      <c r="T470" s="286"/>
      <c r="U470" s="29" t="s">
        <v>36</v>
      </c>
      <c r="V470" s="187"/>
      <c r="W470" s="58"/>
      <c r="X470" s="188"/>
      <c r="Y470" s="188"/>
      <c r="Z470" s="188"/>
      <c r="AA470" s="64"/>
      <c r="AB470" s="64"/>
      <c r="AC470" s="189"/>
      <c r="AD470" s="259"/>
      <c r="AE470" s="259"/>
      <c r="AF470" s="58"/>
      <c r="AG470" s="30"/>
      <c r="AH470" s="58"/>
      <c r="AI470" s="30"/>
      <c r="AJ470" s="134"/>
      <c r="AK470" s="208"/>
      <c r="AL470" s="286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4"/>
      <c r="AT470" s="39"/>
    </row>
    <row r="471" spans="2:46" ht="13.5" customHeight="1" x14ac:dyDescent="0.15">
      <c r="B471" s="286"/>
      <c r="C471" s="29" t="s">
        <v>38</v>
      </c>
      <c r="D471" s="187"/>
      <c r="E471" s="58"/>
      <c r="F471" s="188"/>
      <c r="G471" s="188"/>
      <c r="H471" s="188"/>
      <c r="I471" s="64"/>
      <c r="J471" s="64"/>
      <c r="K471" s="189"/>
      <c r="L471" s="259"/>
      <c r="M471" s="259"/>
      <c r="N471" s="58"/>
      <c r="O471" s="30"/>
      <c r="P471" s="58"/>
      <c r="Q471" s="30"/>
      <c r="R471" s="134"/>
      <c r="S471" s="206"/>
      <c r="T471" s="286"/>
      <c r="U471" s="29" t="s">
        <v>38</v>
      </c>
      <c r="V471" s="187"/>
      <c r="W471" s="58"/>
      <c r="X471" s="188"/>
      <c r="Y471" s="188"/>
      <c r="Z471" s="188"/>
      <c r="AA471" s="64"/>
      <c r="AB471" s="64"/>
      <c r="AC471" s="189"/>
      <c r="AD471" s="259"/>
      <c r="AE471" s="259"/>
      <c r="AF471" s="58"/>
      <c r="AG471" s="30"/>
      <c r="AH471" s="58"/>
      <c r="AI471" s="30"/>
      <c r="AJ471" s="134"/>
      <c r="AK471" s="208"/>
      <c r="AL471" s="286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4"/>
      <c r="AT471" s="39"/>
    </row>
    <row r="472" spans="2:46" ht="13.5" customHeight="1" thickBot="1" x14ac:dyDescent="0.2">
      <c r="B472" s="287"/>
      <c r="C472" s="29"/>
      <c r="D472" s="187"/>
      <c r="E472" s="58"/>
      <c r="F472" s="190"/>
      <c r="G472" s="190"/>
      <c r="H472" s="190"/>
      <c r="I472" s="58"/>
      <c r="J472" s="58"/>
      <c r="K472" s="189"/>
      <c r="L472" s="259"/>
      <c r="M472" s="259"/>
      <c r="N472" s="58"/>
      <c r="O472" s="30"/>
      <c r="P472" s="58"/>
      <c r="Q472" s="30"/>
      <c r="R472" s="185"/>
      <c r="S472" s="206"/>
      <c r="T472" s="287"/>
      <c r="U472" s="29"/>
      <c r="V472" s="187"/>
      <c r="W472" s="58"/>
      <c r="X472" s="190"/>
      <c r="Y472" s="190"/>
      <c r="Z472" s="190"/>
      <c r="AA472" s="58"/>
      <c r="AB472" s="58"/>
      <c r="AC472" s="189"/>
      <c r="AD472" s="259"/>
      <c r="AE472" s="259"/>
      <c r="AF472" s="58"/>
      <c r="AG472" s="30"/>
      <c r="AH472" s="58"/>
      <c r="AI472" s="30"/>
      <c r="AJ472" s="185"/>
      <c r="AK472" s="208"/>
      <c r="AL472" s="287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4"/>
      <c r="AT472" s="39"/>
    </row>
    <row r="473" spans="2:46" ht="13.5" customHeight="1" x14ac:dyDescent="0.15">
      <c r="B473" s="285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8"/>
      <c r="M473" s="258"/>
      <c r="N473" s="57"/>
      <c r="O473" s="28"/>
      <c r="P473" s="57"/>
      <c r="Q473" s="28"/>
      <c r="R473" s="133"/>
      <c r="S473" s="206"/>
      <c r="T473" s="285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8"/>
      <c r="AE473" s="258"/>
      <c r="AF473" s="57"/>
      <c r="AG473" s="28"/>
      <c r="AH473" s="57"/>
      <c r="AI473" s="28"/>
      <c r="AJ473" s="133"/>
      <c r="AK473" s="208"/>
      <c r="AL473" s="285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4"/>
      <c r="AT473" s="39"/>
    </row>
    <row r="474" spans="2:46" ht="13.5" customHeight="1" x14ac:dyDescent="0.15">
      <c r="B474" s="286"/>
      <c r="C474" s="29" t="s">
        <v>35</v>
      </c>
      <c r="D474" s="187"/>
      <c r="E474" s="58"/>
      <c r="F474" s="188"/>
      <c r="G474" s="188"/>
      <c r="H474" s="188"/>
      <c r="I474" s="64"/>
      <c r="J474" s="64"/>
      <c r="K474" s="189"/>
      <c r="L474" s="259"/>
      <c r="M474" s="259"/>
      <c r="N474" s="58"/>
      <c r="O474" s="30"/>
      <c r="P474" s="58"/>
      <c r="Q474" s="30"/>
      <c r="R474" s="134"/>
      <c r="S474" s="206"/>
      <c r="T474" s="286"/>
      <c r="U474" s="29" t="s">
        <v>35</v>
      </c>
      <c r="V474" s="187"/>
      <c r="W474" s="58"/>
      <c r="X474" s="188"/>
      <c r="Y474" s="188"/>
      <c r="Z474" s="188"/>
      <c r="AA474" s="64"/>
      <c r="AB474" s="64"/>
      <c r="AC474" s="189"/>
      <c r="AD474" s="259"/>
      <c r="AE474" s="259"/>
      <c r="AF474" s="58"/>
      <c r="AG474" s="30"/>
      <c r="AH474" s="58"/>
      <c r="AI474" s="30"/>
      <c r="AJ474" s="134"/>
      <c r="AK474" s="208"/>
      <c r="AL474" s="286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4"/>
      <c r="AT474" s="39"/>
    </row>
    <row r="475" spans="2:46" ht="13.5" customHeight="1" x14ac:dyDescent="0.15">
      <c r="B475" s="286"/>
      <c r="C475" s="29" t="s">
        <v>36</v>
      </c>
      <c r="D475" s="187"/>
      <c r="E475" s="58"/>
      <c r="F475" s="188"/>
      <c r="G475" s="188"/>
      <c r="H475" s="188"/>
      <c r="I475" s="64"/>
      <c r="J475" s="64"/>
      <c r="K475" s="189"/>
      <c r="L475" s="259"/>
      <c r="M475" s="259"/>
      <c r="N475" s="58"/>
      <c r="O475" s="30"/>
      <c r="P475" s="58"/>
      <c r="Q475" s="30"/>
      <c r="R475" s="134"/>
      <c r="S475" s="206"/>
      <c r="T475" s="286"/>
      <c r="U475" s="29" t="s">
        <v>36</v>
      </c>
      <c r="V475" s="187"/>
      <c r="W475" s="58"/>
      <c r="X475" s="188"/>
      <c r="Y475" s="188"/>
      <c r="Z475" s="188"/>
      <c r="AA475" s="64"/>
      <c r="AB475" s="64"/>
      <c r="AC475" s="189"/>
      <c r="AD475" s="259"/>
      <c r="AE475" s="259"/>
      <c r="AF475" s="58"/>
      <c r="AG475" s="30"/>
      <c r="AH475" s="58"/>
      <c r="AI475" s="30"/>
      <c r="AJ475" s="134"/>
      <c r="AK475" s="208"/>
      <c r="AL475" s="286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4"/>
      <c r="AT475" s="39"/>
    </row>
    <row r="476" spans="2:46" ht="13.5" customHeight="1" x14ac:dyDescent="0.15">
      <c r="B476" s="286"/>
      <c r="C476" s="29" t="s">
        <v>38</v>
      </c>
      <c r="D476" s="187"/>
      <c r="E476" s="58"/>
      <c r="F476" s="188"/>
      <c r="G476" s="188"/>
      <c r="H476" s="188"/>
      <c r="I476" s="64"/>
      <c r="J476" s="64"/>
      <c r="K476" s="189"/>
      <c r="L476" s="259"/>
      <c r="M476" s="259"/>
      <c r="N476" s="58"/>
      <c r="O476" s="30"/>
      <c r="P476" s="58"/>
      <c r="Q476" s="30"/>
      <c r="R476" s="134"/>
      <c r="S476" s="206"/>
      <c r="T476" s="286"/>
      <c r="U476" s="29" t="s">
        <v>38</v>
      </c>
      <c r="V476" s="187"/>
      <c r="W476" s="58"/>
      <c r="X476" s="188"/>
      <c r="Y476" s="188"/>
      <c r="Z476" s="188"/>
      <c r="AA476" s="64"/>
      <c r="AB476" s="64"/>
      <c r="AC476" s="189"/>
      <c r="AD476" s="259"/>
      <c r="AE476" s="259"/>
      <c r="AF476" s="58"/>
      <c r="AG476" s="30"/>
      <c r="AH476" s="58"/>
      <c r="AI476" s="30"/>
      <c r="AJ476" s="134"/>
      <c r="AK476" s="208"/>
      <c r="AL476" s="286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4"/>
      <c r="AT476" s="39"/>
    </row>
    <row r="477" spans="2:46" ht="13.5" customHeight="1" thickBot="1" x14ac:dyDescent="0.2">
      <c r="B477" s="287"/>
      <c r="C477" s="29"/>
      <c r="D477" s="187"/>
      <c r="E477" s="58"/>
      <c r="F477" s="190"/>
      <c r="G477" s="190"/>
      <c r="H477" s="190"/>
      <c r="I477" s="58"/>
      <c r="J477" s="58"/>
      <c r="K477" s="189"/>
      <c r="L477" s="259"/>
      <c r="M477" s="259"/>
      <c r="N477" s="58"/>
      <c r="O477" s="30"/>
      <c r="P477" s="58"/>
      <c r="Q477" s="30"/>
      <c r="R477" s="185"/>
      <c r="S477" s="206"/>
      <c r="T477" s="287"/>
      <c r="U477" s="29"/>
      <c r="V477" s="187"/>
      <c r="W477" s="58"/>
      <c r="X477" s="190"/>
      <c r="Y477" s="190"/>
      <c r="Z477" s="190"/>
      <c r="AA477" s="58"/>
      <c r="AB477" s="58"/>
      <c r="AC477" s="189"/>
      <c r="AD477" s="259"/>
      <c r="AE477" s="259"/>
      <c r="AF477" s="58"/>
      <c r="AG477" s="30"/>
      <c r="AH477" s="58"/>
      <c r="AI477" s="30"/>
      <c r="AJ477" s="185"/>
      <c r="AK477" s="208"/>
      <c r="AL477" s="287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4"/>
      <c r="AT477" s="39"/>
    </row>
    <row r="478" spans="2:46" ht="13.5" customHeight="1" x14ac:dyDescent="0.15">
      <c r="B478" s="285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8"/>
      <c r="M478" s="258"/>
      <c r="N478" s="57"/>
      <c r="O478" s="28"/>
      <c r="P478" s="57"/>
      <c r="Q478" s="28"/>
      <c r="R478" s="133"/>
      <c r="S478" s="206"/>
      <c r="T478" s="285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8"/>
      <c r="AE478" s="258"/>
      <c r="AF478" s="57"/>
      <c r="AG478" s="28"/>
      <c r="AH478" s="57"/>
      <c r="AI478" s="28"/>
      <c r="AJ478" s="133"/>
      <c r="AK478" s="208"/>
      <c r="AL478" s="285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4"/>
      <c r="AT478" s="39"/>
    </row>
    <row r="479" spans="2:46" ht="13.5" customHeight="1" x14ac:dyDescent="0.15">
      <c r="B479" s="286"/>
      <c r="C479" s="29" t="s">
        <v>35</v>
      </c>
      <c r="D479" s="187"/>
      <c r="E479" s="58"/>
      <c r="F479" s="188"/>
      <c r="G479" s="188"/>
      <c r="H479" s="188"/>
      <c r="I479" s="64"/>
      <c r="J479" s="64"/>
      <c r="K479" s="189"/>
      <c r="L479" s="259"/>
      <c r="M479" s="259"/>
      <c r="N479" s="58"/>
      <c r="O479" s="30"/>
      <c r="P479" s="58"/>
      <c r="Q479" s="30"/>
      <c r="R479" s="134"/>
      <c r="S479" s="206"/>
      <c r="T479" s="286"/>
      <c r="U479" s="29" t="s">
        <v>35</v>
      </c>
      <c r="V479" s="187"/>
      <c r="W479" s="58"/>
      <c r="X479" s="188"/>
      <c r="Y479" s="188"/>
      <c r="Z479" s="188"/>
      <c r="AA479" s="64"/>
      <c r="AB479" s="64"/>
      <c r="AC479" s="189"/>
      <c r="AD479" s="259"/>
      <c r="AE479" s="259"/>
      <c r="AF479" s="58"/>
      <c r="AG479" s="30"/>
      <c r="AH479" s="58"/>
      <c r="AI479" s="30"/>
      <c r="AJ479" s="134"/>
      <c r="AK479" s="208"/>
      <c r="AL479" s="286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4"/>
      <c r="AT479" s="39"/>
    </row>
    <row r="480" spans="2:46" ht="13.5" customHeight="1" x14ac:dyDescent="0.15">
      <c r="B480" s="286"/>
      <c r="C480" s="29" t="s">
        <v>36</v>
      </c>
      <c r="D480" s="187"/>
      <c r="E480" s="58"/>
      <c r="F480" s="188"/>
      <c r="G480" s="188"/>
      <c r="H480" s="188"/>
      <c r="I480" s="64"/>
      <c r="J480" s="64"/>
      <c r="K480" s="189"/>
      <c r="L480" s="259"/>
      <c r="M480" s="259"/>
      <c r="N480" s="58"/>
      <c r="O480" s="30"/>
      <c r="P480" s="58"/>
      <c r="Q480" s="30"/>
      <c r="R480" s="134"/>
      <c r="S480" s="206"/>
      <c r="T480" s="286"/>
      <c r="U480" s="29" t="s">
        <v>36</v>
      </c>
      <c r="V480" s="187"/>
      <c r="W480" s="58"/>
      <c r="X480" s="188"/>
      <c r="Y480" s="188"/>
      <c r="Z480" s="188"/>
      <c r="AA480" s="64"/>
      <c r="AB480" s="64"/>
      <c r="AC480" s="189"/>
      <c r="AD480" s="259"/>
      <c r="AE480" s="259"/>
      <c r="AF480" s="58"/>
      <c r="AG480" s="30"/>
      <c r="AH480" s="58"/>
      <c r="AI480" s="30"/>
      <c r="AJ480" s="134"/>
      <c r="AK480" s="208"/>
      <c r="AL480" s="286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4"/>
      <c r="AT480" s="39"/>
    </row>
    <row r="481" spans="2:46" ht="13.5" customHeight="1" x14ac:dyDescent="0.15">
      <c r="B481" s="286"/>
      <c r="C481" s="29" t="s">
        <v>38</v>
      </c>
      <c r="D481" s="187"/>
      <c r="E481" s="58"/>
      <c r="F481" s="188"/>
      <c r="G481" s="188"/>
      <c r="H481" s="188"/>
      <c r="I481" s="64"/>
      <c r="J481" s="64"/>
      <c r="K481" s="189"/>
      <c r="L481" s="259"/>
      <c r="M481" s="259"/>
      <c r="N481" s="58"/>
      <c r="O481" s="30"/>
      <c r="P481" s="58"/>
      <c r="Q481" s="30"/>
      <c r="R481" s="134"/>
      <c r="S481" s="206"/>
      <c r="T481" s="286"/>
      <c r="U481" s="29" t="s">
        <v>38</v>
      </c>
      <c r="V481" s="187"/>
      <c r="W481" s="58"/>
      <c r="X481" s="188"/>
      <c r="Y481" s="188"/>
      <c r="Z481" s="188"/>
      <c r="AA481" s="64"/>
      <c r="AB481" s="64"/>
      <c r="AC481" s="189"/>
      <c r="AD481" s="259"/>
      <c r="AE481" s="259"/>
      <c r="AF481" s="58"/>
      <c r="AG481" s="30"/>
      <c r="AH481" s="58"/>
      <c r="AI481" s="30"/>
      <c r="AJ481" s="134"/>
      <c r="AK481" s="208"/>
      <c r="AL481" s="286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4"/>
      <c r="AT481" s="39"/>
    </row>
    <row r="482" spans="2:46" ht="13.5" customHeight="1" thickBot="1" x14ac:dyDescent="0.2">
      <c r="B482" s="287"/>
      <c r="C482" s="29"/>
      <c r="D482" s="187"/>
      <c r="E482" s="58"/>
      <c r="F482" s="190"/>
      <c r="G482" s="190"/>
      <c r="H482" s="190"/>
      <c r="I482" s="58"/>
      <c r="J482" s="58"/>
      <c r="K482" s="189"/>
      <c r="L482" s="259"/>
      <c r="M482" s="259"/>
      <c r="N482" s="58"/>
      <c r="O482" s="30"/>
      <c r="P482" s="58"/>
      <c r="Q482" s="30"/>
      <c r="R482" s="185"/>
      <c r="S482" s="206"/>
      <c r="T482" s="287"/>
      <c r="U482" s="29"/>
      <c r="V482" s="187"/>
      <c r="W482" s="58"/>
      <c r="X482" s="190"/>
      <c r="Y482" s="190"/>
      <c r="Z482" s="190"/>
      <c r="AA482" s="58"/>
      <c r="AB482" s="58"/>
      <c r="AC482" s="189"/>
      <c r="AD482" s="259"/>
      <c r="AE482" s="259"/>
      <c r="AF482" s="58"/>
      <c r="AG482" s="30"/>
      <c r="AH482" s="58"/>
      <c r="AI482" s="30"/>
      <c r="AJ482" s="185"/>
      <c r="AK482" s="208"/>
      <c r="AL482" s="287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4"/>
      <c r="AT482" s="39"/>
    </row>
    <row r="483" spans="2:46" ht="13.5" customHeight="1" x14ac:dyDescent="0.15">
      <c r="B483" s="285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8"/>
      <c r="M483" s="258"/>
      <c r="N483" s="57"/>
      <c r="O483" s="28"/>
      <c r="P483" s="57"/>
      <c r="Q483" s="28"/>
      <c r="R483" s="133"/>
      <c r="S483" s="206"/>
      <c r="T483" s="285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8"/>
      <c r="AE483" s="258"/>
      <c r="AF483" s="57"/>
      <c r="AG483" s="28"/>
      <c r="AH483" s="57"/>
      <c r="AI483" s="28"/>
      <c r="AJ483" s="133"/>
      <c r="AK483" s="208"/>
      <c r="AL483" s="285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4"/>
      <c r="AT483" s="39"/>
    </row>
    <row r="484" spans="2:46" ht="13.5" customHeight="1" x14ac:dyDescent="0.15">
      <c r="B484" s="286"/>
      <c r="C484" s="29" t="s">
        <v>35</v>
      </c>
      <c r="D484" s="187"/>
      <c r="E484" s="58"/>
      <c r="F484" s="188"/>
      <c r="G484" s="188"/>
      <c r="H484" s="188"/>
      <c r="I484" s="64"/>
      <c r="J484" s="64"/>
      <c r="K484" s="189"/>
      <c r="L484" s="259"/>
      <c r="M484" s="259"/>
      <c r="N484" s="58"/>
      <c r="O484" s="30"/>
      <c r="P484" s="58"/>
      <c r="Q484" s="30"/>
      <c r="R484" s="134"/>
      <c r="S484" s="206"/>
      <c r="T484" s="286"/>
      <c r="U484" s="29" t="s">
        <v>35</v>
      </c>
      <c r="V484" s="187"/>
      <c r="W484" s="58"/>
      <c r="X484" s="188"/>
      <c r="Y484" s="188"/>
      <c r="Z484" s="188"/>
      <c r="AA484" s="64"/>
      <c r="AB484" s="64"/>
      <c r="AC484" s="189"/>
      <c r="AD484" s="259"/>
      <c r="AE484" s="259"/>
      <c r="AF484" s="58"/>
      <c r="AG484" s="30"/>
      <c r="AH484" s="58"/>
      <c r="AI484" s="30"/>
      <c r="AJ484" s="134"/>
      <c r="AK484" s="208"/>
      <c r="AL484" s="286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4"/>
      <c r="AT484" s="39"/>
    </row>
    <row r="485" spans="2:46" ht="13.5" customHeight="1" x14ac:dyDescent="0.15">
      <c r="B485" s="286"/>
      <c r="C485" s="29" t="s">
        <v>36</v>
      </c>
      <c r="D485" s="187"/>
      <c r="E485" s="58"/>
      <c r="F485" s="188"/>
      <c r="G485" s="188"/>
      <c r="H485" s="188"/>
      <c r="I485" s="64"/>
      <c r="J485" s="64"/>
      <c r="K485" s="189"/>
      <c r="L485" s="259"/>
      <c r="M485" s="259"/>
      <c r="N485" s="58"/>
      <c r="O485" s="30"/>
      <c r="P485" s="58"/>
      <c r="Q485" s="30"/>
      <c r="R485" s="134"/>
      <c r="S485" s="206"/>
      <c r="T485" s="286"/>
      <c r="U485" s="29" t="s">
        <v>36</v>
      </c>
      <c r="V485" s="187"/>
      <c r="W485" s="58"/>
      <c r="X485" s="188"/>
      <c r="Y485" s="188"/>
      <c r="Z485" s="188"/>
      <c r="AA485" s="64"/>
      <c r="AB485" s="64"/>
      <c r="AC485" s="189"/>
      <c r="AD485" s="259"/>
      <c r="AE485" s="259"/>
      <c r="AF485" s="58"/>
      <c r="AG485" s="30"/>
      <c r="AH485" s="58"/>
      <c r="AI485" s="30"/>
      <c r="AJ485" s="134"/>
      <c r="AK485" s="208"/>
      <c r="AL485" s="286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4"/>
      <c r="AT485" s="39"/>
    </row>
    <row r="486" spans="2:46" ht="13.5" customHeight="1" x14ac:dyDescent="0.15">
      <c r="B486" s="286"/>
      <c r="C486" s="29" t="s">
        <v>38</v>
      </c>
      <c r="D486" s="187"/>
      <c r="E486" s="58"/>
      <c r="F486" s="188"/>
      <c r="G486" s="188"/>
      <c r="H486" s="188"/>
      <c r="I486" s="64"/>
      <c r="J486" s="64"/>
      <c r="K486" s="189"/>
      <c r="L486" s="259"/>
      <c r="M486" s="259"/>
      <c r="N486" s="58"/>
      <c r="O486" s="30"/>
      <c r="P486" s="58"/>
      <c r="Q486" s="30"/>
      <c r="R486" s="134"/>
      <c r="S486" s="206"/>
      <c r="T486" s="286"/>
      <c r="U486" s="29" t="s">
        <v>38</v>
      </c>
      <c r="V486" s="187"/>
      <c r="W486" s="58"/>
      <c r="X486" s="188"/>
      <c r="Y486" s="188"/>
      <c r="Z486" s="188"/>
      <c r="AA486" s="64"/>
      <c r="AB486" s="64"/>
      <c r="AC486" s="189"/>
      <c r="AD486" s="259"/>
      <c r="AE486" s="259"/>
      <c r="AF486" s="58"/>
      <c r="AG486" s="30"/>
      <c r="AH486" s="58"/>
      <c r="AI486" s="30"/>
      <c r="AJ486" s="134"/>
      <c r="AK486" s="208"/>
      <c r="AL486" s="286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4"/>
      <c r="AT486" s="39"/>
    </row>
    <row r="487" spans="2:46" ht="13.5" customHeight="1" thickBot="1" x14ac:dyDescent="0.2">
      <c r="B487" s="287"/>
      <c r="C487" s="29"/>
      <c r="D487" s="187"/>
      <c r="E487" s="58"/>
      <c r="F487" s="190"/>
      <c r="G487" s="190"/>
      <c r="H487" s="190"/>
      <c r="I487" s="58"/>
      <c r="J487" s="58"/>
      <c r="K487" s="189"/>
      <c r="L487" s="259"/>
      <c r="M487" s="259"/>
      <c r="N487" s="58"/>
      <c r="O487" s="30"/>
      <c r="P487" s="58"/>
      <c r="Q487" s="30"/>
      <c r="R487" s="185"/>
      <c r="S487" s="206"/>
      <c r="T487" s="287"/>
      <c r="U487" s="29"/>
      <c r="V487" s="187"/>
      <c r="W487" s="58"/>
      <c r="X487" s="190"/>
      <c r="Y487" s="190"/>
      <c r="Z487" s="190"/>
      <c r="AA487" s="58"/>
      <c r="AB487" s="58"/>
      <c r="AC487" s="189"/>
      <c r="AD487" s="259"/>
      <c r="AE487" s="259"/>
      <c r="AF487" s="58"/>
      <c r="AG487" s="30"/>
      <c r="AH487" s="58"/>
      <c r="AI487" s="30"/>
      <c r="AJ487" s="185"/>
      <c r="AK487" s="208"/>
      <c r="AL487" s="287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4"/>
      <c r="AT487" s="39"/>
    </row>
    <row r="488" spans="2:46" ht="13.5" customHeight="1" x14ac:dyDescent="0.15">
      <c r="B488" s="285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8"/>
      <c r="M488" s="258"/>
      <c r="N488" s="57"/>
      <c r="O488" s="28"/>
      <c r="P488" s="57"/>
      <c r="Q488" s="28"/>
      <c r="R488" s="133"/>
      <c r="S488" s="206"/>
      <c r="T488" s="285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8"/>
      <c r="AE488" s="258"/>
      <c r="AF488" s="57"/>
      <c r="AG488" s="28"/>
      <c r="AH488" s="57"/>
      <c r="AI488" s="28"/>
      <c r="AJ488" s="133"/>
      <c r="AK488" s="208"/>
      <c r="AL488" s="285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4"/>
      <c r="AT488" s="39"/>
    </row>
    <row r="489" spans="2:46" ht="13.5" customHeight="1" x14ac:dyDescent="0.15">
      <c r="B489" s="286"/>
      <c r="C489" s="29" t="s">
        <v>35</v>
      </c>
      <c r="D489" s="187"/>
      <c r="E489" s="58"/>
      <c r="F489" s="188"/>
      <c r="G489" s="188"/>
      <c r="H489" s="188"/>
      <c r="I489" s="64"/>
      <c r="J489" s="64"/>
      <c r="K489" s="189"/>
      <c r="L489" s="259"/>
      <c r="M489" s="259"/>
      <c r="N489" s="58"/>
      <c r="O489" s="30"/>
      <c r="P489" s="58"/>
      <c r="Q489" s="30"/>
      <c r="R489" s="134"/>
      <c r="S489" s="206"/>
      <c r="T489" s="286"/>
      <c r="U489" s="29" t="s">
        <v>35</v>
      </c>
      <c r="V489" s="187"/>
      <c r="W489" s="58"/>
      <c r="X489" s="188"/>
      <c r="Y489" s="188"/>
      <c r="Z489" s="188"/>
      <c r="AA489" s="64"/>
      <c r="AB489" s="64"/>
      <c r="AC489" s="189"/>
      <c r="AD489" s="259"/>
      <c r="AE489" s="259"/>
      <c r="AF489" s="58"/>
      <c r="AG489" s="30"/>
      <c r="AH489" s="58"/>
      <c r="AI489" s="30"/>
      <c r="AJ489" s="134"/>
      <c r="AK489" s="208"/>
      <c r="AL489" s="286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4"/>
      <c r="AT489" s="39"/>
    </row>
    <row r="490" spans="2:46" ht="13.5" customHeight="1" x14ac:dyDescent="0.15">
      <c r="B490" s="286"/>
      <c r="C490" s="29" t="s">
        <v>36</v>
      </c>
      <c r="D490" s="187"/>
      <c r="E490" s="58"/>
      <c r="F490" s="188"/>
      <c r="G490" s="188"/>
      <c r="H490" s="188"/>
      <c r="I490" s="64"/>
      <c r="J490" s="64"/>
      <c r="K490" s="189"/>
      <c r="L490" s="259"/>
      <c r="M490" s="259"/>
      <c r="N490" s="58"/>
      <c r="O490" s="30"/>
      <c r="P490" s="58"/>
      <c r="Q490" s="30"/>
      <c r="R490" s="134"/>
      <c r="S490" s="206"/>
      <c r="T490" s="286"/>
      <c r="U490" s="29" t="s">
        <v>36</v>
      </c>
      <c r="V490" s="187"/>
      <c r="W490" s="58"/>
      <c r="X490" s="188"/>
      <c r="Y490" s="188"/>
      <c r="Z490" s="188"/>
      <c r="AA490" s="64"/>
      <c r="AB490" s="64"/>
      <c r="AC490" s="189"/>
      <c r="AD490" s="259"/>
      <c r="AE490" s="259"/>
      <c r="AF490" s="58"/>
      <c r="AG490" s="30"/>
      <c r="AH490" s="58"/>
      <c r="AI490" s="30"/>
      <c r="AJ490" s="134"/>
      <c r="AK490" s="208"/>
      <c r="AL490" s="286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4"/>
      <c r="AT490" s="39"/>
    </row>
    <row r="491" spans="2:46" ht="13.5" customHeight="1" x14ac:dyDescent="0.15">
      <c r="B491" s="286"/>
      <c r="C491" s="29" t="s">
        <v>38</v>
      </c>
      <c r="D491" s="187"/>
      <c r="E491" s="58"/>
      <c r="F491" s="188"/>
      <c r="G491" s="188"/>
      <c r="H491" s="188"/>
      <c r="I491" s="64"/>
      <c r="J491" s="64"/>
      <c r="K491" s="189"/>
      <c r="L491" s="259"/>
      <c r="M491" s="259"/>
      <c r="N491" s="58"/>
      <c r="O491" s="30"/>
      <c r="P491" s="58"/>
      <c r="Q491" s="30"/>
      <c r="R491" s="134"/>
      <c r="S491" s="206"/>
      <c r="T491" s="286"/>
      <c r="U491" s="29" t="s">
        <v>38</v>
      </c>
      <c r="V491" s="187"/>
      <c r="W491" s="58"/>
      <c r="X491" s="188"/>
      <c r="Y491" s="188"/>
      <c r="Z491" s="188"/>
      <c r="AA491" s="64"/>
      <c r="AB491" s="64"/>
      <c r="AC491" s="189"/>
      <c r="AD491" s="259"/>
      <c r="AE491" s="259"/>
      <c r="AF491" s="58"/>
      <c r="AG491" s="30"/>
      <c r="AH491" s="58"/>
      <c r="AI491" s="30"/>
      <c r="AJ491" s="134"/>
      <c r="AK491" s="208"/>
      <c r="AL491" s="286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4"/>
      <c r="AT491" s="39"/>
    </row>
    <row r="492" spans="2:46" ht="13.5" customHeight="1" thickBot="1" x14ac:dyDescent="0.2">
      <c r="B492" s="287"/>
      <c r="C492" s="29"/>
      <c r="D492" s="187"/>
      <c r="E492" s="58"/>
      <c r="F492" s="190"/>
      <c r="G492" s="190"/>
      <c r="H492" s="190"/>
      <c r="I492" s="58"/>
      <c r="J492" s="58"/>
      <c r="K492" s="189"/>
      <c r="L492" s="259"/>
      <c r="M492" s="259"/>
      <c r="N492" s="58"/>
      <c r="O492" s="30"/>
      <c r="P492" s="58"/>
      <c r="Q492" s="30"/>
      <c r="R492" s="185"/>
      <c r="S492" s="206"/>
      <c r="T492" s="287"/>
      <c r="U492" s="29"/>
      <c r="V492" s="187"/>
      <c r="W492" s="58"/>
      <c r="X492" s="190"/>
      <c r="Y492" s="190"/>
      <c r="Z492" s="190"/>
      <c r="AA492" s="58"/>
      <c r="AB492" s="58"/>
      <c r="AC492" s="189"/>
      <c r="AD492" s="259"/>
      <c r="AE492" s="259"/>
      <c r="AF492" s="58"/>
      <c r="AG492" s="30"/>
      <c r="AH492" s="58"/>
      <c r="AI492" s="30"/>
      <c r="AJ492" s="185"/>
      <c r="AK492" s="208"/>
      <c r="AL492" s="287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4"/>
      <c r="AT492" s="39"/>
    </row>
    <row r="493" spans="2:46" ht="13.5" customHeight="1" x14ac:dyDescent="0.15">
      <c r="B493" s="285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8"/>
      <c r="M493" s="258"/>
      <c r="N493" s="57"/>
      <c r="O493" s="28"/>
      <c r="P493" s="57"/>
      <c r="Q493" s="28"/>
      <c r="R493" s="133"/>
      <c r="S493" s="206"/>
      <c r="T493" s="285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8"/>
      <c r="AE493" s="258"/>
      <c r="AF493" s="57"/>
      <c r="AG493" s="28"/>
      <c r="AH493" s="57"/>
      <c r="AI493" s="28"/>
      <c r="AJ493" s="133"/>
      <c r="AK493" s="208"/>
      <c r="AL493" s="285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4"/>
      <c r="AT493" s="39"/>
    </row>
    <row r="494" spans="2:46" ht="13.5" customHeight="1" x14ac:dyDescent="0.15">
      <c r="B494" s="286"/>
      <c r="C494" s="29" t="s">
        <v>35</v>
      </c>
      <c r="D494" s="187"/>
      <c r="E494" s="58"/>
      <c r="F494" s="188"/>
      <c r="G494" s="188"/>
      <c r="H494" s="188"/>
      <c r="I494" s="64"/>
      <c r="J494" s="64"/>
      <c r="K494" s="189"/>
      <c r="L494" s="259"/>
      <c r="M494" s="259"/>
      <c r="N494" s="58"/>
      <c r="O494" s="30"/>
      <c r="P494" s="58"/>
      <c r="Q494" s="30"/>
      <c r="R494" s="134"/>
      <c r="S494" s="206"/>
      <c r="T494" s="286"/>
      <c r="U494" s="29" t="s">
        <v>35</v>
      </c>
      <c r="V494" s="187"/>
      <c r="W494" s="58"/>
      <c r="X494" s="188"/>
      <c r="Y494" s="188"/>
      <c r="Z494" s="188"/>
      <c r="AA494" s="64"/>
      <c r="AB494" s="64"/>
      <c r="AC494" s="189"/>
      <c r="AD494" s="259"/>
      <c r="AE494" s="259"/>
      <c r="AF494" s="58"/>
      <c r="AG494" s="30"/>
      <c r="AH494" s="58"/>
      <c r="AI494" s="30"/>
      <c r="AJ494" s="134"/>
      <c r="AK494" s="208"/>
      <c r="AL494" s="286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4"/>
      <c r="AT494" s="39"/>
    </row>
    <row r="495" spans="2:46" ht="13.5" customHeight="1" x14ac:dyDescent="0.15">
      <c r="B495" s="286"/>
      <c r="C495" s="29" t="s">
        <v>36</v>
      </c>
      <c r="D495" s="187"/>
      <c r="E495" s="58"/>
      <c r="F495" s="188"/>
      <c r="G495" s="188"/>
      <c r="H495" s="188"/>
      <c r="I495" s="64"/>
      <c r="J495" s="64"/>
      <c r="K495" s="189"/>
      <c r="L495" s="259"/>
      <c r="M495" s="259"/>
      <c r="N495" s="58"/>
      <c r="O495" s="30"/>
      <c r="P495" s="58"/>
      <c r="Q495" s="30"/>
      <c r="R495" s="134"/>
      <c r="S495" s="206"/>
      <c r="T495" s="286"/>
      <c r="U495" s="29" t="s">
        <v>36</v>
      </c>
      <c r="V495" s="187"/>
      <c r="W495" s="58"/>
      <c r="X495" s="188"/>
      <c r="Y495" s="188"/>
      <c r="Z495" s="188"/>
      <c r="AA495" s="64"/>
      <c r="AB495" s="64"/>
      <c r="AC495" s="189"/>
      <c r="AD495" s="259"/>
      <c r="AE495" s="259"/>
      <c r="AF495" s="58"/>
      <c r="AG495" s="30"/>
      <c r="AH495" s="58"/>
      <c r="AI495" s="30"/>
      <c r="AJ495" s="134"/>
      <c r="AK495" s="208"/>
      <c r="AL495" s="286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4"/>
      <c r="AT495" s="39"/>
    </row>
    <row r="496" spans="2:46" ht="13.5" customHeight="1" x14ac:dyDescent="0.15">
      <c r="B496" s="286"/>
      <c r="C496" s="29" t="s">
        <v>38</v>
      </c>
      <c r="D496" s="187"/>
      <c r="E496" s="58"/>
      <c r="F496" s="188"/>
      <c r="G496" s="188"/>
      <c r="H496" s="188"/>
      <c r="I496" s="64"/>
      <c r="J496" s="64"/>
      <c r="K496" s="189"/>
      <c r="L496" s="259"/>
      <c r="M496" s="259"/>
      <c r="N496" s="58"/>
      <c r="O496" s="30"/>
      <c r="P496" s="58"/>
      <c r="Q496" s="30"/>
      <c r="R496" s="134"/>
      <c r="S496" s="206"/>
      <c r="T496" s="286"/>
      <c r="U496" s="29" t="s">
        <v>38</v>
      </c>
      <c r="V496" s="187"/>
      <c r="W496" s="58"/>
      <c r="X496" s="188"/>
      <c r="Y496" s="188"/>
      <c r="Z496" s="188"/>
      <c r="AA496" s="64"/>
      <c r="AB496" s="64"/>
      <c r="AC496" s="189"/>
      <c r="AD496" s="259"/>
      <c r="AE496" s="259"/>
      <c r="AF496" s="58"/>
      <c r="AG496" s="30"/>
      <c r="AH496" s="58"/>
      <c r="AI496" s="30"/>
      <c r="AJ496" s="134"/>
      <c r="AK496" s="208"/>
      <c r="AL496" s="286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4"/>
      <c r="AT496" s="39"/>
    </row>
    <row r="497" spans="2:46" ht="13.5" customHeight="1" thickBot="1" x14ac:dyDescent="0.2">
      <c r="B497" s="287"/>
      <c r="C497" s="29"/>
      <c r="D497" s="187"/>
      <c r="E497" s="58"/>
      <c r="F497" s="190"/>
      <c r="G497" s="190"/>
      <c r="H497" s="190"/>
      <c r="I497" s="58"/>
      <c r="J497" s="58"/>
      <c r="K497" s="189"/>
      <c r="L497" s="259"/>
      <c r="M497" s="259"/>
      <c r="N497" s="58"/>
      <c r="O497" s="30"/>
      <c r="P497" s="58"/>
      <c r="Q497" s="30"/>
      <c r="R497" s="185"/>
      <c r="S497" s="206"/>
      <c r="T497" s="287"/>
      <c r="U497" s="29"/>
      <c r="V497" s="187"/>
      <c r="W497" s="58"/>
      <c r="X497" s="190"/>
      <c r="Y497" s="190"/>
      <c r="Z497" s="190"/>
      <c r="AA497" s="58"/>
      <c r="AB497" s="58"/>
      <c r="AC497" s="189"/>
      <c r="AD497" s="259"/>
      <c r="AE497" s="259"/>
      <c r="AF497" s="58"/>
      <c r="AG497" s="30"/>
      <c r="AH497" s="58"/>
      <c r="AI497" s="30"/>
      <c r="AJ497" s="185"/>
      <c r="AK497" s="208"/>
      <c r="AL497" s="287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4"/>
      <c r="AT497" s="39"/>
    </row>
    <row r="498" spans="2:46" ht="13.5" customHeight="1" x14ac:dyDescent="0.15">
      <c r="B498" s="285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8"/>
      <c r="M498" s="258"/>
      <c r="N498" s="57"/>
      <c r="O498" s="28"/>
      <c r="P498" s="57"/>
      <c r="Q498" s="28"/>
      <c r="R498" s="133"/>
      <c r="S498" s="206"/>
      <c r="T498" s="285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8"/>
      <c r="AE498" s="258"/>
      <c r="AF498" s="57"/>
      <c r="AG498" s="28"/>
      <c r="AH498" s="57"/>
      <c r="AI498" s="28"/>
      <c r="AJ498" s="133"/>
      <c r="AK498" s="208"/>
      <c r="AL498" s="285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4"/>
      <c r="AT498" s="39"/>
    </row>
    <row r="499" spans="2:46" ht="13.5" customHeight="1" x14ac:dyDescent="0.15">
      <c r="B499" s="286"/>
      <c r="C499" s="29" t="s">
        <v>35</v>
      </c>
      <c r="D499" s="187"/>
      <c r="E499" s="58"/>
      <c r="F499" s="188"/>
      <c r="G499" s="188"/>
      <c r="H499" s="188"/>
      <c r="I499" s="64"/>
      <c r="J499" s="64"/>
      <c r="K499" s="189"/>
      <c r="L499" s="259"/>
      <c r="M499" s="259"/>
      <c r="N499" s="58"/>
      <c r="O499" s="30"/>
      <c r="P499" s="58"/>
      <c r="Q499" s="30"/>
      <c r="R499" s="134"/>
      <c r="S499" s="206"/>
      <c r="T499" s="286"/>
      <c r="U499" s="29" t="s">
        <v>35</v>
      </c>
      <c r="V499" s="187"/>
      <c r="W499" s="58"/>
      <c r="X499" s="188"/>
      <c r="Y499" s="188"/>
      <c r="Z499" s="188"/>
      <c r="AA499" s="64"/>
      <c r="AB499" s="64"/>
      <c r="AC499" s="189"/>
      <c r="AD499" s="259"/>
      <c r="AE499" s="259"/>
      <c r="AF499" s="58"/>
      <c r="AG499" s="30"/>
      <c r="AH499" s="58"/>
      <c r="AI499" s="30"/>
      <c r="AJ499" s="134"/>
      <c r="AK499" s="208"/>
      <c r="AL499" s="286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4"/>
      <c r="AT499" s="39"/>
    </row>
    <row r="500" spans="2:46" ht="13.5" customHeight="1" x14ac:dyDescent="0.15">
      <c r="B500" s="286"/>
      <c r="C500" s="29" t="s">
        <v>36</v>
      </c>
      <c r="D500" s="187"/>
      <c r="E500" s="58"/>
      <c r="F500" s="188"/>
      <c r="G500" s="188"/>
      <c r="H500" s="188"/>
      <c r="I500" s="64"/>
      <c r="J500" s="64"/>
      <c r="K500" s="189"/>
      <c r="L500" s="259"/>
      <c r="M500" s="259"/>
      <c r="N500" s="58"/>
      <c r="O500" s="30"/>
      <c r="P500" s="58"/>
      <c r="Q500" s="30"/>
      <c r="R500" s="134"/>
      <c r="S500" s="206"/>
      <c r="T500" s="286"/>
      <c r="U500" s="29" t="s">
        <v>36</v>
      </c>
      <c r="V500" s="187"/>
      <c r="W500" s="58"/>
      <c r="X500" s="188"/>
      <c r="Y500" s="188"/>
      <c r="Z500" s="188"/>
      <c r="AA500" s="64"/>
      <c r="AB500" s="64"/>
      <c r="AC500" s="189"/>
      <c r="AD500" s="259"/>
      <c r="AE500" s="259"/>
      <c r="AF500" s="58"/>
      <c r="AG500" s="30"/>
      <c r="AH500" s="58"/>
      <c r="AI500" s="30"/>
      <c r="AJ500" s="134"/>
      <c r="AK500" s="208"/>
      <c r="AL500" s="286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4"/>
      <c r="AT500" s="39"/>
    </row>
    <row r="501" spans="2:46" ht="13.5" customHeight="1" x14ac:dyDescent="0.15">
      <c r="B501" s="286"/>
      <c r="C501" s="29" t="s">
        <v>38</v>
      </c>
      <c r="D501" s="187"/>
      <c r="E501" s="58"/>
      <c r="F501" s="188"/>
      <c r="G501" s="188"/>
      <c r="H501" s="188"/>
      <c r="I501" s="64"/>
      <c r="J501" s="64"/>
      <c r="K501" s="189"/>
      <c r="L501" s="259"/>
      <c r="M501" s="259"/>
      <c r="N501" s="58"/>
      <c r="O501" s="30"/>
      <c r="P501" s="58"/>
      <c r="Q501" s="30"/>
      <c r="R501" s="134"/>
      <c r="S501" s="206"/>
      <c r="T501" s="286"/>
      <c r="U501" s="29" t="s">
        <v>38</v>
      </c>
      <c r="V501" s="187"/>
      <c r="W501" s="58"/>
      <c r="X501" s="188"/>
      <c r="Y501" s="188"/>
      <c r="Z501" s="188"/>
      <c r="AA501" s="64"/>
      <c r="AB501" s="64"/>
      <c r="AC501" s="189"/>
      <c r="AD501" s="259"/>
      <c r="AE501" s="259"/>
      <c r="AF501" s="58"/>
      <c r="AG501" s="30"/>
      <c r="AH501" s="58"/>
      <c r="AI501" s="30"/>
      <c r="AJ501" s="134"/>
      <c r="AK501" s="208"/>
      <c r="AL501" s="286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4"/>
      <c r="AT501" s="39"/>
    </row>
    <row r="502" spans="2:46" ht="13.5" customHeight="1" thickBot="1" x14ac:dyDescent="0.2">
      <c r="B502" s="287"/>
      <c r="C502" s="29"/>
      <c r="D502" s="187"/>
      <c r="E502" s="58"/>
      <c r="F502" s="190"/>
      <c r="G502" s="190"/>
      <c r="H502" s="190"/>
      <c r="I502" s="58"/>
      <c r="J502" s="58"/>
      <c r="K502" s="189"/>
      <c r="L502" s="259"/>
      <c r="M502" s="259"/>
      <c r="N502" s="58"/>
      <c r="O502" s="30"/>
      <c r="P502" s="58"/>
      <c r="Q502" s="30"/>
      <c r="R502" s="185"/>
      <c r="S502" s="206"/>
      <c r="T502" s="287"/>
      <c r="U502" s="29"/>
      <c r="V502" s="187"/>
      <c r="W502" s="58"/>
      <c r="X502" s="190"/>
      <c r="Y502" s="190"/>
      <c r="Z502" s="190"/>
      <c r="AA502" s="58"/>
      <c r="AB502" s="58"/>
      <c r="AC502" s="189"/>
      <c r="AD502" s="259"/>
      <c r="AE502" s="259"/>
      <c r="AF502" s="58"/>
      <c r="AG502" s="30"/>
      <c r="AH502" s="58"/>
      <c r="AI502" s="30"/>
      <c r="AJ502" s="185"/>
      <c r="AK502" s="208"/>
      <c r="AL502" s="287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4"/>
      <c r="AT502" s="39"/>
    </row>
    <row r="503" spans="2:46" ht="13.5" customHeight="1" x14ac:dyDescent="0.15">
      <c r="B503" s="285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8"/>
      <c r="M503" s="258"/>
      <c r="N503" s="57"/>
      <c r="O503" s="28"/>
      <c r="P503" s="57"/>
      <c r="Q503" s="28"/>
      <c r="R503" s="133"/>
      <c r="S503" s="206"/>
      <c r="T503" s="285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8"/>
      <c r="AE503" s="258"/>
      <c r="AF503" s="57"/>
      <c r="AG503" s="28"/>
      <c r="AH503" s="57"/>
      <c r="AI503" s="28"/>
      <c r="AJ503" s="133"/>
      <c r="AK503" s="208"/>
      <c r="AL503" s="285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4"/>
      <c r="AT503" s="39"/>
    </row>
    <row r="504" spans="2:46" ht="13.5" customHeight="1" x14ac:dyDescent="0.15">
      <c r="B504" s="286"/>
      <c r="C504" s="29" t="s">
        <v>35</v>
      </c>
      <c r="D504" s="187"/>
      <c r="E504" s="58"/>
      <c r="F504" s="188"/>
      <c r="G504" s="188"/>
      <c r="H504" s="188"/>
      <c r="I504" s="64"/>
      <c r="J504" s="64"/>
      <c r="K504" s="189"/>
      <c r="L504" s="259"/>
      <c r="M504" s="259"/>
      <c r="N504" s="58"/>
      <c r="O504" s="30"/>
      <c r="P504" s="58"/>
      <c r="Q504" s="30"/>
      <c r="R504" s="134"/>
      <c r="S504" s="206"/>
      <c r="T504" s="286"/>
      <c r="U504" s="29" t="s">
        <v>35</v>
      </c>
      <c r="V504" s="187"/>
      <c r="W504" s="58"/>
      <c r="X504" s="188"/>
      <c r="Y504" s="188"/>
      <c r="Z504" s="188"/>
      <c r="AA504" s="64"/>
      <c r="AB504" s="64"/>
      <c r="AC504" s="189"/>
      <c r="AD504" s="259"/>
      <c r="AE504" s="259"/>
      <c r="AF504" s="58"/>
      <c r="AG504" s="30"/>
      <c r="AH504" s="58"/>
      <c r="AI504" s="30"/>
      <c r="AJ504" s="134"/>
      <c r="AK504" s="208"/>
      <c r="AL504" s="286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4"/>
      <c r="AT504" s="39"/>
    </row>
    <row r="505" spans="2:46" ht="13.5" customHeight="1" x14ac:dyDescent="0.15">
      <c r="B505" s="286"/>
      <c r="C505" s="29" t="s">
        <v>36</v>
      </c>
      <c r="D505" s="187"/>
      <c r="E505" s="58"/>
      <c r="F505" s="188"/>
      <c r="G505" s="188"/>
      <c r="H505" s="188"/>
      <c r="I505" s="64"/>
      <c r="J505" s="64"/>
      <c r="K505" s="189"/>
      <c r="L505" s="259"/>
      <c r="M505" s="259"/>
      <c r="N505" s="58"/>
      <c r="O505" s="30"/>
      <c r="P505" s="58"/>
      <c r="Q505" s="30"/>
      <c r="R505" s="134"/>
      <c r="S505" s="206"/>
      <c r="T505" s="286"/>
      <c r="U505" s="29" t="s">
        <v>36</v>
      </c>
      <c r="V505" s="187"/>
      <c r="W505" s="58"/>
      <c r="X505" s="188"/>
      <c r="Y505" s="188"/>
      <c r="Z505" s="188"/>
      <c r="AA505" s="64"/>
      <c r="AB505" s="64"/>
      <c r="AC505" s="189"/>
      <c r="AD505" s="259"/>
      <c r="AE505" s="259"/>
      <c r="AF505" s="58"/>
      <c r="AG505" s="30"/>
      <c r="AH505" s="58"/>
      <c r="AI505" s="30"/>
      <c r="AJ505" s="134"/>
      <c r="AK505" s="208"/>
      <c r="AL505" s="286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4"/>
      <c r="AT505" s="39"/>
    </row>
    <row r="506" spans="2:46" ht="13.5" customHeight="1" x14ac:dyDescent="0.15">
      <c r="B506" s="286"/>
      <c r="C506" s="29" t="s">
        <v>38</v>
      </c>
      <c r="D506" s="187"/>
      <c r="E506" s="58"/>
      <c r="F506" s="188"/>
      <c r="G506" s="188"/>
      <c r="H506" s="188"/>
      <c r="I506" s="64"/>
      <c r="J506" s="64"/>
      <c r="K506" s="189"/>
      <c r="L506" s="259"/>
      <c r="M506" s="259"/>
      <c r="N506" s="58"/>
      <c r="O506" s="30"/>
      <c r="P506" s="58"/>
      <c r="Q506" s="30"/>
      <c r="R506" s="134"/>
      <c r="S506" s="206"/>
      <c r="T506" s="286"/>
      <c r="U506" s="29" t="s">
        <v>38</v>
      </c>
      <c r="V506" s="187"/>
      <c r="W506" s="58"/>
      <c r="X506" s="188"/>
      <c r="Y506" s="188"/>
      <c r="Z506" s="188"/>
      <c r="AA506" s="64"/>
      <c r="AB506" s="64"/>
      <c r="AC506" s="189"/>
      <c r="AD506" s="259"/>
      <c r="AE506" s="259"/>
      <c r="AF506" s="58"/>
      <c r="AG506" s="30"/>
      <c r="AH506" s="58"/>
      <c r="AI506" s="30"/>
      <c r="AJ506" s="134"/>
      <c r="AK506" s="208"/>
      <c r="AL506" s="286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4"/>
      <c r="AT506" s="39"/>
    </row>
    <row r="507" spans="2:46" ht="13.5" customHeight="1" thickBot="1" x14ac:dyDescent="0.2">
      <c r="B507" s="287"/>
      <c r="C507" s="29"/>
      <c r="D507" s="187"/>
      <c r="E507" s="58"/>
      <c r="F507" s="190"/>
      <c r="G507" s="190"/>
      <c r="H507" s="190"/>
      <c r="I507" s="58"/>
      <c r="J507" s="58"/>
      <c r="K507" s="189"/>
      <c r="L507" s="259"/>
      <c r="M507" s="259"/>
      <c r="N507" s="58"/>
      <c r="O507" s="30"/>
      <c r="P507" s="58"/>
      <c r="Q507" s="30"/>
      <c r="R507" s="185"/>
      <c r="S507" s="206"/>
      <c r="T507" s="287"/>
      <c r="U507" s="29"/>
      <c r="V507" s="187"/>
      <c r="W507" s="58"/>
      <c r="X507" s="190"/>
      <c r="Y507" s="190"/>
      <c r="Z507" s="190"/>
      <c r="AA507" s="58"/>
      <c r="AB507" s="58"/>
      <c r="AC507" s="189"/>
      <c r="AD507" s="259"/>
      <c r="AE507" s="259"/>
      <c r="AF507" s="58"/>
      <c r="AG507" s="30"/>
      <c r="AH507" s="58"/>
      <c r="AI507" s="30"/>
      <c r="AJ507" s="185"/>
      <c r="AK507" s="208"/>
      <c r="AL507" s="287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4"/>
      <c r="AT507" s="39"/>
    </row>
    <row r="508" spans="2:46" ht="13.5" customHeight="1" x14ac:dyDescent="0.15">
      <c r="B508" s="285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8"/>
      <c r="M508" s="258"/>
      <c r="N508" s="57"/>
      <c r="O508" s="28"/>
      <c r="P508" s="57"/>
      <c r="Q508" s="28"/>
      <c r="R508" s="133"/>
      <c r="S508" s="206"/>
      <c r="T508" s="285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8"/>
      <c r="AE508" s="258"/>
      <c r="AF508" s="57"/>
      <c r="AG508" s="28"/>
      <c r="AH508" s="57"/>
      <c r="AI508" s="28"/>
      <c r="AJ508" s="133"/>
      <c r="AK508" s="208"/>
      <c r="AL508" s="285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4"/>
      <c r="AT508" s="39"/>
    </row>
    <row r="509" spans="2:46" ht="13.5" customHeight="1" x14ac:dyDescent="0.15">
      <c r="B509" s="286"/>
      <c r="C509" s="29" t="s">
        <v>35</v>
      </c>
      <c r="D509" s="187"/>
      <c r="E509" s="58"/>
      <c r="F509" s="188"/>
      <c r="G509" s="188"/>
      <c r="H509" s="188"/>
      <c r="I509" s="64"/>
      <c r="J509" s="64"/>
      <c r="K509" s="189"/>
      <c r="L509" s="259"/>
      <c r="M509" s="259"/>
      <c r="N509" s="58"/>
      <c r="O509" s="30"/>
      <c r="P509" s="58"/>
      <c r="Q509" s="30"/>
      <c r="R509" s="134"/>
      <c r="S509" s="206"/>
      <c r="T509" s="286"/>
      <c r="U509" s="29" t="s">
        <v>35</v>
      </c>
      <c r="V509" s="187"/>
      <c r="W509" s="58"/>
      <c r="X509" s="188"/>
      <c r="Y509" s="188"/>
      <c r="Z509" s="188"/>
      <c r="AA509" s="64"/>
      <c r="AB509" s="64"/>
      <c r="AC509" s="189"/>
      <c r="AD509" s="259"/>
      <c r="AE509" s="259"/>
      <c r="AF509" s="58"/>
      <c r="AG509" s="30"/>
      <c r="AH509" s="58"/>
      <c r="AI509" s="30"/>
      <c r="AJ509" s="134"/>
      <c r="AK509" s="208"/>
      <c r="AL509" s="286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4"/>
      <c r="AT509" s="39"/>
    </row>
    <row r="510" spans="2:46" ht="13.5" customHeight="1" x14ac:dyDescent="0.15">
      <c r="B510" s="286"/>
      <c r="C510" s="29" t="s">
        <v>36</v>
      </c>
      <c r="D510" s="187"/>
      <c r="E510" s="58"/>
      <c r="F510" s="188"/>
      <c r="G510" s="188"/>
      <c r="H510" s="188"/>
      <c r="I510" s="64"/>
      <c r="J510" s="64"/>
      <c r="K510" s="189"/>
      <c r="L510" s="259"/>
      <c r="M510" s="259"/>
      <c r="N510" s="58"/>
      <c r="O510" s="30"/>
      <c r="P510" s="58"/>
      <c r="Q510" s="30"/>
      <c r="R510" s="134"/>
      <c r="S510" s="206"/>
      <c r="T510" s="286"/>
      <c r="U510" s="29" t="s">
        <v>36</v>
      </c>
      <c r="V510" s="187"/>
      <c r="W510" s="58"/>
      <c r="X510" s="188"/>
      <c r="Y510" s="188"/>
      <c r="Z510" s="188"/>
      <c r="AA510" s="64"/>
      <c r="AB510" s="64"/>
      <c r="AC510" s="189"/>
      <c r="AD510" s="259"/>
      <c r="AE510" s="259"/>
      <c r="AF510" s="58"/>
      <c r="AG510" s="30"/>
      <c r="AH510" s="58"/>
      <c r="AI510" s="30"/>
      <c r="AJ510" s="134"/>
      <c r="AK510" s="208"/>
      <c r="AL510" s="286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4"/>
      <c r="AT510" s="39"/>
    </row>
    <row r="511" spans="2:46" ht="13.5" customHeight="1" x14ac:dyDescent="0.15">
      <c r="B511" s="286"/>
      <c r="C511" s="29" t="s">
        <v>38</v>
      </c>
      <c r="D511" s="187"/>
      <c r="E511" s="58"/>
      <c r="F511" s="188"/>
      <c r="G511" s="188"/>
      <c r="H511" s="188"/>
      <c r="I511" s="64"/>
      <c r="J511" s="64"/>
      <c r="K511" s="189"/>
      <c r="L511" s="259"/>
      <c r="M511" s="259"/>
      <c r="N511" s="58"/>
      <c r="O511" s="30"/>
      <c r="P511" s="58"/>
      <c r="Q511" s="30"/>
      <c r="R511" s="134"/>
      <c r="S511" s="206"/>
      <c r="T511" s="286"/>
      <c r="U511" s="29" t="s">
        <v>38</v>
      </c>
      <c r="V511" s="187"/>
      <c r="W511" s="58"/>
      <c r="X511" s="188"/>
      <c r="Y511" s="188"/>
      <c r="Z511" s="188"/>
      <c r="AA511" s="64"/>
      <c r="AB511" s="64"/>
      <c r="AC511" s="189"/>
      <c r="AD511" s="259"/>
      <c r="AE511" s="259"/>
      <c r="AF511" s="58"/>
      <c r="AG511" s="30"/>
      <c r="AH511" s="58"/>
      <c r="AI511" s="30"/>
      <c r="AJ511" s="134"/>
      <c r="AK511" s="208"/>
      <c r="AL511" s="286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4"/>
      <c r="AT511" s="39"/>
    </row>
    <row r="512" spans="2:46" ht="13.5" customHeight="1" thickBot="1" x14ac:dyDescent="0.2">
      <c r="B512" s="287"/>
      <c r="C512" s="29"/>
      <c r="D512" s="187"/>
      <c r="E512" s="58"/>
      <c r="F512" s="190"/>
      <c r="G512" s="190"/>
      <c r="H512" s="190"/>
      <c r="I512" s="58"/>
      <c r="J512" s="58"/>
      <c r="K512" s="189"/>
      <c r="L512" s="259"/>
      <c r="M512" s="259"/>
      <c r="N512" s="58"/>
      <c r="O512" s="30"/>
      <c r="P512" s="58"/>
      <c r="Q512" s="30"/>
      <c r="R512" s="185"/>
      <c r="S512" s="206"/>
      <c r="T512" s="287"/>
      <c r="U512" s="29"/>
      <c r="V512" s="187"/>
      <c r="W512" s="58"/>
      <c r="X512" s="190"/>
      <c r="Y512" s="190"/>
      <c r="Z512" s="190"/>
      <c r="AA512" s="58"/>
      <c r="AB512" s="58"/>
      <c r="AC512" s="189"/>
      <c r="AD512" s="259"/>
      <c r="AE512" s="259"/>
      <c r="AF512" s="58"/>
      <c r="AG512" s="30"/>
      <c r="AH512" s="58"/>
      <c r="AI512" s="30"/>
      <c r="AJ512" s="185"/>
      <c r="AK512" s="208"/>
      <c r="AL512" s="287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4"/>
      <c r="AT512" s="39"/>
    </row>
    <row r="513" spans="2:46" ht="13.5" customHeight="1" x14ac:dyDescent="0.15">
      <c r="B513" s="285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8"/>
      <c r="M513" s="258"/>
      <c r="N513" s="57"/>
      <c r="O513" s="28"/>
      <c r="P513" s="57"/>
      <c r="Q513" s="28"/>
      <c r="R513" s="133"/>
      <c r="S513" s="206"/>
      <c r="T513" s="285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8"/>
      <c r="AE513" s="258"/>
      <c r="AF513" s="57"/>
      <c r="AG513" s="28"/>
      <c r="AH513" s="57"/>
      <c r="AI513" s="28"/>
      <c r="AJ513" s="133"/>
      <c r="AK513" s="208"/>
      <c r="AL513" s="285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4"/>
      <c r="AT513" s="39"/>
    </row>
    <row r="514" spans="2:46" ht="13.5" customHeight="1" x14ac:dyDescent="0.15">
      <c r="B514" s="286"/>
      <c r="C514" s="29" t="s">
        <v>35</v>
      </c>
      <c r="D514" s="187"/>
      <c r="E514" s="58"/>
      <c r="F514" s="188"/>
      <c r="G514" s="188"/>
      <c r="H514" s="188"/>
      <c r="I514" s="64"/>
      <c r="J514" s="64"/>
      <c r="K514" s="189"/>
      <c r="L514" s="259"/>
      <c r="M514" s="259"/>
      <c r="N514" s="58"/>
      <c r="O514" s="30"/>
      <c r="P514" s="58"/>
      <c r="Q514" s="30"/>
      <c r="R514" s="134"/>
      <c r="S514" s="206"/>
      <c r="T514" s="286"/>
      <c r="U514" s="29" t="s">
        <v>35</v>
      </c>
      <c r="V514" s="187"/>
      <c r="W514" s="58"/>
      <c r="X514" s="188"/>
      <c r="Y514" s="188"/>
      <c r="Z514" s="188"/>
      <c r="AA514" s="64"/>
      <c r="AB514" s="64"/>
      <c r="AC514" s="189"/>
      <c r="AD514" s="259"/>
      <c r="AE514" s="259"/>
      <c r="AF514" s="58"/>
      <c r="AG514" s="30"/>
      <c r="AH514" s="58"/>
      <c r="AI514" s="30"/>
      <c r="AJ514" s="134"/>
      <c r="AK514" s="208"/>
      <c r="AL514" s="286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4"/>
      <c r="AT514" s="39"/>
    </row>
    <row r="515" spans="2:46" ht="13.5" customHeight="1" x14ac:dyDescent="0.15">
      <c r="B515" s="286"/>
      <c r="C515" s="29" t="s">
        <v>36</v>
      </c>
      <c r="D515" s="187"/>
      <c r="E515" s="58"/>
      <c r="F515" s="188"/>
      <c r="G515" s="188"/>
      <c r="H515" s="188"/>
      <c r="I515" s="64"/>
      <c r="J515" s="64"/>
      <c r="K515" s="189"/>
      <c r="L515" s="259"/>
      <c r="M515" s="259"/>
      <c r="N515" s="58"/>
      <c r="O515" s="30"/>
      <c r="P515" s="58"/>
      <c r="Q515" s="30"/>
      <c r="R515" s="134"/>
      <c r="S515" s="206"/>
      <c r="T515" s="286"/>
      <c r="U515" s="29" t="s">
        <v>36</v>
      </c>
      <c r="V515" s="187"/>
      <c r="W515" s="58"/>
      <c r="X515" s="188"/>
      <c r="Y515" s="188"/>
      <c r="Z515" s="188"/>
      <c r="AA515" s="64"/>
      <c r="AB515" s="64"/>
      <c r="AC515" s="189"/>
      <c r="AD515" s="259"/>
      <c r="AE515" s="259"/>
      <c r="AF515" s="58"/>
      <c r="AG515" s="30"/>
      <c r="AH515" s="58"/>
      <c r="AI515" s="30"/>
      <c r="AJ515" s="134"/>
      <c r="AK515" s="208"/>
      <c r="AL515" s="286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4"/>
      <c r="AT515" s="39"/>
    </row>
    <row r="516" spans="2:46" ht="13.5" customHeight="1" x14ac:dyDescent="0.15">
      <c r="B516" s="286"/>
      <c r="C516" s="29" t="s">
        <v>38</v>
      </c>
      <c r="D516" s="187"/>
      <c r="E516" s="58"/>
      <c r="F516" s="188"/>
      <c r="G516" s="188"/>
      <c r="H516" s="188"/>
      <c r="I516" s="64"/>
      <c r="J516" s="64"/>
      <c r="K516" s="189"/>
      <c r="L516" s="259"/>
      <c r="M516" s="259"/>
      <c r="N516" s="58"/>
      <c r="O516" s="30"/>
      <c r="P516" s="58"/>
      <c r="Q516" s="30"/>
      <c r="R516" s="134"/>
      <c r="S516" s="206"/>
      <c r="T516" s="286"/>
      <c r="U516" s="29" t="s">
        <v>38</v>
      </c>
      <c r="V516" s="187"/>
      <c r="W516" s="58"/>
      <c r="X516" s="188"/>
      <c r="Y516" s="188"/>
      <c r="Z516" s="188"/>
      <c r="AA516" s="64"/>
      <c r="AB516" s="64"/>
      <c r="AC516" s="189"/>
      <c r="AD516" s="259"/>
      <c r="AE516" s="259"/>
      <c r="AF516" s="58"/>
      <c r="AG516" s="30"/>
      <c r="AH516" s="58"/>
      <c r="AI516" s="30"/>
      <c r="AJ516" s="134"/>
      <c r="AK516" s="208"/>
      <c r="AL516" s="286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4"/>
      <c r="AT516" s="39"/>
    </row>
    <row r="517" spans="2:46" ht="13.5" customHeight="1" thickBot="1" x14ac:dyDescent="0.2">
      <c r="B517" s="287"/>
      <c r="C517" s="29"/>
      <c r="D517" s="187"/>
      <c r="E517" s="58"/>
      <c r="F517" s="190"/>
      <c r="G517" s="190"/>
      <c r="H517" s="190"/>
      <c r="I517" s="58"/>
      <c r="J517" s="58"/>
      <c r="K517" s="189"/>
      <c r="L517" s="259"/>
      <c r="M517" s="259"/>
      <c r="N517" s="58"/>
      <c r="O517" s="30"/>
      <c r="P517" s="58"/>
      <c r="Q517" s="30"/>
      <c r="R517" s="185"/>
      <c r="S517" s="206"/>
      <c r="T517" s="287"/>
      <c r="U517" s="29"/>
      <c r="V517" s="187"/>
      <c r="W517" s="58"/>
      <c r="X517" s="190"/>
      <c r="Y517" s="190"/>
      <c r="Z517" s="190"/>
      <c r="AA517" s="58"/>
      <c r="AB517" s="58"/>
      <c r="AC517" s="189"/>
      <c r="AD517" s="259"/>
      <c r="AE517" s="259"/>
      <c r="AF517" s="58"/>
      <c r="AG517" s="30"/>
      <c r="AH517" s="58"/>
      <c r="AI517" s="30"/>
      <c r="AJ517" s="185"/>
      <c r="AK517" s="208"/>
      <c r="AL517" s="287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4"/>
      <c r="AT517" s="39"/>
    </row>
    <row r="518" spans="2:46" ht="13.5" customHeight="1" x14ac:dyDescent="0.15">
      <c r="B518" s="285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8"/>
      <c r="M518" s="258"/>
      <c r="N518" s="57"/>
      <c r="O518" s="28"/>
      <c r="P518" s="57"/>
      <c r="Q518" s="28"/>
      <c r="R518" s="133"/>
      <c r="S518" s="206"/>
      <c r="T518" s="285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8"/>
      <c r="AE518" s="258"/>
      <c r="AF518" s="57"/>
      <c r="AG518" s="28"/>
      <c r="AH518" s="57"/>
      <c r="AI518" s="28"/>
      <c r="AJ518" s="133"/>
      <c r="AK518" s="208"/>
      <c r="AL518" s="285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4"/>
      <c r="AT518" s="39"/>
    </row>
    <row r="519" spans="2:46" ht="13.5" customHeight="1" x14ac:dyDescent="0.15">
      <c r="B519" s="286"/>
      <c r="C519" s="29" t="s">
        <v>35</v>
      </c>
      <c r="D519" s="187"/>
      <c r="E519" s="58"/>
      <c r="F519" s="188"/>
      <c r="G519" s="188"/>
      <c r="H519" s="188"/>
      <c r="I519" s="64"/>
      <c r="J519" s="64"/>
      <c r="K519" s="189"/>
      <c r="L519" s="259"/>
      <c r="M519" s="259"/>
      <c r="N519" s="58"/>
      <c r="O519" s="30"/>
      <c r="P519" s="58"/>
      <c r="Q519" s="30"/>
      <c r="R519" s="134"/>
      <c r="S519" s="206"/>
      <c r="T519" s="286"/>
      <c r="U519" s="29" t="s">
        <v>35</v>
      </c>
      <c r="V519" s="187"/>
      <c r="W519" s="58"/>
      <c r="X519" s="188"/>
      <c r="Y519" s="188"/>
      <c r="Z519" s="188"/>
      <c r="AA519" s="64"/>
      <c r="AB519" s="64"/>
      <c r="AC519" s="189"/>
      <c r="AD519" s="259"/>
      <c r="AE519" s="259"/>
      <c r="AF519" s="58"/>
      <c r="AG519" s="30"/>
      <c r="AH519" s="58"/>
      <c r="AI519" s="30"/>
      <c r="AJ519" s="134"/>
      <c r="AK519" s="208"/>
      <c r="AL519" s="286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4"/>
      <c r="AT519" s="39"/>
    </row>
    <row r="520" spans="2:46" ht="13.5" customHeight="1" x14ac:dyDescent="0.15">
      <c r="B520" s="286"/>
      <c r="C520" s="29" t="s">
        <v>36</v>
      </c>
      <c r="D520" s="187"/>
      <c r="E520" s="58"/>
      <c r="F520" s="188"/>
      <c r="G520" s="188"/>
      <c r="H520" s="188"/>
      <c r="I520" s="64"/>
      <c r="J520" s="64"/>
      <c r="K520" s="189"/>
      <c r="L520" s="259"/>
      <c r="M520" s="259"/>
      <c r="N520" s="58"/>
      <c r="O520" s="30"/>
      <c r="P520" s="58"/>
      <c r="Q520" s="30"/>
      <c r="R520" s="134"/>
      <c r="S520" s="206"/>
      <c r="T520" s="286"/>
      <c r="U520" s="29" t="s">
        <v>36</v>
      </c>
      <c r="V520" s="187"/>
      <c r="W520" s="58"/>
      <c r="X520" s="188"/>
      <c r="Y520" s="188"/>
      <c r="Z520" s="188"/>
      <c r="AA520" s="64"/>
      <c r="AB520" s="64"/>
      <c r="AC520" s="189"/>
      <c r="AD520" s="259"/>
      <c r="AE520" s="259"/>
      <c r="AF520" s="58"/>
      <c r="AG520" s="30"/>
      <c r="AH520" s="58"/>
      <c r="AI520" s="30"/>
      <c r="AJ520" s="134"/>
      <c r="AK520" s="208"/>
      <c r="AL520" s="286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4"/>
      <c r="AT520" s="39"/>
    </row>
    <row r="521" spans="2:46" ht="13.5" customHeight="1" x14ac:dyDescent="0.15">
      <c r="B521" s="286"/>
      <c r="C521" s="29" t="s">
        <v>38</v>
      </c>
      <c r="D521" s="187"/>
      <c r="E521" s="58"/>
      <c r="F521" s="188"/>
      <c r="G521" s="188"/>
      <c r="H521" s="188"/>
      <c r="I521" s="64"/>
      <c r="J521" s="64"/>
      <c r="K521" s="189"/>
      <c r="L521" s="259"/>
      <c r="M521" s="259"/>
      <c r="N521" s="58"/>
      <c r="O521" s="30"/>
      <c r="P521" s="58"/>
      <c r="Q521" s="30"/>
      <c r="R521" s="134"/>
      <c r="S521" s="206"/>
      <c r="T521" s="286"/>
      <c r="U521" s="29" t="s">
        <v>38</v>
      </c>
      <c r="V521" s="187"/>
      <c r="W521" s="58"/>
      <c r="X521" s="188"/>
      <c r="Y521" s="188"/>
      <c r="Z521" s="188"/>
      <c r="AA521" s="64"/>
      <c r="AB521" s="64"/>
      <c r="AC521" s="189"/>
      <c r="AD521" s="259"/>
      <c r="AE521" s="259"/>
      <c r="AF521" s="58"/>
      <c r="AG521" s="30"/>
      <c r="AH521" s="58"/>
      <c r="AI521" s="30"/>
      <c r="AJ521" s="134"/>
      <c r="AK521" s="208"/>
      <c r="AL521" s="286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4"/>
      <c r="AT521" s="39"/>
    </row>
    <row r="522" spans="2:46" ht="13.5" customHeight="1" thickBot="1" x14ac:dyDescent="0.2">
      <c r="B522" s="287"/>
      <c r="C522" s="29"/>
      <c r="D522" s="187"/>
      <c r="E522" s="58"/>
      <c r="F522" s="190"/>
      <c r="G522" s="190"/>
      <c r="H522" s="190"/>
      <c r="I522" s="58"/>
      <c r="J522" s="58"/>
      <c r="K522" s="189"/>
      <c r="L522" s="259"/>
      <c r="M522" s="259"/>
      <c r="N522" s="58"/>
      <c r="O522" s="30"/>
      <c r="P522" s="58"/>
      <c r="Q522" s="30"/>
      <c r="R522" s="185"/>
      <c r="S522" s="206"/>
      <c r="T522" s="287"/>
      <c r="U522" s="29"/>
      <c r="V522" s="187"/>
      <c r="W522" s="58"/>
      <c r="X522" s="190"/>
      <c r="Y522" s="190"/>
      <c r="Z522" s="190"/>
      <c r="AA522" s="58"/>
      <c r="AB522" s="58"/>
      <c r="AC522" s="189"/>
      <c r="AD522" s="259"/>
      <c r="AE522" s="259"/>
      <c r="AF522" s="58"/>
      <c r="AG522" s="30"/>
      <c r="AH522" s="58"/>
      <c r="AI522" s="30"/>
      <c r="AJ522" s="185"/>
      <c r="AK522" s="208"/>
      <c r="AL522" s="287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4"/>
      <c r="AT522" s="39"/>
    </row>
    <row r="523" spans="2:46" ht="13.5" customHeight="1" x14ac:dyDescent="0.15">
      <c r="B523" s="285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8"/>
      <c r="M523" s="258"/>
      <c r="N523" s="57"/>
      <c r="O523" s="28"/>
      <c r="P523" s="57"/>
      <c r="Q523" s="28"/>
      <c r="R523" s="133"/>
      <c r="S523" s="206"/>
      <c r="T523" s="285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8"/>
      <c r="AE523" s="258"/>
      <c r="AF523" s="57"/>
      <c r="AG523" s="28"/>
      <c r="AH523" s="57"/>
      <c r="AI523" s="28"/>
      <c r="AJ523" s="133"/>
      <c r="AK523" s="208"/>
      <c r="AL523" s="285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4"/>
      <c r="AT523" s="39"/>
    </row>
    <row r="524" spans="2:46" ht="13.5" customHeight="1" x14ac:dyDescent="0.15">
      <c r="B524" s="286"/>
      <c r="C524" s="29" t="s">
        <v>35</v>
      </c>
      <c r="D524" s="187"/>
      <c r="E524" s="58"/>
      <c r="F524" s="188"/>
      <c r="G524" s="188"/>
      <c r="H524" s="188"/>
      <c r="I524" s="64"/>
      <c r="J524" s="64"/>
      <c r="K524" s="189"/>
      <c r="L524" s="259"/>
      <c r="M524" s="259"/>
      <c r="N524" s="58"/>
      <c r="O524" s="30"/>
      <c r="P524" s="58"/>
      <c r="Q524" s="30"/>
      <c r="R524" s="134"/>
      <c r="S524" s="206"/>
      <c r="T524" s="286"/>
      <c r="U524" s="29" t="s">
        <v>35</v>
      </c>
      <c r="V524" s="187"/>
      <c r="W524" s="58"/>
      <c r="X524" s="188"/>
      <c r="Y524" s="188"/>
      <c r="Z524" s="188"/>
      <c r="AA524" s="64"/>
      <c r="AB524" s="64"/>
      <c r="AC524" s="189"/>
      <c r="AD524" s="259"/>
      <c r="AE524" s="259"/>
      <c r="AF524" s="58"/>
      <c r="AG524" s="30"/>
      <c r="AH524" s="58"/>
      <c r="AI524" s="30"/>
      <c r="AJ524" s="134"/>
      <c r="AK524" s="208"/>
      <c r="AL524" s="286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4"/>
      <c r="AT524" s="39"/>
    </row>
    <row r="525" spans="2:46" ht="13.5" customHeight="1" x14ac:dyDescent="0.15">
      <c r="B525" s="286"/>
      <c r="C525" s="29" t="s">
        <v>36</v>
      </c>
      <c r="D525" s="187"/>
      <c r="E525" s="58"/>
      <c r="F525" s="188"/>
      <c r="G525" s="188"/>
      <c r="H525" s="188"/>
      <c r="I525" s="64"/>
      <c r="J525" s="64"/>
      <c r="K525" s="189"/>
      <c r="L525" s="259"/>
      <c r="M525" s="259"/>
      <c r="N525" s="58"/>
      <c r="O525" s="30"/>
      <c r="P525" s="58"/>
      <c r="Q525" s="30"/>
      <c r="R525" s="134"/>
      <c r="S525" s="206"/>
      <c r="T525" s="286"/>
      <c r="U525" s="29" t="s">
        <v>36</v>
      </c>
      <c r="V525" s="187"/>
      <c r="W525" s="58"/>
      <c r="X525" s="188"/>
      <c r="Y525" s="188"/>
      <c r="Z525" s="188"/>
      <c r="AA525" s="64"/>
      <c r="AB525" s="64"/>
      <c r="AC525" s="189"/>
      <c r="AD525" s="259"/>
      <c r="AE525" s="259"/>
      <c r="AF525" s="58"/>
      <c r="AG525" s="30"/>
      <c r="AH525" s="58"/>
      <c r="AI525" s="30"/>
      <c r="AJ525" s="134"/>
      <c r="AK525" s="208"/>
      <c r="AL525" s="286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4"/>
      <c r="AT525" s="39"/>
    </row>
    <row r="526" spans="2:46" ht="13.5" customHeight="1" x14ac:dyDescent="0.15">
      <c r="B526" s="286"/>
      <c r="C526" s="29" t="s">
        <v>38</v>
      </c>
      <c r="D526" s="187"/>
      <c r="E526" s="58"/>
      <c r="F526" s="188"/>
      <c r="G526" s="188"/>
      <c r="H526" s="188"/>
      <c r="I526" s="64"/>
      <c r="J526" s="64"/>
      <c r="K526" s="189"/>
      <c r="L526" s="259"/>
      <c r="M526" s="259"/>
      <c r="N526" s="58"/>
      <c r="O526" s="30"/>
      <c r="P526" s="58"/>
      <c r="Q526" s="30"/>
      <c r="R526" s="134"/>
      <c r="S526" s="206"/>
      <c r="T526" s="286"/>
      <c r="U526" s="29" t="s">
        <v>38</v>
      </c>
      <c r="V526" s="187"/>
      <c r="W526" s="58"/>
      <c r="X526" s="188"/>
      <c r="Y526" s="188"/>
      <c r="Z526" s="188"/>
      <c r="AA526" s="64"/>
      <c r="AB526" s="64"/>
      <c r="AC526" s="189"/>
      <c r="AD526" s="259"/>
      <c r="AE526" s="259"/>
      <c r="AF526" s="58"/>
      <c r="AG526" s="30"/>
      <c r="AH526" s="58"/>
      <c r="AI526" s="30"/>
      <c r="AJ526" s="134"/>
      <c r="AK526" s="208"/>
      <c r="AL526" s="286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4"/>
      <c r="AT526" s="39"/>
    </row>
    <row r="527" spans="2:46" ht="13.5" customHeight="1" thickBot="1" x14ac:dyDescent="0.2">
      <c r="B527" s="287"/>
      <c r="C527" s="29"/>
      <c r="D527" s="187"/>
      <c r="E527" s="58"/>
      <c r="F527" s="190"/>
      <c r="G527" s="190"/>
      <c r="H527" s="190"/>
      <c r="I527" s="58"/>
      <c r="J527" s="58"/>
      <c r="K527" s="189"/>
      <c r="L527" s="259"/>
      <c r="M527" s="259"/>
      <c r="N527" s="58"/>
      <c r="O527" s="30"/>
      <c r="P527" s="58"/>
      <c r="Q527" s="30"/>
      <c r="R527" s="185"/>
      <c r="S527" s="206"/>
      <c r="T527" s="287"/>
      <c r="U527" s="29"/>
      <c r="V527" s="187"/>
      <c r="W527" s="58"/>
      <c r="X527" s="190"/>
      <c r="Y527" s="190"/>
      <c r="Z527" s="190"/>
      <c r="AA527" s="58"/>
      <c r="AB527" s="58"/>
      <c r="AC527" s="189"/>
      <c r="AD527" s="259"/>
      <c r="AE527" s="259"/>
      <c r="AF527" s="58"/>
      <c r="AG527" s="30"/>
      <c r="AH527" s="58"/>
      <c r="AI527" s="30"/>
      <c r="AJ527" s="185"/>
      <c r="AK527" s="208"/>
      <c r="AL527" s="287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4"/>
      <c r="AT527" s="39"/>
    </row>
    <row r="528" spans="2:46" ht="13.5" customHeight="1" x14ac:dyDescent="0.15">
      <c r="B528" s="285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8"/>
      <c r="M528" s="258"/>
      <c r="N528" s="57"/>
      <c r="O528" s="28"/>
      <c r="P528" s="57"/>
      <c r="Q528" s="28"/>
      <c r="R528" s="133"/>
      <c r="S528" s="206"/>
      <c r="T528" s="285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8"/>
      <c r="AE528" s="258"/>
      <c r="AF528" s="57"/>
      <c r="AG528" s="28"/>
      <c r="AH528" s="57"/>
      <c r="AI528" s="28"/>
      <c r="AJ528" s="133"/>
      <c r="AK528" s="208"/>
      <c r="AL528" s="285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4"/>
      <c r="AT528" s="39"/>
    </row>
    <row r="529" spans="2:46" ht="13.5" customHeight="1" x14ac:dyDescent="0.15">
      <c r="B529" s="286"/>
      <c r="C529" s="29" t="s">
        <v>35</v>
      </c>
      <c r="D529" s="187"/>
      <c r="E529" s="58"/>
      <c r="F529" s="188"/>
      <c r="G529" s="188"/>
      <c r="H529" s="188"/>
      <c r="I529" s="64"/>
      <c r="J529" s="64"/>
      <c r="K529" s="189"/>
      <c r="L529" s="259"/>
      <c r="M529" s="259"/>
      <c r="N529" s="58"/>
      <c r="O529" s="30"/>
      <c r="P529" s="58"/>
      <c r="Q529" s="30"/>
      <c r="R529" s="134"/>
      <c r="S529" s="206"/>
      <c r="T529" s="286"/>
      <c r="U529" s="29" t="s">
        <v>35</v>
      </c>
      <c r="V529" s="187"/>
      <c r="W529" s="58"/>
      <c r="X529" s="188"/>
      <c r="Y529" s="188"/>
      <c r="Z529" s="188"/>
      <c r="AA529" s="64"/>
      <c r="AB529" s="64"/>
      <c r="AC529" s="189"/>
      <c r="AD529" s="259"/>
      <c r="AE529" s="259"/>
      <c r="AF529" s="58"/>
      <c r="AG529" s="30"/>
      <c r="AH529" s="58"/>
      <c r="AI529" s="30"/>
      <c r="AJ529" s="134"/>
      <c r="AK529" s="208"/>
      <c r="AL529" s="286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4"/>
      <c r="AT529" s="39"/>
    </row>
    <row r="530" spans="2:46" ht="13.5" customHeight="1" x14ac:dyDescent="0.15">
      <c r="B530" s="286"/>
      <c r="C530" s="29" t="s">
        <v>36</v>
      </c>
      <c r="D530" s="187"/>
      <c r="E530" s="58"/>
      <c r="F530" s="188"/>
      <c r="G530" s="188"/>
      <c r="H530" s="188"/>
      <c r="I530" s="64"/>
      <c r="J530" s="64"/>
      <c r="K530" s="189"/>
      <c r="L530" s="259"/>
      <c r="M530" s="259"/>
      <c r="N530" s="58"/>
      <c r="O530" s="30"/>
      <c r="P530" s="58"/>
      <c r="Q530" s="30"/>
      <c r="R530" s="134"/>
      <c r="S530" s="206"/>
      <c r="T530" s="286"/>
      <c r="U530" s="29" t="s">
        <v>36</v>
      </c>
      <c r="V530" s="187"/>
      <c r="W530" s="58"/>
      <c r="X530" s="188"/>
      <c r="Y530" s="188"/>
      <c r="Z530" s="188"/>
      <c r="AA530" s="64"/>
      <c r="AB530" s="64"/>
      <c r="AC530" s="189"/>
      <c r="AD530" s="259"/>
      <c r="AE530" s="259"/>
      <c r="AF530" s="58"/>
      <c r="AG530" s="30"/>
      <c r="AH530" s="58"/>
      <c r="AI530" s="30"/>
      <c r="AJ530" s="134"/>
      <c r="AK530" s="208"/>
      <c r="AL530" s="286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4"/>
      <c r="AT530" s="39"/>
    </row>
    <row r="531" spans="2:46" ht="13.5" customHeight="1" x14ac:dyDescent="0.15">
      <c r="B531" s="286"/>
      <c r="C531" s="29" t="s">
        <v>38</v>
      </c>
      <c r="D531" s="187"/>
      <c r="E531" s="58"/>
      <c r="F531" s="188"/>
      <c r="G531" s="188"/>
      <c r="H531" s="188"/>
      <c r="I531" s="64"/>
      <c r="J531" s="64"/>
      <c r="K531" s="189"/>
      <c r="L531" s="259"/>
      <c r="M531" s="259"/>
      <c r="N531" s="58"/>
      <c r="O531" s="30"/>
      <c r="P531" s="58"/>
      <c r="Q531" s="30"/>
      <c r="R531" s="134"/>
      <c r="S531" s="206"/>
      <c r="T531" s="286"/>
      <c r="U531" s="29" t="s">
        <v>38</v>
      </c>
      <c r="V531" s="187"/>
      <c r="W531" s="58"/>
      <c r="X531" s="188"/>
      <c r="Y531" s="188"/>
      <c r="Z531" s="188"/>
      <c r="AA531" s="64"/>
      <c r="AB531" s="64"/>
      <c r="AC531" s="189"/>
      <c r="AD531" s="259"/>
      <c r="AE531" s="259"/>
      <c r="AF531" s="58"/>
      <c r="AG531" s="30"/>
      <c r="AH531" s="58"/>
      <c r="AI531" s="30"/>
      <c r="AJ531" s="134"/>
      <c r="AK531" s="208"/>
      <c r="AL531" s="286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4"/>
      <c r="AT531" s="39"/>
    </row>
    <row r="532" spans="2:46" ht="13.5" customHeight="1" thickBot="1" x14ac:dyDescent="0.2">
      <c r="B532" s="287"/>
      <c r="C532" s="29"/>
      <c r="D532" s="187"/>
      <c r="E532" s="58"/>
      <c r="F532" s="190"/>
      <c r="G532" s="190"/>
      <c r="H532" s="190"/>
      <c r="I532" s="58"/>
      <c r="J532" s="58"/>
      <c r="K532" s="189"/>
      <c r="L532" s="259"/>
      <c r="M532" s="259"/>
      <c r="N532" s="58"/>
      <c r="O532" s="30"/>
      <c r="P532" s="58"/>
      <c r="Q532" s="30"/>
      <c r="R532" s="185"/>
      <c r="S532" s="206"/>
      <c r="T532" s="287"/>
      <c r="U532" s="29"/>
      <c r="V532" s="187"/>
      <c r="W532" s="58"/>
      <c r="X532" s="190"/>
      <c r="Y532" s="190"/>
      <c r="Z532" s="190"/>
      <c r="AA532" s="58"/>
      <c r="AB532" s="58"/>
      <c r="AC532" s="189"/>
      <c r="AD532" s="259"/>
      <c r="AE532" s="259"/>
      <c r="AF532" s="58"/>
      <c r="AG532" s="30"/>
      <c r="AH532" s="58"/>
      <c r="AI532" s="30"/>
      <c r="AJ532" s="185"/>
      <c r="AK532" s="208"/>
      <c r="AL532" s="287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4"/>
      <c r="AT532" s="39"/>
    </row>
    <row r="533" spans="2:46" ht="13.5" customHeight="1" x14ac:dyDescent="0.15">
      <c r="B533" s="285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8"/>
      <c r="M533" s="258"/>
      <c r="N533" s="57"/>
      <c r="O533" s="28"/>
      <c r="P533" s="57"/>
      <c r="Q533" s="28"/>
      <c r="R533" s="133"/>
      <c r="S533" s="206"/>
      <c r="T533" s="285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8"/>
      <c r="AE533" s="258"/>
      <c r="AF533" s="57"/>
      <c r="AG533" s="28"/>
      <c r="AH533" s="57"/>
      <c r="AI533" s="28"/>
      <c r="AJ533" s="133"/>
      <c r="AK533" s="208"/>
      <c r="AL533" s="285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4"/>
      <c r="AT533" s="39"/>
    </row>
    <row r="534" spans="2:46" ht="13.5" customHeight="1" x14ac:dyDescent="0.15">
      <c r="B534" s="286"/>
      <c r="C534" s="29" t="s">
        <v>35</v>
      </c>
      <c r="D534" s="187"/>
      <c r="E534" s="58"/>
      <c r="F534" s="188"/>
      <c r="G534" s="188"/>
      <c r="H534" s="188"/>
      <c r="I534" s="64"/>
      <c r="J534" s="64"/>
      <c r="K534" s="189"/>
      <c r="L534" s="259"/>
      <c r="M534" s="259"/>
      <c r="N534" s="58"/>
      <c r="O534" s="30"/>
      <c r="P534" s="58"/>
      <c r="Q534" s="30"/>
      <c r="R534" s="134"/>
      <c r="S534" s="206"/>
      <c r="T534" s="286"/>
      <c r="U534" s="29" t="s">
        <v>35</v>
      </c>
      <c r="V534" s="187"/>
      <c r="W534" s="58"/>
      <c r="X534" s="188"/>
      <c r="Y534" s="188"/>
      <c r="Z534" s="188"/>
      <c r="AA534" s="64"/>
      <c r="AB534" s="64"/>
      <c r="AC534" s="189"/>
      <c r="AD534" s="259"/>
      <c r="AE534" s="259"/>
      <c r="AF534" s="58"/>
      <c r="AG534" s="30"/>
      <c r="AH534" s="58"/>
      <c r="AI534" s="30"/>
      <c r="AJ534" s="134"/>
      <c r="AK534" s="208"/>
      <c r="AL534" s="286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4"/>
      <c r="AT534" s="39"/>
    </row>
    <row r="535" spans="2:46" ht="13.5" customHeight="1" x14ac:dyDescent="0.15">
      <c r="B535" s="286"/>
      <c r="C535" s="29" t="s">
        <v>36</v>
      </c>
      <c r="D535" s="187"/>
      <c r="E535" s="58"/>
      <c r="F535" s="188"/>
      <c r="G535" s="188"/>
      <c r="H535" s="188"/>
      <c r="I535" s="64"/>
      <c r="J535" s="64"/>
      <c r="K535" s="189"/>
      <c r="L535" s="259"/>
      <c r="M535" s="259"/>
      <c r="N535" s="58"/>
      <c r="O535" s="30"/>
      <c r="P535" s="58"/>
      <c r="Q535" s="30"/>
      <c r="R535" s="134"/>
      <c r="S535" s="206"/>
      <c r="T535" s="286"/>
      <c r="U535" s="29" t="s">
        <v>36</v>
      </c>
      <c r="V535" s="187"/>
      <c r="W535" s="58"/>
      <c r="X535" s="188"/>
      <c r="Y535" s="188"/>
      <c r="Z535" s="188"/>
      <c r="AA535" s="64"/>
      <c r="AB535" s="64"/>
      <c r="AC535" s="189"/>
      <c r="AD535" s="259"/>
      <c r="AE535" s="259"/>
      <c r="AF535" s="58"/>
      <c r="AG535" s="30"/>
      <c r="AH535" s="58"/>
      <c r="AI535" s="30"/>
      <c r="AJ535" s="134"/>
      <c r="AK535" s="208"/>
      <c r="AL535" s="286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4"/>
      <c r="AT535" s="39"/>
    </row>
    <row r="536" spans="2:46" ht="13.5" customHeight="1" x14ac:dyDescent="0.15">
      <c r="B536" s="286"/>
      <c r="C536" s="29" t="s">
        <v>38</v>
      </c>
      <c r="D536" s="187"/>
      <c r="E536" s="58"/>
      <c r="F536" s="188"/>
      <c r="G536" s="188"/>
      <c r="H536" s="188"/>
      <c r="I536" s="64"/>
      <c r="J536" s="64"/>
      <c r="K536" s="189"/>
      <c r="L536" s="259"/>
      <c r="M536" s="259"/>
      <c r="N536" s="58"/>
      <c r="O536" s="30"/>
      <c r="P536" s="58"/>
      <c r="Q536" s="30"/>
      <c r="R536" s="134"/>
      <c r="S536" s="206"/>
      <c r="T536" s="286"/>
      <c r="U536" s="29" t="s">
        <v>38</v>
      </c>
      <c r="V536" s="187"/>
      <c r="W536" s="58"/>
      <c r="X536" s="188"/>
      <c r="Y536" s="188"/>
      <c r="Z536" s="188"/>
      <c r="AA536" s="64"/>
      <c r="AB536" s="64"/>
      <c r="AC536" s="189"/>
      <c r="AD536" s="259"/>
      <c r="AE536" s="259"/>
      <c r="AF536" s="58"/>
      <c r="AG536" s="30"/>
      <c r="AH536" s="58"/>
      <c r="AI536" s="30"/>
      <c r="AJ536" s="134"/>
      <c r="AK536" s="208"/>
      <c r="AL536" s="286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4"/>
      <c r="AT536" s="39"/>
    </row>
    <row r="537" spans="2:46" ht="13.5" customHeight="1" thickBot="1" x14ac:dyDescent="0.2">
      <c r="B537" s="287"/>
      <c r="C537" s="29"/>
      <c r="D537" s="187"/>
      <c r="E537" s="58"/>
      <c r="F537" s="190"/>
      <c r="G537" s="190"/>
      <c r="H537" s="190"/>
      <c r="I537" s="58"/>
      <c r="J537" s="58"/>
      <c r="K537" s="189"/>
      <c r="L537" s="259"/>
      <c r="M537" s="259"/>
      <c r="N537" s="58"/>
      <c r="O537" s="30"/>
      <c r="P537" s="58"/>
      <c r="Q537" s="30"/>
      <c r="R537" s="185"/>
      <c r="S537" s="206"/>
      <c r="T537" s="287"/>
      <c r="U537" s="29"/>
      <c r="V537" s="187"/>
      <c r="W537" s="58"/>
      <c r="X537" s="190"/>
      <c r="Y537" s="190"/>
      <c r="Z537" s="190"/>
      <c r="AA537" s="58"/>
      <c r="AB537" s="58"/>
      <c r="AC537" s="189"/>
      <c r="AD537" s="259"/>
      <c r="AE537" s="259"/>
      <c r="AF537" s="58"/>
      <c r="AG537" s="30"/>
      <c r="AH537" s="58"/>
      <c r="AI537" s="30"/>
      <c r="AJ537" s="185"/>
      <c r="AK537" s="208"/>
      <c r="AL537" s="287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4"/>
      <c r="AT537" s="39"/>
    </row>
    <row r="538" spans="2:46" ht="13.5" customHeight="1" x14ac:dyDescent="0.15">
      <c r="B538" s="285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8"/>
      <c r="M538" s="258"/>
      <c r="N538" s="57"/>
      <c r="O538" s="28"/>
      <c r="P538" s="57"/>
      <c r="Q538" s="28"/>
      <c r="R538" s="133"/>
      <c r="S538" s="206"/>
      <c r="T538" s="285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8"/>
      <c r="AE538" s="258"/>
      <c r="AF538" s="57"/>
      <c r="AG538" s="28"/>
      <c r="AH538" s="57"/>
      <c r="AI538" s="28"/>
      <c r="AJ538" s="133"/>
      <c r="AK538" s="208"/>
      <c r="AL538" s="285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4"/>
      <c r="AT538" s="39"/>
    </row>
    <row r="539" spans="2:46" ht="13.5" customHeight="1" x14ac:dyDescent="0.15">
      <c r="B539" s="286"/>
      <c r="C539" s="29" t="s">
        <v>35</v>
      </c>
      <c r="D539" s="187"/>
      <c r="E539" s="58"/>
      <c r="F539" s="188"/>
      <c r="G539" s="188"/>
      <c r="H539" s="188"/>
      <c r="I539" s="64"/>
      <c r="J539" s="64"/>
      <c r="K539" s="189"/>
      <c r="L539" s="259"/>
      <c r="M539" s="259"/>
      <c r="N539" s="58"/>
      <c r="O539" s="30"/>
      <c r="P539" s="58"/>
      <c r="Q539" s="30"/>
      <c r="R539" s="134"/>
      <c r="S539" s="206"/>
      <c r="T539" s="286"/>
      <c r="U539" s="29" t="s">
        <v>35</v>
      </c>
      <c r="V539" s="187"/>
      <c r="W539" s="58"/>
      <c r="X539" s="188"/>
      <c r="Y539" s="188"/>
      <c r="Z539" s="188"/>
      <c r="AA539" s="64"/>
      <c r="AB539" s="64"/>
      <c r="AC539" s="189"/>
      <c r="AD539" s="259"/>
      <c r="AE539" s="259"/>
      <c r="AF539" s="58"/>
      <c r="AG539" s="30"/>
      <c r="AH539" s="58"/>
      <c r="AI539" s="30"/>
      <c r="AJ539" s="134"/>
      <c r="AK539" s="208"/>
      <c r="AL539" s="286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4"/>
      <c r="AT539" s="39"/>
    </row>
    <row r="540" spans="2:46" ht="13.5" customHeight="1" x14ac:dyDescent="0.15">
      <c r="B540" s="286"/>
      <c r="C540" s="29" t="s">
        <v>36</v>
      </c>
      <c r="D540" s="187"/>
      <c r="E540" s="58"/>
      <c r="F540" s="188"/>
      <c r="G540" s="188"/>
      <c r="H540" s="188"/>
      <c r="I540" s="64"/>
      <c r="J540" s="64"/>
      <c r="K540" s="189"/>
      <c r="L540" s="259"/>
      <c r="M540" s="259"/>
      <c r="N540" s="58"/>
      <c r="O540" s="30"/>
      <c r="P540" s="58"/>
      <c r="Q540" s="30"/>
      <c r="R540" s="134"/>
      <c r="S540" s="206"/>
      <c r="T540" s="286"/>
      <c r="U540" s="29" t="s">
        <v>36</v>
      </c>
      <c r="V540" s="187"/>
      <c r="W540" s="58"/>
      <c r="X540" s="188"/>
      <c r="Y540" s="188"/>
      <c r="Z540" s="188"/>
      <c r="AA540" s="64"/>
      <c r="AB540" s="64"/>
      <c r="AC540" s="189"/>
      <c r="AD540" s="259"/>
      <c r="AE540" s="259"/>
      <c r="AF540" s="58"/>
      <c r="AG540" s="30"/>
      <c r="AH540" s="58"/>
      <c r="AI540" s="30"/>
      <c r="AJ540" s="134"/>
      <c r="AK540" s="208"/>
      <c r="AL540" s="286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4"/>
      <c r="AT540" s="39"/>
    </row>
    <row r="541" spans="2:46" ht="13.5" customHeight="1" x14ac:dyDescent="0.15">
      <c r="B541" s="286"/>
      <c r="C541" s="29" t="s">
        <v>38</v>
      </c>
      <c r="D541" s="187"/>
      <c r="E541" s="58"/>
      <c r="F541" s="188"/>
      <c r="G541" s="188"/>
      <c r="H541" s="188"/>
      <c r="I541" s="64"/>
      <c r="J541" s="64"/>
      <c r="K541" s="189"/>
      <c r="L541" s="259"/>
      <c r="M541" s="259"/>
      <c r="N541" s="58"/>
      <c r="O541" s="30"/>
      <c r="P541" s="58"/>
      <c r="Q541" s="30"/>
      <c r="R541" s="134"/>
      <c r="S541" s="206"/>
      <c r="T541" s="286"/>
      <c r="U541" s="29" t="s">
        <v>38</v>
      </c>
      <c r="V541" s="187"/>
      <c r="W541" s="58"/>
      <c r="X541" s="188"/>
      <c r="Y541" s="188"/>
      <c r="Z541" s="188"/>
      <c r="AA541" s="64"/>
      <c r="AB541" s="64"/>
      <c r="AC541" s="189"/>
      <c r="AD541" s="259"/>
      <c r="AE541" s="259"/>
      <c r="AF541" s="58"/>
      <c r="AG541" s="30"/>
      <c r="AH541" s="58"/>
      <c r="AI541" s="30"/>
      <c r="AJ541" s="134"/>
      <c r="AK541" s="208"/>
      <c r="AL541" s="286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4"/>
      <c r="AT541" s="39"/>
    </row>
    <row r="542" spans="2:46" ht="13.5" customHeight="1" thickBot="1" x14ac:dyDescent="0.2">
      <c r="B542" s="287"/>
      <c r="C542" s="29"/>
      <c r="D542" s="187"/>
      <c r="E542" s="58"/>
      <c r="F542" s="190"/>
      <c r="G542" s="190"/>
      <c r="H542" s="190"/>
      <c r="I542" s="58"/>
      <c r="J542" s="58"/>
      <c r="K542" s="189"/>
      <c r="L542" s="259"/>
      <c r="M542" s="259"/>
      <c r="N542" s="58"/>
      <c r="O542" s="30"/>
      <c r="P542" s="58"/>
      <c r="Q542" s="30"/>
      <c r="R542" s="185"/>
      <c r="S542" s="206"/>
      <c r="T542" s="287"/>
      <c r="U542" s="29"/>
      <c r="V542" s="187"/>
      <c r="W542" s="58"/>
      <c r="X542" s="190"/>
      <c r="Y542" s="190"/>
      <c r="Z542" s="190"/>
      <c r="AA542" s="58"/>
      <c r="AB542" s="58"/>
      <c r="AC542" s="189"/>
      <c r="AD542" s="259"/>
      <c r="AE542" s="259"/>
      <c r="AF542" s="58"/>
      <c r="AG542" s="30"/>
      <c r="AH542" s="58"/>
      <c r="AI542" s="30"/>
      <c r="AJ542" s="185"/>
      <c r="AK542" s="208"/>
      <c r="AL542" s="287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4"/>
      <c r="AT542" s="39"/>
    </row>
    <row r="543" spans="2:46" ht="13.5" customHeight="1" x14ac:dyDescent="0.15">
      <c r="B543" s="285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8"/>
      <c r="M543" s="258"/>
      <c r="N543" s="57"/>
      <c r="O543" s="28"/>
      <c r="P543" s="57"/>
      <c r="Q543" s="28"/>
      <c r="R543" s="133"/>
      <c r="S543" s="206"/>
      <c r="T543" s="285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8"/>
      <c r="AE543" s="258"/>
      <c r="AF543" s="57"/>
      <c r="AG543" s="28"/>
      <c r="AH543" s="57"/>
      <c r="AI543" s="28"/>
      <c r="AJ543" s="133"/>
      <c r="AK543" s="208"/>
      <c r="AL543" s="285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4"/>
      <c r="AT543" s="39"/>
    </row>
    <row r="544" spans="2:46" ht="13.5" customHeight="1" x14ac:dyDescent="0.15">
      <c r="B544" s="286"/>
      <c r="C544" s="29" t="s">
        <v>35</v>
      </c>
      <c r="D544" s="187"/>
      <c r="E544" s="58"/>
      <c r="F544" s="188"/>
      <c r="G544" s="188"/>
      <c r="H544" s="188"/>
      <c r="I544" s="64"/>
      <c r="J544" s="64"/>
      <c r="K544" s="189"/>
      <c r="L544" s="259"/>
      <c r="M544" s="259"/>
      <c r="N544" s="58"/>
      <c r="O544" s="30"/>
      <c r="P544" s="58"/>
      <c r="Q544" s="30"/>
      <c r="R544" s="134"/>
      <c r="S544" s="206"/>
      <c r="T544" s="286"/>
      <c r="U544" s="29" t="s">
        <v>35</v>
      </c>
      <c r="V544" s="187"/>
      <c r="W544" s="58"/>
      <c r="X544" s="188"/>
      <c r="Y544" s="188"/>
      <c r="Z544" s="188"/>
      <c r="AA544" s="64"/>
      <c r="AB544" s="64"/>
      <c r="AC544" s="189"/>
      <c r="AD544" s="259"/>
      <c r="AE544" s="259"/>
      <c r="AF544" s="58"/>
      <c r="AG544" s="30"/>
      <c r="AH544" s="58"/>
      <c r="AI544" s="30"/>
      <c r="AJ544" s="134"/>
      <c r="AK544" s="208"/>
      <c r="AL544" s="286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4"/>
      <c r="AT544" s="39"/>
    </row>
    <row r="545" spans="2:46" ht="13.5" customHeight="1" x14ac:dyDescent="0.15">
      <c r="B545" s="286"/>
      <c r="C545" s="29" t="s">
        <v>36</v>
      </c>
      <c r="D545" s="187"/>
      <c r="E545" s="58"/>
      <c r="F545" s="188"/>
      <c r="G545" s="188"/>
      <c r="H545" s="188"/>
      <c r="I545" s="64"/>
      <c r="J545" s="64"/>
      <c r="K545" s="189"/>
      <c r="L545" s="259"/>
      <c r="M545" s="259"/>
      <c r="N545" s="58"/>
      <c r="O545" s="30"/>
      <c r="P545" s="58"/>
      <c r="Q545" s="30"/>
      <c r="R545" s="134"/>
      <c r="S545" s="206"/>
      <c r="T545" s="286"/>
      <c r="U545" s="29" t="s">
        <v>36</v>
      </c>
      <c r="V545" s="187"/>
      <c r="W545" s="58"/>
      <c r="X545" s="188"/>
      <c r="Y545" s="188"/>
      <c r="Z545" s="188"/>
      <c r="AA545" s="64"/>
      <c r="AB545" s="64"/>
      <c r="AC545" s="189"/>
      <c r="AD545" s="259"/>
      <c r="AE545" s="259"/>
      <c r="AF545" s="58"/>
      <c r="AG545" s="30"/>
      <c r="AH545" s="58"/>
      <c r="AI545" s="30"/>
      <c r="AJ545" s="134"/>
      <c r="AK545" s="208"/>
      <c r="AL545" s="286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4"/>
      <c r="AT545" s="39"/>
    </row>
    <row r="546" spans="2:46" ht="13.5" customHeight="1" x14ac:dyDescent="0.15">
      <c r="B546" s="286"/>
      <c r="C546" s="29" t="s">
        <v>38</v>
      </c>
      <c r="D546" s="187"/>
      <c r="E546" s="58"/>
      <c r="F546" s="188"/>
      <c r="G546" s="188"/>
      <c r="H546" s="188"/>
      <c r="I546" s="64"/>
      <c r="J546" s="64"/>
      <c r="K546" s="189"/>
      <c r="L546" s="259"/>
      <c r="M546" s="259"/>
      <c r="N546" s="58"/>
      <c r="O546" s="30"/>
      <c r="P546" s="58"/>
      <c r="Q546" s="30"/>
      <c r="R546" s="134"/>
      <c r="S546" s="206"/>
      <c r="T546" s="286"/>
      <c r="U546" s="29" t="s">
        <v>38</v>
      </c>
      <c r="V546" s="187"/>
      <c r="W546" s="58"/>
      <c r="X546" s="188"/>
      <c r="Y546" s="188"/>
      <c r="Z546" s="188"/>
      <c r="AA546" s="64"/>
      <c r="AB546" s="64"/>
      <c r="AC546" s="189"/>
      <c r="AD546" s="259"/>
      <c r="AE546" s="259"/>
      <c r="AF546" s="58"/>
      <c r="AG546" s="30"/>
      <c r="AH546" s="58"/>
      <c r="AI546" s="30"/>
      <c r="AJ546" s="134"/>
      <c r="AK546" s="208"/>
      <c r="AL546" s="286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4"/>
      <c r="AT546" s="39"/>
    </row>
    <row r="547" spans="2:46" ht="13.5" customHeight="1" thickBot="1" x14ac:dyDescent="0.2">
      <c r="B547" s="287"/>
      <c r="C547" s="29"/>
      <c r="D547" s="187"/>
      <c r="E547" s="58"/>
      <c r="F547" s="190"/>
      <c r="G547" s="190"/>
      <c r="H547" s="190"/>
      <c r="I547" s="58"/>
      <c r="J547" s="58"/>
      <c r="K547" s="189"/>
      <c r="L547" s="259"/>
      <c r="M547" s="259"/>
      <c r="N547" s="58"/>
      <c r="O547" s="30"/>
      <c r="P547" s="58"/>
      <c r="Q547" s="30"/>
      <c r="R547" s="185"/>
      <c r="S547" s="206"/>
      <c r="T547" s="287"/>
      <c r="U547" s="29"/>
      <c r="V547" s="187"/>
      <c r="W547" s="58"/>
      <c r="X547" s="190"/>
      <c r="Y547" s="190"/>
      <c r="Z547" s="190"/>
      <c r="AA547" s="58"/>
      <c r="AB547" s="58"/>
      <c r="AC547" s="189"/>
      <c r="AD547" s="259"/>
      <c r="AE547" s="259"/>
      <c r="AF547" s="58"/>
      <c r="AG547" s="30"/>
      <c r="AH547" s="58"/>
      <c r="AI547" s="30"/>
      <c r="AJ547" s="185"/>
      <c r="AK547" s="208"/>
      <c r="AL547" s="287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4"/>
      <c r="AT547" s="39"/>
    </row>
    <row r="548" spans="2:46" ht="13.5" customHeight="1" x14ac:dyDescent="0.15">
      <c r="B548" s="285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8"/>
      <c r="M548" s="258"/>
      <c r="N548" s="57"/>
      <c r="O548" s="28"/>
      <c r="P548" s="57"/>
      <c r="Q548" s="28"/>
      <c r="R548" s="133"/>
      <c r="S548" s="206"/>
      <c r="T548" s="285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8"/>
      <c r="AE548" s="258"/>
      <c r="AF548" s="57"/>
      <c r="AG548" s="28"/>
      <c r="AH548" s="57"/>
      <c r="AI548" s="28"/>
      <c r="AJ548" s="133"/>
      <c r="AK548" s="208"/>
      <c r="AL548" s="285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4"/>
      <c r="AT548" s="39"/>
    </row>
    <row r="549" spans="2:46" ht="13.5" customHeight="1" x14ac:dyDescent="0.15">
      <c r="B549" s="286"/>
      <c r="C549" s="29" t="s">
        <v>35</v>
      </c>
      <c r="D549" s="187"/>
      <c r="E549" s="58"/>
      <c r="F549" s="188"/>
      <c r="G549" s="188"/>
      <c r="H549" s="188"/>
      <c r="I549" s="64"/>
      <c r="J549" s="64"/>
      <c r="K549" s="189"/>
      <c r="L549" s="259"/>
      <c r="M549" s="259"/>
      <c r="N549" s="58"/>
      <c r="O549" s="30"/>
      <c r="P549" s="58"/>
      <c r="Q549" s="30"/>
      <c r="R549" s="134"/>
      <c r="S549" s="206"/>
      <c r="T549" s="286"/>
      <c r="U549" s="29" t="s">
        <v>35</v>
      </c>
      <c r="V549" s="187"/>
      <c r="W549" s="58"/>
      <c r="X549" s="188"/>
      <c r="Y549" s="188"/>
      <c r="Z549" s="188"/>
      <c r="AA549" s="64"/>
      <c r="AB549" s="64"/>
      <c r="AC549" s="189"/>
      <c r="AD549" s="259"/>
      <c r="AE549" s="259"/>
      <c r="AF549" s="58"/>
      <c r="AG549" s="30"/>
      <c r="AH549" s="58"/>
      <c r="AI549" s="30"/>
      <c r="AJ549" s="134"/>
      <c r="AK549" s="208"/>
      <c r="AL549" s="286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4"/>
      <c r="AT549" s="39"/>
    </row>
    <row r="550" spans="2:46" ht="13.5" customHeight="1" x14ac:dyDescent="0.15">
      <c r="B550" s="286"/>
      <c r="C550" s="29" t="s">
        <v>36</v>
      </c>
      <c r="D550" s="187"/>
      <c r="E550" s="58"/>
      <c r="F550" s="188"/>
      <c r="G550" s="188"/>
      <c r="H550" s="188"/>
      <c r="I550" s="64"/>
      <c r="J550" s="64"/>
      <c r="K550" s="189"/>
      <c r="L550" s="259"/>
      <c r="M550" s="259"/>
      <c r="N550" s="58"/>
      <c r="O550" s="30"/>
      <c r="P550" s="58"/>
      <c r="Q550" s="30"/>
      <c r="R550" s="134"/>
      <c r="S550" s="206"/>
      <c r="T550" s="286"/>
      <c r="U550" s="29" t="s">
        <v>36</v>
      </c>
      <c r="V550" s="187"/>
      <c r="W550" s="58"/>
      <c r="X550" s="188"/>
      <c r="Y550" s="188"/>
      <c r="Z550" s="188"/>
      <c r="AA550" s="64"/>
      <c r="AB550" s="64"/>
      <c r="AC550" s="189"/>
      <c r="AD550" s="259"/>
      <c r="AE550" s="259"/>
      <c r="AF550" s="58"/>
      <c r="AG550" s="30"/>
      <c r="AH550" s="58"/>
      <c r="AI550" s="30"/>
      <c r="AJ550" s="134"/>
      <c r="AK550" s="208"/>
      <c r="AL550" s="286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4"/>
      <c r="AT550" s="39"/>
    </row>
    <row r="551" spans="2:46" ht="13.5" customHeight="1" x14ac:dyDescent="0.15">
      <c r="B551" s="286"/>
      <c r="C551" s="29" t="s">
        <v>38</v>
      </c>
      <c r="D551" s="187"/>
      <c r="E551" s="58"/>
      <c r="F551" s="188"/>
      <c r="G551" s="188"/>
      <c r="H551" s="188"/>
      <c r="I551" s="64"/>
      <c r="J551" s="64"/>
      <c r="K551" s="189"/>
      <c r="L551" s="259"/>
      <c r="M551" s="259"/>
      <c r="N551" s="58"/>
      <c r="O551" s="30"/>
      <c r="P551" s="58"/>
      <c r="Q551" s="30"/>
      <c r="R551" s="134"/>
      <c r="S551" s="206"/>
      <c r="T551" s="286"/>
      <c r="U551" s="29" t="s">
        <v>38</v>
      </c>
      <c r="V551" s="187"/>
      <c r="W551" s="58"/>
      <c r="X551" s="188"/>
      <c r="Y551" s="188"/>
      <c r="Z551" s="188"/>
      <c r="AA551" s="64"/>
      <c r="AB551" s="64"/>
      <c r="AC551" s="189"/>
      <c r="AD551" s="259"/>
      <c r="AE551" s="259"/>
      <c r="AF551" s="58"/>
      <c r="AG551" s="30"/>
      <c r="AH551" s="58"/>
      <c r="AI551" s="30"/>
      <c r="AJ551" s="134"/>
      <c r="AK551" s="208"/>
      <c r="AL551" s="286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4"/>
      <c r="AT551" s="39"/>
    </row>
    <row r="552" spans="2:46" ht="13.5" customHeight="1" thickBot="1" x14ac:dyDescent="0.2">
      <c r="B552" s="287"/>
      <c r="C552" s="29"/>
      <c r="D552" s="187"/>
      <c r="E552" s="58"/>
      <c r="F552" s="190"/>
      <c r="G552" s="190"/>
      <c r="H552" s="190"/>
      <c r="I552" s="58"/>
      <c r="J552" s="58"/>
      <c r="K552" s="189"/>
      <c r="L552" s="259"/>
      <c r="M552" s="259"/>
      <c r="N552" s="58"/>
      <c r="O552" s="30"/>
      <c r="P552" s="58"/>
      <c r="Q552" s="30"/>
      <c r="R552" s="185"/>
      <c r="S552" s="206"/>
      <c r="T552" s="287"/>
      <c r="U552" s="29"/>
      <c r="V552" s="187"/>
      <c r="W552" s="58"/>
      <c r="X552" s="190"/>
      <c r="Y552" s="190"/>
      <c r="Z552" s="190"/>
      <c r="AA552" s="58"/>
      <c r="AB552" s="58"/>
      <c r="AC552" s="189"/>
      <c r="AD552" s="259"/>
      <c r="AE552" s="259"/>
      <c r="AF552" s="58"/>
      <c r="AG552" s="30"/>
      <c r="AH552" s="58"/>
      <c r="AI552" s="30"/>
      <c r="AJ552" s="185"/>
      <c r="AK552" s="208"/>
      <c r="AL552" s="287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4"/>
      <c r="AT552" s="39"/>
    </row>
    <row r="553" spans="2:46" ht="13.5" customHeight="1" x14ac:dyDescent="0.15">
      <c r="B553" s="285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8"/>
      <c r="M553" s="258"/>
      <c r="N553" s="57"/>
      <c r="O553" s="28"/>
      <c r="P553" s="57"/>
      <c r="Q553" s="28"/>
      <c r="R553" s="133"/>
      <c r="S553" s="206"/>
      <c r="T553" s="285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8"/>
      <c r="AE553" s="258"/>
      <c r="AF553" s="57"/>
      <c r="AG553" s="28"/>
      <c r="AH553" s="57"/>
      <c r="AI553" s="28"/>
      <c r="AJ553" s="133"/>
      <c r="AK553" s="208"/>
      <c r="AL553" s="285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4"/>
      <c r="AT553" s="39"/>
    </row>
    <row r="554" spans="2:46" ht="13.5" customHeight="1" x14ac:dyDescent="0.15">
      <c r="B554" s="286"/>
      <c r="C554" s="29" t="s">
        <v>35</v>
      </c>
      <c r="D554" s="187"/>
      <c r="E554" s="58"/>
      <c r="F554" s="188"/>
      <c r="G554" s="188"/>
      <c r="H554" s="188"/>
      <c r="I554" s="64"/>
      <c r="J554" s="64"/>
      <c r="K554" s="189"/>
      <c r="L554" s="259"/>
      <c r="M554" s="259"/>
      <c r="N554" s="58"/>
      <c r="O554" s="30"/>
      <c r="P554" s="58"/>
      <c r="Q554" s="30"/>
      <c r="R554" s="134"/>
      <c r="S554" s="206"/>
      <c r="T554" s="286"/>
      <c r="U554" s="29" t="s">
        <v>35</v>
      </c>
      <c r="V554" s="187"/>
      <c r="W554" s="58"/>
      <c r="X554" s="188"/>
      <c r="Y554" s="188"/>
      <c r="Z554" s="188"/>
      <c r="AA554" s="64"/>
      <c r="AB554" s="64"/>
      <c r="AC554" s="189"/>
      <c r="AD554" s="259"/>
      <c r="AE554" s="259"/>
      <c r="AF554" s="58"/>
      <c r="AG554" s="30"/>
      <c r="AH554" s="58"/>
      <c r="AI554" s="30"/>
      <c r="AJ554" s="134"/>
      <c r="AK554" s="208"/>
      <c r="AL554" s="286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4"/>
      <c r="AT554" s="39"/>
    </row>
    <row r="555" spans="2:46" ht="13.5" customHeight="1" x14ac:dyDescent="0.15">
      <c r="B555" s="286"/>
      <c r="C555" s="29" t="s">
        <v>36</v>
      </c>
      <c r="D555" s="187"/>
      <c r="E555" s="58"/>
      <c r="F555" s="188"/>
      <c r="G555" s="188"/>
      <c r="H555" s="188"/>
      <c r="I555" s="64"/>
      <c r="J555" s="64"/>
      <c r="K555" s="189"/>
      <c r="L555" s="259"/>
      <c r="M555" s="259"/>
      <c r="N555" s="58"/>
      <c r="O555" s="30"/>
      <c r="P555" s="58"/>
      <c r="Q555" s="30"/>
      <c r="R555" s="134"/>
      <c r="S555" s="206"/>
      <c r="T555" s="286"/>
      <c r="U555" s="29" t="s">
        <v>36</v>
      </c>
      <c r="V555" s="187"/>
      <c r="W555" s="58"/>
      <c r="X555" s="188"/>
      <c r="Y555" s="188"/>
      <c r="Z555" s="188"/>
      <c r="AA555" s="64"/>
      <c r="AB555" s="64"/>
      <c r="AC555" s="189"/>
      <c r="AD555" s="259"/>
      <c r="AE555" s="259"/>
      <c r="AF555" s="58"/>
      <c r="AG555" s="30"/>
      <c r="AH555" s="58"/>
      <c r="AI555" s="30"/>
      <c r="AJ555" s="134"/>
      <c r="AK555" s="208"/>
      <c r="AL555" s="286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4"/>
      <c r="AT555" s="39"/>
    </row>
    <row r="556" spans="2:46" ht="13.5" customHeight="1" x14ac:dyDescent="0.15">
      <c r="B556" s="286"/>
      <c r="C556" s="29" t="s">
        <v>38</v>
      </c>
      <c r="D556" s="187"/>
      <c r="E556" s="58"/>
      <c r="F556" s="188"/>
      <c r="G556" s="188"/>
      <c r="H556" s="188"/>
      <c r="I556" s="64"/>
      <c r="J556" s="64"/>
      <c r="K556" s="189"/>
      <c r="L556" s="259"/>
      <c r="M556" s="259"/>
      <c r="N556" s="58"/>
      <c r="O556" s="30"/>
      <c r="P556" s="58"/>
      <c r="Q556" s="30"/>
      <c r="R556" s="134"/>
      <c r="S556" s="206"/>
      <c r="T556" s="286"/>
      <c r="U556" s="29" t="s">
        <v>38</v>
      </c>
      <c r="V556" s="187"/>
      <c r="W556" s="58"/>
      <c r="X556" s="188"/>
      <c r="Y556" s="188"/>
      <c r="Z556" s="188"/>
      <c r="AA556" s="64"/>
      <c r="AB556" s="64"/>
      <c r="AC556" s="189"/>
      <c r="AD556" s="259"/>
      <c r="AE556" s="259"/>
      <c r="AF556" s="58"/>
      <c r="AG556" s="30"/>
      <c r="AH556" s="58"/>
      <c r="AI556" s="30"/>
      <c r="AJ556" s="134"/>
      <c r="AK556" s="208"/>
      <c r="AL556" s="286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4"/>
      <c r="AT556" s="39"/>
    </row>
    <row r="557" spans="2:46" ht="13.5" customHeight="1" thickBot="1" x14ac:dyDescent="0.2">
      <c r="B557" s="287"/>
      <c r="C557" s="29"/>
      <c r="D557" s="187"/>
      <c r="E557" s="58"/>
      <c r="F557" s="190"/>
      <c r="G557" s="190"/>
      <c r="H557" s="190"/>
      <c r="I557" s="58"/>
      <c r="J557" s="58"/>
      <c r="K557" s="189"/>
      <c r="L557" s="259"/>
      <c r="M557" s="259"/>
      <c r="N557" s="58"/>
      <c r="O557" s="30"/>
      <c r="P557" s="58"/>
      <c r="Q557" s="30"/>
      <c r="R557" s="185"/>
      <c r="S557" s="206"/>
      <c r="T557" s="287"/>
      <c r="U557" s="29"/>
      <c r="V557" s="187"/>
      <c r="W557" s="58"/>
      <c r="X557" s="190"/>
      <c r="Y557" s="190"/>
      <c r="Z557" s="190"/>
      <c r="AA557" s="58"/>
      <c r="AB557" s="58"/>
      <c r="AC557" s="189"/>
      <c r="AD557" s="259"/>
      <c r="AE557" s="259"/>
      <c r="AF557" s="58"/>
      <c r="AG557" s="30"/>
      <c r="AH557" s="58"/>
      <c r="AI557" s="30"/>
      <c r="AJ557" s="185"/>
      <c r="AK557" s="208"/>
      <c r="AL557" s="287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4"/>
      <c r="AT557" s="39"/>
    </row>
    <row r="558" spans="2:46" ht="13.5" customHeight="1" x14ac:dyDescent="0.15">
      <c r="B558" s="285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8"/>
      <c r="M558" s="258"/>
      <c r="N558" s="57"/>
      <c r="O558" s="28"/>
      <c r="P558" s="57"/>
      <c r="Q558" s="28"/>
      <c r="R558" s="133"/>
      <c r="S558" s="206"/>
      <c r="T558" s="285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8"/>
      <c r="AE558" s="258"/>
      <c r="AF558" s="57"/>
      <c r="AG558" s="28"/>
      <c r="AH558" s="57"/>
      <c r="AI558" s="28"/>
      <c r="AJ558" s="133"/>
      <c r="AK558" s="208"/>
      <c r="AL558" s="285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4"/>
      <c r="AT558" s="39"/>
    </row>
    <row r="559" spans="2:46" ht="13.5" customHeight="1" x14ac:dyDescent="0.15">
      <c r="B559" s="286"/>
      <c r="C559" s="29" t="s">
        <v>35</v>
      </c>
      <c r="D559" s="187"/>
      <c r="E559" s="58"/>
      <c r="F559" s="188"/>
      <c r="G559" s="188"/>
      <c r="H559" s="188"/>
      <c r="I559" s="64"/>
      <c r="J559" s="64"/>
      <c r="K559" s="189"/>
      <c r="L559" s="259"/>
      <c r="M559" s="259"/>
      <c r="N559" s="58"/>
      <c r="O559" s="30"/>
      <c r="P559" s="58"/>
      <c r="Q559" s="30"/>
      <c r="R559" s="134"/>
      <c r="S559" s="206"/>
      <c r="T559" s="286"/>
      <c r="U559" s="29" t="s">
        <v>35</v>
      </c>
      <c r="V559" s="187"/>
      <c r="W559" s="58"/>
      <c r="X559" s="188"/>
      <c r="Y559" s="188"/>
      <c r="Z559" s="188"/>
      <c r="AA559" s="64"/>
      <c r="AB559" s="64"/>
      <c r="AC559" s="189"/>
      <c r="AD559" s="259"/>
      <c r="AE559" s="259"/>
      <c r="AF559" s="58"/>
      <c r="AG559" s="30"/>
      <c r="AH559" s="58"/>
      <c r="AI559" s="30"/>
      <c r="AJ559" s="134"/>
      <c r="AK559" s="208"/>
      <c r="AL559" s="286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4"/>
      <c r="AT559" s="39"/>
    </row>
    <row r="560" spans="2:46" ht="13.5" customHeight="1" x14ac:dyDescent="0.15">
      <c r="B560" s="286"/>
      <c r="C560" s="29" t="s">
        <v>36</v>
      </c>
      <c r="D560" s="187"/>
      <c r="E560" s="58"/>
      <c r="F560" s="188"/>
      <c r="G560" s="188"/>
      <c r="H560" s="188"/>
      <c r="I560" s="64"/>
      <c r="J560" s="64"/>
      <c r="K560" s="189"/>
      <c r="L560" s="259"/>
      <c r="M560" s="259"/>
      <c r="N560" s="58"/>
      <c r="O560" s="30"/>
      <c r="P560" s="58"/>
      <c r="Q560" s="30"/>
      <c r="R560" s="134"/>
      <c r="S560" s="206"/>
      <c r="T560" s="286"/>
      <c r="U560" s="29" t="s">
        <v>36</v>
      </c>
      <c r="V560" s="187"/>
      <c r="W560" s="58"/>
      <c r="X560" s="188"/>
      <c r="Y560" s="188"/>
      <c r="Z560" s="188"/>
      <c r="AA560" s="64"/>
      <c r="AB560" s="64"/>
      <c r="AC560" s="189"/>
      <c r="AD560" s="259"/>
      <c r="AE560" s="259"/>
      <c r="AF560" s="58"/>
      <c r="AG560" s="30"/>
      <c r="AH560" s="58"/>
      <c r="AI560" s="30"/>
      <c r="AJ560" s="134"/>
      <c r="AK560" s="208"/>
      <c r="AL560" s="286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4"/>
      <c r="AT560" s="39"/>
    </row>
    <row r="561" spans="2:46" ht="13.5" customHeight="1" x14ac:dyDescent="0.15">
      <c r="B561" s="286"/>
      <c r="C561" s="29" t="s">
        <v>38</v>
      </c>
      <c r="D561" s="187"/>
      <c r="E561" s="58"/>
      <c r="F561" s="188"/>
      <c r="G561" s="188"/>
      <c r="H561" s="188"/>
      <c r="I561" s="64"/>
      <c r="J561" s="64"/>
      <c r="K561" s="189"/>
      <c r="L561" s="259"/>
      <c r="M561" s="259"/>
      <c r="N561" s="58"/>
      <c r="O561" s="30"/>
      <c r="P561" s="58"/>
      <c r="Q561" s="30"/>
      <c r="R561" s="134"/>
      <c r="S561" s="206"/>
      <c r="T561" s="286"/>
      <c r="U561" s="29" t="s">
        <v>38</v>
      </c>
      <c r="V561" s="187"/>
      <c r="W561" s="58"/>
      <c r="X561" s="188"/>
      <c r="Y561" s="188"/>
      <c r="Z561" s="188"/>
      <c r="AA561" s="64"/>
      <c r="AB561" s="64"/>
      <c r="AC561" s="189"/>
      <c r="AD561" s="259"/>
      <c r="AE561" s="259"/>
      <c r="AF561" s="58"/>
      <c r="AG561" s="30"/>
      <c r="AH561" s="58"/>
      <c r="AI561" s="30"/>
      <c r="AJ561" s="134"/>
      <c r="AK561" s="208"/>
      <c r="AL561" s="286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4"/>
      <c r="AT561" s="39"/>
    </row>
    <row r="562" spans="2:46" ht="13.5" customHeight="1" thickBot="1" x14ac:dyDescent="0.2">
      <c r="B562" s="287"/>
      <c r="C562" s="29"/>
      <c r="D562" s="187"/>
      <c r="E562" s="58"/>
      <c r="F562" s="190"/>
      <c r="G562" s="190"/>
      <c r="H562" s="190"/>
      <c r="I562" s="58"/>
      <c r="J562" s="58"/>
      <c r="K562" s="189"/>
      <c r="L562" s="259"/>
      <c r="M562" s="259"/>
      <c r="N562" s="58"/>
      <c r="O562" s="30"/>
      <c r="P562" s="58"/>
      <c r="Q562" s="30"/>
      <c r="R562" s="185"/>
      <c r="S562" s="206"/>
      <c r="T562" s="287"/>
      <c r="U562" s="29"/>
      <c r="V562" s="187"/>
      <c r="W562" s="58"/>
      <c r="X562" s="190"/>
      <c r="Y562" s="190"/>
      <c r="Z562" s="190"/>
      <c r="AA562" s="58"/>
      <c r="AB562" s="58"/>
      <c r="AC562" s="189"/>
      <c r="AD562" s="259"/>
      <c r="AE562" s="259"/>
      <c r="AF562" s="58"/>
      <c r="AG562" s="30"/>
      <c r="AH562" s="58"/>
      <c r="AI562" s="30"/>
      <c r="AJ562" s="185"/>
      <c r="AK562" s="208"/>
      <c r="AL562" s="287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4"/>
      <c r="AT562" s="39"/>
    </row>
    <row r="563" spans="2:46" ht="13.5" customHeight="1" x14ac:dyDescent="0.15">
      <c r="B563" s="285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8"/>
      <c r="M563" s="258"/>
      <c r="N563" s="57"/>
      <c r="O563" s="28"/>
      <c r="P563" s="57"/>
      <c r="Q563" s="28"/>
      <c r="R563" s="133"/>
      <c r="S563" s="206"/>
      <c r="T563" s="285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8"/>
      <c r="AE563" s="258"/>
      <c r="AF563" s="57"/>
      <c r="AG563" s="28"/>
      <c r="AH563" s="57"/>
      <c r="AI563" s="28"/>
      <c r="AJ563" s="133"/>
      <c r="AK563" s="208"/>
      <c r="AL563" s="285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4"/>
      <c r="AT563" s="39"/>
    </row>
    <row r="564" spans="2:46" ht="13.5" customHeight="1" x14ac:dyDescent="0.15">
      <c r="B564" s="286"/>
      <c r="C564" s="29" t="s">
        <v>35</v>
      </c>
      <c r="D564" s="187"/>
      <c r="E564" s="58"/>
      <c r="F564" s="188"/>
      <c r="G564" s="188"/>
      <c r="H564" s="188"/>
      <c r="I564" s="64"/>
      <c r="J564" s="64"/>
      <c r="K564" s="189"/>
      <c r="L564" s="259"/>
      <c r="M564" s="259"/>
      <c r="N564" s="58"/>
      <c r="O564" s="30"/>
      <c r="P564" s="58"/>
      <c r="Q564" s="30"/>
      <c r="R564" s="134"/>
      <c r="S564" s="206"/>
      <c r="T564" s="286"/>
      <c r="U564" s="29" t="s">
        <v>35</v>
      </c>
      <c r="V564" s="187"/>
      <c r="W564" s="58"/>
      <c r="X564" s="188"/>
      <c r="Y564" s="188"/>
      <c r="Z564" s="188"/>
      <c r="AA564" s="64"/>
      <c r="AB564" s="64"/>
      <c r="AC564" s="189"/>
      <c r="AD564" s="259"/>
      <c r="AE564" s="259"/>
      <c r="AF564" s="58"/>
      <c r="AG564" s="30"/>
      <c r="AH564" s="58"/>
      <c r="AI564" s="30"/>
      <c r="AJ564" s="134"/>
      <c r="AK564" s="208"/>
      <c r="AL564" s="286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4"/>
      <c r="AT564" s="39"/>
    </row>
    <row r="565" spans="2:46" ht="13.5" customHeight="1" x14ac:dyDescent="0.15">
      <c r="B565" s="286"/>
      <c r="C565" s="29" t="s">
        <v>36</v>
      </c>
      <c r="D565" s="187"/>
      <c r="E565" s="58"/>
      <c r="F565" s="188"/>
      <c r="G565" s="188"/>
      <c r="H565" s="188"/>
      <c r="I565" s="64"/>
      <c r="J565" s="64"/>
      <c r="K565" s="189"/>
      <c r="L565" s="259"/>
      <c r="M565" s="259"/>
      <c r="N565" s="58"/>
      <c r="O565" s="30"/>
      <c r="P565" s="58"/>
      <c r="Q565" s="30"/>
      <c r="R565" s="134"/>
      <c r="S565" s="206"/>
      <c r="T565" s="286"/>
      <c r="U565" s="29" t="s">
        <v>36</v>
      </c>
      <c r="V565" s="187"/>
      <c r="W565" s="58"/>
      <c r="X565" s="188"/>
      <c r="Y565" s="188"/>
      <c r="Z565" s="188"/>
      <c r="AA565" s="64"/>
      <c r="AB565" s="64"/>
      <c r="AC565" s="189"/>
      <c r="AD565" s="259"/>
      <c r="AE565" s="259"/>
      <c r="AF565" s="58"/>
      <c r="AG565" s="30"/>
      <c r="AH565" s="58"/>
      <c r="AI565" s="30"/>
      <c r="AJ565" s="134"/>
      <c r="AK565" s="208"/>
      <c r="AL565" s="286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4"/>
      <c r="AT565" s="39"/>
    </row>
    <row r="566" spans="2:46" ht="13.5" customHeight="1" x14ac:dyDescent="0.15">
      <c r="B566" s="286"/>
      <c r="C566" s="29" t="s">
        <v>38</v>
      </c>
      <c r="D566" s="187"/>
      <c r="E566" s="58"/>
      <c r="F566" s="188"/>
      <c r="G566" s="188"/>
      <c r="H566" s="188"/>
      <c r="I566" s="64"/>
      <c r="J566" s="64"/>
      <c r="K566" s="189"/>
      <c r="L566" s="259"/>
      <c r="M566" s="259"/>
      <c r="N566" s="58"/>
      <c r="O566" s="30"/>
      <c r="P566" s="58"/>
      <c r="Q566" s="30"/>
      <c r="R566" s="134"/>
      <c r="S566" s="206"/>
      <c r="T566" s="286"/>
      <c r="U566" s="29" t="s">
        <v>38</v>
      </c>
      <c r="V566" s="187"/>
      <c r="W566" s="58"/>
      <c r="X566" s="188"/>
      <c r="Y566" s="188"/>
      <c r="Z566" s="188"/>
      <c r="AA566" s="64"/>
      <c r="AB566" s="64"/>
      <c r="AC566" s="189"/>
      <c r="AD566" s="259"/>
      <c r="AE566" s="259"/>
      <c r="AF566" s="58"/>
      <c r="AG566" s="30"/>
      <c r="AH566" s="58"/>
      <c r="AI566" s="30"/>
      <c r="AJ566" s="134"/>
      <c r="AK566" s="208"/>
      <c r="AL566" s="286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4"/>
      <c r="AT566" s="39"/>
    </row>
    <row r="567" spans="2:46" ht="13.5" customHeight="1" thickBot="1" x14ac:dyDescent="0.2">
      <c r="B567" s="287"/>
      <c r="C567" s="29"/>
      <c r="D567" s="187"/>
      <c r="E567" s="58"/>
      <c r="F567" s="190"/>
      <c r="G567" s="190"/>
      <c r="H567" s="190"/>
      <c r="I567" s="58"/>
      <c r="J567" s="58"/>
      <c r="K567" s="189"/>
      <c r="L567" s="259"/>
      <c r="M567" s="259"/>
      <c r="N567" s="58"/>
      <c r="O567" s="30"/>
      <c r="P567" s="58"/>
      <c r="Q567" s="30"/>
      <c r="R567" s="185"/>
      <c r="S567" s="206"/>
      <c r="T567" s="287"/>
      <c r="U567" s="29"/>
      <c r="V567" s="187"/>
      <c r="W567" s="58"/>
      <c r="X567" s="190"/>
      <c r="Y567" s="190"/>
      <c r="Z567" s="190"/>
      <c r="AA567" s="58"/>
      <c r="AB567" s="58"/>
      <c r="AC567" s="189"/>
      <c r="AD567" s="259"/>
      <c r="AE567" s="259"/>
      <c r="AF567" s="58"/>
      <c r="AG567" s="30"/>
      <c r="AH567" s="58"/>
      <c r="AI567" s="30"/>
      <c r="AJ567" s="185"/>
      <c r="AK567" s="208"/>
      <c r="AL567" s="287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4"/>
      <c r="AT567" s="39"/>
    </row>
    <row r="568" spans="2:46" ht="13.5" customHeight="1" x14ac:dyDescent="0.15">
      <c r="B568" s="285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8"/>
      <c r="M568" s="258"/>
      <c r="N568" s="57"/>
      <c r="O568" s="28"/>
      <c r="P568" s="57"/>
      <c r="Q568" s="28"/>
      <c r="R568" s="133"/>
      <c r="S568" s="206"/>
      <c r="T568" s="285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8"/>
      <c r="AE568" s="258"/>
      <c r="AF568" s="57"/>
      <c r="AG568" s="28"/>
      <c r="AH568" s="57"/>
      <c r="AI568" s="28"/>
      <c r="AJ568" s="133"/>
      <c r="AK568" s="208"/>
      <c r="AL568" s="285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4"/>
      <c r="AT568" s="39"/>
    </row>
    <row r="569" spans="2:46" ht="13.5" customHeight="1" x14ac:dyDescent="0.15">
      <c r="B569" s="286"/>
      <c r="C569" s="29" t="s">
        <v>35</v>
      </c>
      <c r="D569" s="187"/>
      <c r="E569" s="58"/>
      <c r="F569" s="188"/>
      <c r="G569" s="188"/>
      <c r="H569" s="188"/>
      <c r="I569" s="64"/>
      <c r="J569" s="64"/>
      <c r="K569" s="189"/>
      <c r="L569" s="259"/>
      <c r="M569" s="259"/>
      <c r="N569" s="58"/>
      <c r="O569" s="30"/>
      <c r="P569" s="58"/>
      <c r="Q569" s="30"/>
      <c r="R569" s="134"/>
      <c r="S569" s="206"/>
      <c r="T569" s="286"/>
      <c r="U569" s="29" t="s">
        <v>35</v>
      </c>
      <c r="V569" s="187"/>
      <c r="W569" s="58"/>
      <c r="X569" s="188"/>
      <c r="Y569" s="188"/>
      <c r="Z569" s="188"/>
      <c r="AA569" s="64"/>
      <c r="AB569" s="64"/>
      <c r="AC569" s="189"/>
      <c r="AD569" s="259"/>
      <c r="AE569" s="259"/>
      <c r="AF569" s="58"/>
      <c r="AG569" s="30"/>
      <c r="AH569" s="58"/>
      <c r="AI569" s="30"/>
      <c r="AJ569" s="134"/>
      <c r="AK569" s="208"/>
      <c r="AL569" s="286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4"/>
      <c r="AT569" s="39"/>
    </row>
    <row r="570" spans="2:46" ht="13.5" customHeight="1" x14ac:dyDescent="0.15">
      <c r="B570" s="286"/>
      <c r="C570" s="29" t="s">
        <v>36</v>
      </c>
      <c r="D570" s="187"/>
      <c r="E570" s="58"/>
      <c r="F570" s="188"/>
      <c r="G570" s="188"/>
      <c r="H570" s="188"/>
      <c r="I570" s="64"/>
      <c r="J570" s="64"/>
      <c r="K570" s="189"/>
      <c r="L570" s="259"/>
      <c r="M570" s="259"/>
      <c r="N570" s="58"/>
      <c r="O570" s="30"/>
      <c r="P570" s="58"/>
      <c r="Q570" s="30"/>
      <c r="R570" s="134"/>
      <c r="S570" s="206"/>
      <c r="T570" s="286"/>
      <c r="U570" s="29" t="s">
        <v>36</v>
      </c>
      <c r="V570" s="187"/>
      <c r="W570" s="58"/>
      <c r="X570" s="188"/>
      <c r="Y570" s="188"/>
      <c r="Z570" s="188"/>
      <c r="AA570" s="64"/>
      <c r="AB570" s="64"/>
      <c r="AC570" s="189"/>
      <c r="AD570" s="259"/>
      <c r="AE570" s="259"/>
      <c r="AF570" s="58"/>
      <c r="AG570" s="30"/>
      <c r="AH570" s="58"/>
      <c r="AI570" s="30"/>
      <c r="AJ570" s="134"/>
      <c r="AK570" s="208"/>
      <c r="AL570" s="286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4"/>
      <c r="AT570" s="39"/>
    </row>
    <row r="571" spans="2:46" ht="13.5" customHeight="1" x14ac:dyDescent="0.15">
      <c r="B571" s="286"/>
      <c r="C571" s="29" t="s">
        <v>38</v>
      </c>
      <c r="D571" s="187"/>
      <c r="E571" s="58"/>
      <c r="F571" s="188"/>
      <c r="G571" s="188"/>
      <c r="H571" s="188"/>
      <c r="I571" s="64"/>
      <c r="J571" s="64"/>
      <c r="K571" s="189"/>
      <c r="L571" s="259"/>
      <c r="M571" s="259"/>
      <c r="N571" s="58"/>
      <c r="O571" s="30"/>
      <c r="P571" s="58"/>
      <c r="Q571" s="30"/>
      <c r="R571" s="134"/>
      <c r="S571" s="206"/>
      <c r="T571" s="286"/>
      <c r="U571" s="29" t="s">
        <v>38</v>
      </c>
      <c r="V571" s="187"/>
      <c r="W571" s="58"/>
      <c r="X571" s="188"/>
      <c r="Y571" s="188"/>
      <c r="Z571" s="188"/>
      <c r="AA571" s="64"/>
      <c r="AB571" s="64"/>
      <c r="AC571" s="189"/>
      <c r="AD571" s="259"/>
      <c r="AE571" s="259"/>
      <c r="AF571" s="58"/>
      <c r="AG571" s="30"/>
      <c r="AH571" s="58"/>
      <c r="AI571" s="30"/>
      <c r="AJ571" s="134"/>
      <c r="AK571" s="208"/>
      <c r="AL571" s="286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4"/>
      <c r="AT571" s="39"/>
    </row>
    <row r="572" spans="2:46" ht="13.5" customHeight="1" thickBot="1" x14ac:dyDescent="0.2">
      <c r="B572" s="287"/>
      <c r="C572" s="29"/>
      <c r="D572" s="187"/>
      <c r="E572" s="58"/>
      <c r="F572" s="190"/>
      <c r="G572" s="190"/>
      <c r="H572" s="190"/>
      <c r="I572" s="58"/>
      <c r="J572" s="58"/>
      <c r="K572" s="189"/>
      <c r="L572" s="259"/>
      <c r="M572" s="259"/>
      <c r="N572" s="58"/>
      <c r="O572" s="30"/>
      <c r="P572" s="58"/>
      <c r="Q572" s="30"/>
      <c r="R572" s="185"/>
      <c r="S572" s="206"/>
      <c r="T572" s="287"/>
      <c r="U572" s="29"/>
      <c r="V572" s="187"/>
      <c r="W572" s="58"/>
      <c r="X572" s="190"/>
      <c r="Y572" s="190"/>
      <c r="Z572" s="190"/>
      <c r="AA572" s="58"/>
      <c r="AB572" s="58"/>
      <c r="AC572" s="189"/>
      <c r="AD572" s="259"/>
      <c r="AE572" s="259"/>
      <c r="AF572" s="58"/>
      <c r="AG572" s="30"/>
      <c r="AH572" s="58"/>
      <c r="AI572" s="30"/>
      <c r="AJ572" s="185"/>
      <c r="AK572" s="208"/>
      <c r="AL572" s="287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4"/>
      <c r="AT572" s="39"/>
    </row>
    <row r="573" spans="2:46" ht="13.5" customHeight="1" x14ac:dyDescent="0.15">
      <c r="B573" s="285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8"/>
      <c r="M573" s="258"/>
      <c r="N573" s="57"/>
      <c r="O573" s="28"/>
      <c r="P573" s="57"/>
      <c r="Q573" s="28"/>
      <c r="R573" s="133"/>
      <c r="S573" s="206"/>
      <c r="T573" s="285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8"/>
      <c r="AE573" s="258"/>
      <c r="AF573" s="57"/>
      <c r="AG573" s="28"/>
      <c r="AH573" s="57"/>
      <c r="AI573" s="28"/>
      <c r="AJ573" s="133"/>
      <c r="AK573" s="208"/>
      <c r="AL573" s="285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4"/>
      <c r="AT573" s="39"/>
    </row>
    <row r="574" spans="2:46" ht="13.5" customHeight="1" x14ac:dyDescent="0.15">
      <c r="B574" s="286"/>
      <c r="C574" s="29" t="s">
        <v>35</v>
      </c>
      <c r="D574" s="187"/>
      <c r="E574" s="58"/>
      <c r="F574" s="188"/>
      <c r="G574" s="188"/>
      <c r="H574" s="188"/>
      <c r="I574" s="64"/>
      <c r="J574" s="64"/>
      <c r="K574" s="189"/>
      <c r="L574" s="259"/>
      <c r="M574" s="259"/>
      <c r="N574" s="58"/>
      <c r="O574" s="30"/>
      <c r="P574" s="58"/>
      <c r="Q574" s="30"/>
      <c r="R574" s="134"/>
      <c r="S574" s="206"/>
      <c r="T574" s="286"/>
      <c r="U574" s="29" t="s">
        <v>35</v>
      </c>
      <c r="V574" s="187"/>
      <c r="W574" s="58"/>
      <c r="X574" s="188"/>
      <c r="Y574" s="188"/>
      <c r="Z574" s="188"/>
      <c r="AA574" s="64"/>
      <c r="AB574" s="64"/>
      <c r="AC574" s="189"/>
      <c r="AD574" s="259"/>
      <c r="AE574" s="259"/>
      <c r="AF574" s="58"/>
      <c r="AG574" s="30"/>
      <c r="AH574" s="58"/>
      <c r="AI574" s="30"/>
      <c r="AJ574" s="134"/>
      <c r="AK574" s="208"/>
      <c r="AL574" s="286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4"/>
      <c r="AT574" s="39"/>
    </row>
    <row r="575" spans="2:46" ht="13.5" customHeight="1" x14ac:dyDescent="0.15">
      <c r="B575" s="286"/>
      <c r="C575" s="29" t="s">
        <v>36</v>
      </c>
      <c r="D575" s="187"/>
      <c r="E575" s="58"/>
      <c r="F575" s="188"/>
      <c r="G575" s="188"/>
      <c r="H575" s="188"/>
      <c r="I575" s="64"/>
      <c r="J575" s="64"/>
      <c r="K575" s="189"/>
      <c r="L575" s="259"/>
      <c r="M575" s="259"/>
      <c r="N575" s="58"/>
      <c r="O575" s="30"/>
      <c r="P575" s="58"/>
      <c r="Q575" s="30"/>
      <c r="R575" s="134"/>
      <c r="S575" s="206"/>
      <c r="T575" s="286"/>
      <c r="U575" s="29" t="s">
        <v>36</v>
      </c>
      <c r="V575" s="187"/>
      <c r="W575" s="58"/>
      <c r="X575" s="188"/>
      <c r="Y575" s="188"/>
      <c r="Z575" s="188"/>
      <c r="AA575" s="64"/>
      <c r="AB575" s="64"/>
      <c r="AC575" s="189"/>
      <c r="AD575" s="259"/>
      <c r="AE575" s="259"/>
      <c r="AF575" s="58"/>
      <c r="AG575" s="30"/>
      <c r="AH575" s="58"/>
      <c r="AI575" s="30"/>
      <c r="AJ575" s="134"/>
      <c r="AK575" s="208"/>
      <c r="AL575" s="286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4"/>
      <c r="AT575" s="39"/>
    </row>
    <row r="576" spans="2:46" ht="13.5" customHeight="1" x14ac:dyDescent="0.15">
      <c r="B576" s="286"/>
      <c r="C576" s="29" t="s">
        <v>38</v>
      </c>
      <c r="D576" s="187"/>
      <c r="E576" s="58"/>
      <c r="F576" s="188"/>
      <c r="G576" s="188"/>
      <c r="H576" s="188"/>
      <c r="I576" s="64"/>
      <c r="J576" s="64"/>
      <c r="K576" s="189"/>
      <c r="L576" s="259"/>
      <c r="M576" s="259"/>
      <c r="N576" s="58"/>
      <c r="O576" s="30"/>
      <c r="P576" s="58"/>
      <c r="Q576" s="30"/>
      <c r="R576" s="134"/>
      <c r="S576" s="206"/>
      <c r="T576" s="286"/>
      <c r="U576" s="29" t="s">
        <v>38</v>
      </c>
      <c r="V576" s="187"/>
      <c r="W576" s="58"/>
      <c r="X576" s="188"/>
      <c r="Y576" s="188"/>
      <c r="Z576" s="188"/>
      <c r="AA576" s="64"/>
      <c r="AB576" s="64"/>
      <c r="AC576" s="189"/>
      <c r="AD576" s="259"/>
      <c r="AE576" s="259"/>
      <c r="AF576" s="58"/>
      <c r="AG576" s="30"/>
      <c r="AH576" s="58"/>
      <c r="AI576" s="30"/>
      <c r="AJ576" s="134"/>
      <c r="AK576" s="208"/>
      <c r="AL576" s="286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4"/>
      <c r="AT576" s="39"/>
    </row>
    <row r="577" spans="2:46" ht="13.5" customHeight="1" thickBot="1" x14ac:dyDescent="0.2">
      <c r="B577" s="287"/>
      <c r="C577" s="29"/>
      <c r="D577" s="187"/>
      <c r="E577" s="58"/>
      <c r="F577" s="190"/>
      <c r="G577" s="190"/>
      <c r="H577" s="190"/>
      <c r="I577" s="58"/>
      <c r="J577" s="58"/>
      <c r="K577" s="189"/>
      <c r="L577" s="259"/>
      <c r="M577" s="259"/>
      <c r="N577" s="58"/>
      <c r="O577" s="30"/>
      <c r="P577" s="58"/>
      <c r="Q577" s="30"/>
      <c r="R577" s="185"/>
      <c r="S577" s="206"/>
      <c r="T577" s="287"/>
      <c r="U577" s="29"/>
      <c r="V577" s="187"/>
      <c r="W577" s="58"/>
      <c r="X577" s="190"/>
      <c r="Y577" s="190"/>
      <c r="Z577" s="190"/>
      <c r="AA577" s="58"/>
      <c r="AB577" s="58"/>
      <c r="AC577" s="189"/>
      <c r="AD577" s="259"/>
      <c r="AE577" s="259"/>
      <c r="AF577" s="58"/>
      <c r="AG577" s="30"/>
      <c r="AH577" s="58"/>
      <c r="AI577" s="30"/>
      <c r="AJ577" s="185"/>
      <c r="AK577" s="208"/>
      <c r="AL577" s="287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4"/>
      <c r="AT577" s="39"/>
    </row>
    <row r="578" spans="2:46" ht="13.5" customHeight="1" x14ac:dyDescent="0.15">
      <c r="B578" s="285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8"/>
      <c r="M578" s="258"/>
      <c r="N578" s="57"/>
      <c r="O578" s="28"/>
      <c r="P578" s="57"/>
      <c r="Q578" s="28"/>
      <c r="R578" s="133"/>
      <c r="S578" s="206"/>
      <c r="T578" s="285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8"/>
      <c r="AE578" s="258"/>
      <c r="AF578" s="57"/>
      <c r="AG578" s="28"/>
      <c r="AH578" s="57"/>
      <c r="AI578" s="28"/>
      <c r="AJ578" s="133"/>
      <c r="AK578" s="208"/>
      <c r="AL578" s="285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4"/>
      <c r="AT578" s="39"/>
    </row>
    <row r="579" spans="2:46" ht="13.5" customHeight="1" x14ac:dyDescent="0.15">
      <c r="B579" s="286"/>
      <c r="C579" s="29" t="s">
        <v>35</v>
      </c>
      <c r="D579" s="187"/>
      <c r="E579" s="58"/>
      <c r="F579" s="188"/>
      <c r="G579" s="188"/>
      <c r="H579" s="188"/>
      <c r="I579" s="64"/>
      <c r="J579" s="64"/>
      <c r="K579" s="189"/>
      <c r="L579" s="259"/>
      <c r="M579" s="259"/>
      <c r="N579" s="58"/>
      <c r="O579" s="30"/>
      <c r="P579" s="58"/>
      <c r="Q579" s="30"/>
      <c r="R579" s="134"/>
      <c r="S579" s="206"/>
      <c r="T579" s="286"/>
      <c r="U579" s="29" t="s">
        <v>35</v>
      </c>
      <c r="V579" s="187"/>
      <c r="W579" s="58"/>
      <c r="X579" s="188"/>
      <c r="Y579" s="188"/>
      <c r="Z579" s="188"/>
      <c r="AA579" s="64"/>
      <c r="AB579" s="64"/>
      <c r="AC579" s="189"/>
      <c r="AD579" s="259"/>
      <c r="AE579" s="259"/>
      <c r="AF579" s="58"/>
      <c r="AG579" s="30"/>
      <c r="AH579" s="58"/>
      <c r="AI579" s="30"/>
      <c r="AJ579" s="134"/>
      <c r="AK579" s="208"/>
      <c r="AL579" s="286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4"/>
      <c r="AT579" s="39"/>
    </row>
    <row r="580" spans="2:46" ht="13.5" customHeight="1" x14ac:dyDescent="0.15">
      <c r="B580" s="286"/>
      <c r="C580" s="29" t="s">
        <v>36</v>
      </c>
      <c r="D580" s="187"/>
      <c r="E580" s="58"/>
      <c r="F580" s="188"/>
      <c r="G580" s="188"/>
      <c r="H580" s="188"/>
      <c r="I580" s="64"/>
      <c r="J580" s="64"/>
      <c r="K580" s="189"/>
      <c r="L580" s="259"/>
      <c r="M580" s="259"/>
      <c r="N580" s="58"/>
      <c r="O580" s="30"/>
      <c r="P580" s="58"/>
      <c r="Q580" s="30"/>
      <c r="R580" s="134"/>
      <c r="S580" s="206"/>
      <c r="T580" s="286"/>
      <c r="U580" s="29" t="s">
        <v>36</v>
      </c>
      <c r="V580" s="187"/>
      <c r="W580" s="58"/>
      <c r="X580" s="188"/>
      <c r="Y580" s="188"/>
      <c r="Z580" s="188"/>
      <c r="AA580" s="64"/>
      <c r="AB580" s="64"/>
      <c r="AC580" s="189"/>
      <c r="AD580" s="259"/>
      <c r="AE580" s="259"/>
      <c r="AF580" s="58"/>
      <c r="AG580" s="30"/>
      <c r="AH580" s="58"/>
      <c r="AI580" s="30"/>
      <c r="AJ580" s="134"/>
      <c r="AK580" s="208"/>
      <c r="AL580" s="286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4"/>
      <c r="AT580" s="39"/>
    </row>
    <row r="581" spans="2:46" ht="13.5" customHeight="1" x14ac:dyDescent="0.15">
      <c r="B581" s="286"/>
      <c r="C581" s="29" t="s">
        <v>38</v>
      </c>
      <c r="D581" s="187"/>
      <c r="E581" s="58"/>
      <c r="F581" s="188"/>
      <c r="G581" s="188"/>
      <c r="H581" s="188"/>
      <c r="I581" s="64"/>
      <c r="J581" s="64"/>
      <c r="K581" s="189"/>
      <c r="L581" s="259"/>
      <c r="M581" s="259"/>
      <c r="N581" s="58"/>
      <c r="O581" s="30"/>
      <c r="P581" s="58"/>
      <c r="Q581" s="30"/>
      <c r="R581" s="134"/>
      <c r="S581" s="206"/>
      <c r="T581" s="286"/>
      <c r="U581" s="29" t="s">
        <v>38</v>
      </c>
      <c r="V581" s="187"/>
      <c r="W581" s="58"/>
      <c r="X581" s="188"/>
      <c r="Y581" s="188"/>
      <c r="Z581" s="188"/>
      <c r="AA581" s="64"/>
      <c r="AB581" s="64"/>
      <c r="AC581" s="189"/>
      <c r="AD581" s="259"/>
      <c r="AE581" s="259"/>
      <c r="AF581" s="58"/>
      <c r="AG581" s="30"/>
      <c r="AH581" s="58"/>
      <c r="AI581" s="30"/>
      <c r="AJ581" s="134"/>
      <c r="AK581" s="208"/>
      <c r="AL581" s="286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4"/>
      <c r="AT581" s="39"/>
    </row>
    <row r="582" spans="2:46" ht="13.5" customHeight="1" thickBot="1" x14ac:dyDescent="0.2">
      <c r="B582" s="287"/>
      <c r="C582" s="29"/>
      <c r="D582" s="187"/>
      <c r="E582" s="58"/>
      <c r="F582" s="190"/>
      <c r="G582" s="190"/>
      <c r="H582" s="190"/>
      <c r="I582" s="58"/>
      <c r="J582" s="58"/>
      <c r="K582" s="189"/>
      <c r="L582" s="259"/>
      <c r="M582" s="259"/>
      <c r="N582" s="58"/>
      <c r="O582" s="30"/>
      <c r="P582" s="58"/>
      <c r="Q582" s="30"/>
      <c r="R582" s="185"/>
      <c r="S582" s="206"/>
      <c r="T582" s="287"/>
      <c r="U582" s="29"/>
      <c r="V582" s="187"/>
      <c r="W582" s="58"/>
      <c r="X582" s="190"/>
      <c r="Y582" s="190"/>
      <c r="Z582" s="190"/>
      <c r="AA582" s="58"/>
      <c r="AB582" s="58"/>
      <c r="AC582" s="189"/>
      <c r="AD582" s="259"/>
      <c r="AE582" s="259"/>
      <c r="AF582" s="58"/>
      <c r="AG582" s="30"/>
      <c r="AH582" s="58"/>
      <c r="AI582" s="30"/>
      <c r="AJ582" s="185"/>
      <c r="AK582" s="208"/>
      <c r="AL582" s="287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4"/>
      <c r="AT582" s="39"/>
    </row>
    <row r="583" spans="2:46" ht="13.5" customHeight="1" x14ac:dyDescent="0.15">
      <c r="B583" s="285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8"/>
      <c r="M583" s="258"/>
      <c r="N583" s="57"/>
      <c r="O583" s="28"/>
      <c r="P583" s="57"/>
      <c r="Q583" s="28"/>
      <c r="R583" s="133"/>
      <c r="S583" s="206"/>
      <c r="T583" s="285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8"/>
      <c r="AE583" s="258"/>
      <c r="AF583" s="57"/>
      <c r="AG583" s="28"/>
      <c r="AH583" s="57"/>
      <c r="AI583" s="28"/>
      <c r="AJ583" s="133"/>
      <c r="AK583" s="208"/>
      <c r="AL583" s="285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4"/>
      <c r="AT583" s="39"/>
    </row>
    <row r="584" spans="2:46" ht="13.5" customHeight="1" x14ac:dyDescent="0.15">
      <c r="B584" s="286"/>
      <c r="C584" s="29" t="s">
        <v>35</v>
      </c>
      <c r="D584" s="187"/>
      <c r="E584" s="58"/>
      <c r="F584" s="188"/>
      <c r="G584" s="188"/>
      <c r="H584" s="188"/>
      <c r="I584" s="64"/>
      <c r="J584" s="64"/>
      <c r="K584" s="189"/>
      <c r="L584" s="259"/>
      <c r="M584" s="259"/>
      <c r="N584" s="58"/>
      <c r="O584" s="30"/>
      <c r="P584" s="58"/>
      <c r="Q584" s="30"/>
      <c r="R584" s="134"/>
      <c r="S584" s="206"/>
      <c r="T584" s="286"/>
      <c r="U584" s="29" t="s">
        <v>35</v>
      </c>
      <c r="V584" s="187"/>
      <c r="W584" s="58"/>
      <c r="X584" s="188"/>
      <c r="Y584" s="188"/>
      <c r="Z584" s="188"/>
      <c r="AA584" s="64"/>
      <c r="AB584" s="64"/>
      <c r="AC584" s="189"/>
      <c r="AD584" s="259"/>
      <c r="AE584" s="259"/>
      <c r="AF584" s="58"/>
      <c r="AG584" s="30"/>
      <c r="AH584" s="58"/>
      <c r="AI584" s="30"/>
      <c r="AJ584" s="134"/>
      <c r="AK584" s="208"/>
      <c r="AL584" s="286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4"/>
      <c r="AT584" s="39"/>
    </row>
    <row r="585" spans="2:46" ht="13.5" customHeight="1" x14ac:dyDescent="0.15">
      <c r="B585" s="286"/>
      <c r="C585" s="29" t="s">
        <v>36</v>
      </c>
      <c r="D585" s="187"/>
      <c r="E585" s="58"/>
      <c r="F585" s="188"/>
      <c r="G585" s="188"/>
      <c r="H585" s="188"/>
      <c r="I585" s="64"/>
      <c r="J585" s="64"/>
      <c r="K585" s="189"/>
      <c r="L585" s="259"/>
      <c r="M585" s="259"/>
      <c r="N585" s="58"/>
      <c r="O585" s="30"/>
      <c r="P585" s="58"/>
      <c r="Q585" s="30"/>
      <c r="R585" s="134"/>
      <c r="S585" s="206"/>
      <c r="T585" s="286"/>
      <c r="U585" s="29" t="s">
        <v>36</v>
      </c>
      <c r="V585" s="187"/>
      <c r="W585" s="58"/>
      <c r="X585" s="188"/>
      <c r="Y585" s="188"/>
      <c r="Z585" s="188"/>
      <c r="AA585" s="64"/>
      <c r="AB585" s="64"/>
      <c r="AC585" s="189"/>
      <c r="AD585" s="259"/>
      <c r="AE585" s="259"/>
      <c r="AF585" s="58"/>
      <c r="AG585" s="30"/>
      <c r="AH585" s="58"/>
      <c r="AI585" s="30"/>
      <c r="AJ585" s="134"/>
      <c r="AK585" s="208"/>
      <c r="AL585" s="286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4"/>
      <c r="AT585" s="39"/>
    </row>
    <row r="586" spans="2:46" ht="13.5" customHeight="1" x14ac:dyDescent="0.15">
      <c r="B586" s="286"/>
      <c r="C586" s="29" t="s">
        <v>38</v>
      </c>
      <c r="D586" s="187"/>
      <c r="E586" s="58"/>
      <c r="F586" s="188"/>
      <c r="G586" s="188"/>
      <c r="H586" s="188"/>
      <c r="I586" s="64"/>
      <c r="J586" s="64"/>
      <c r="K586" s="189"/>
      <c r="L586" s="259"/>
      <c r="M586" s="259"/>
      <c r="N586" s="58"/>
      <c r="O586" s="30"/>
      <c r="P586" s="58"/>
      <c r="Q586" s="30"/>
      <c r="R586" s="134"/>
      <c r="S586" s="206"/>
      <c r="T586" s="286"/>
      <c r="U586" s="29" t="s">
        <v>38</v>
      </c>
      <c r="V586" s="187"/>
      <c r="W586" s="58"/>
      <c r="X586" s="188"/>
      <c r="Y586" s="188"/>
      <c r="Z586" s="188"/>
      <c r="AA586" s="64"/>
      <c r="AB586" s="64"/>
      <c r="AC586" s="189"/>
      <c r="AD586" s="259"/>
      <c r="AE586" s="259"/>
      <c r="AF586" s="58"/>
      <c r="AG586" s="30"/>
      <c r="AH586" s="58"/>
      <c r="AI586" s="30"/>
      <c r="AJ586" s="134"/>
      <c r="AK586" s="208"/>
      <c r="AL586" s="286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4"/>
      <c r="AT586" s="39"/>
    </row>
    <row r="587" spans="2:46" ht="13.5" customHeight="1" thickBot="1" x14ac:dyDescent="0.2">
      <c r="B587" s="287"/>
      <c r="C587" s="29"/>
      <c r="D587" s="187"/>
      <c r="E587" s="58"/>
      <c r="F587" s="190"/>
      <c r="G587" s="190"/>
      <c r="H587" s="190"/>
      <c r="I587" s="58"/>
      <c r="J587" s="58"/>
      <c r="K587" s="189"/>
      <c r="L587" s="259"/>
      <c r="M587" s="259"/>
      <c r="N587" s="58"/>
      <c r="O587" s="30"/>
      <c r="P587" s="58"/>
      <c r="Q587" s="30"/>
      <c r="R587" s="185"/>
      <c r="S587" s="206"/>
      <c r="T587" s="287"/>
      <c r="U587" s="29"/>
      <c r="V587" s="187"/>
      <c r="W587" s="58"/>
      <c r="X587" s="190"/>
      <c r="Y587" s="190"/>
      <c r="Z587" s="190"/>
      <c r="AA587" s="58"/>
      <c r="AB587" s="58"/>
      <c r="AC587" s="189"/>
      <c r="AD587" s="259"/>
      <c r="AE587" s="259"/>
      <c r="AF587" s="58"/>
      <c r="AG587" s="30"/>
      <c r="AH587" s="58"/>
      <c r="AI587" s="30"/>
      <c r="AJ587" s="185"/>
      <c r="AK587" s="208"/>
      <c r="AL587" s="287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4"/>
      <c r="AT587" s="39"/>
    </row>
    <row r="588" spans="2:46" ht="13.5" customHeight="1" x14ac:dyDescent="0.15">
      <c r="B588" s="285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8"/>
      <c r="M588" s="258"/>
      <c r="N588" s="57"/>
      <c r="O588" s="28"/>
      <c r="P588" s="57"/>
      <c r="Q588" s="28"/>
      <c r="R588" s="133"/>
      <c r="S588" s="206"/>
      <c r="T588" s="285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8"/>
      <c r="AE588" s="258"/>
      <c r="AF588" s="57"/>
      <c r="AG588" s="28"/>
      <c r="AH588" s="57"/>
      <c r="AI588" s="28"/>
      <c r="AJ588" s="133"/>
      <c r="AK588" s="208"/>
      <c r="AL588" s="285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4"/>
      <c r="AT588" s="39"/>
    </row>
    <row r="589" spans="2:46" ht="13.5" customHeight="1" x14ac:dyDescent="0.15">
      <c r="B589" s="286"/>
      <c r="C589" s="29" t="s">
        <v>35</v>
      </c>
      <c r="D589" s="187"/>
      <c r="E589" s="58"/>
      <c r="F589" s="188"/>
      <c r="G589" s="188"/>
      <c r="H589" s="188"/>
      <c r="I589" s="64"/>
      <c r="J589" s="64"/>
      <c r="K589" s="189"/>
      <c r="L589" s="259"/>
      <c r="M589" s="259"/>
      <c r="N589" s="58"/>
      <c r="O589" s="30"/>
      <c r="P589" s="58"/>
      <c r="Q589" s="30"/>
      <c r="R589" s="134"/>
      <c r="S589" s="206"/>
      <c r="T589" s="286"/>
      <c r="U589" s="29" t="s">
        <v>35</v>
      </c>
      <c r="V589" s="187"/>
      <c r="W589" s="58"/>
      <c r="X589" s="188"/>
      <c r="Y589" s="188"/>
      <c r="Z589" s="188"/>
      <c r="AA589" s="64"/>
      <c r="AB589" s="64"/>
      <c r="AC589" s="189"/>
      <c r="AD589" s="259"/>
      <c r="AE589" s="259"/>
      <c r="AF589" s="58"/>
      <c r="AG589" s="30"/>
      <c r="AH589" s="58"/>
      <c r="AI589" s="30"/>
      <c r="AJ589" s="134"/>
      <c r="AK589" s="208"/>
      <c r="AL589" s="286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4"/>
      <c r="AT589" s="39"/>
    </row>
    <row r="590" spans="2:46" ht="13.5" customHeight="1" x14ac:dyDescent="0.15">
      <c r="B590" s="286"/>
      <c r="C590" s="29" t="s">
        <v>36</v>
      </c>
      <c r="D590" s="187"/>
      <c r="E590" s="58"/>
      <c r="F590" s="188"/>
      <c r="G590" s="188"/>
      <c r="H590" s="188"/>
      <c r="I590" s="64"/>
      <c r="J590" s="64"/>
      <c r="K590" s="189"/>
      <c r="L590" s="259"/>
      <c r="M590" s="259"/>
      <c r="N590" s="58"/>
      <c r="O590" s="30"/>
      <c r="P590" s="58"/>
      <c r="Q590" s="30"/>
      <c r="R590" s="134"/>
      <c r="S590" s="206"/>
      <c r="T590" s="286"/>
      <c r="U590" s="29" t="s">
        <v>36</v>
      </c>
      <c r="V590" s="187"/>
      <c r="W590" s="58"/>
      <c r="X590" s="188"/>
      <c r="Y590" s="188"/>
      <c r="Z590" s="188"/>
      <c r="AA590" s="64"/>
      <c r="AB590" s="64"/>
      <c r="AC590" s="189"/>
      <c r="AD590" s="259"/>
      <c r="AE590" s="259"/>
      <c r="AF590" s="58"/>
      <c r="AG590" s="30"/>
      <c r="AH590" s="58"/>
      <c r="AI590" s="30"/>
      <c r="AJ590" s="134"/>
      <c r="AK590" s="208"/>
      <c r="AL590" s="286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4"/>
      <c r="AT590" s="39"/>
    </row>
    <row r="591" spans="2:46" ht="13.5" customHeight="1" x14ac:dyDescent="0.15">
      <c r="B591" s="286"/>
      <c r="C591" s="29" t="s">
        <v>38</v>
      </c>
      <c r="D591" s="187"/>
      <c r="E591" s="58"/>
      <c r="F591" s="188"/>
      <c r="G591" s="188"/>
      <c r="H591" s="188"/>
      <c r="I591" s="64"/>
      <c r="J591" s="64"/>
      <c r="K591" s="189"/>
      <c r="L591" s="259"/>
      <c r="M591" s="259"/>
      <c r="N591" s="58"/>
      <c r="O591" s="30"/>
      <c r="P591" s="58"/>
      <c r="Q591" s="30"/>
      <c r="R591" s="134"/>
      <c r="S591" s="206"/>
      <c r="T591" s="286"/>
      <c r="U591" s="29" t="s">
        <v>38</v>
      </c>
      <c r="V591" s="187"/>
      <c r="W591" s="58"/>
      <c r="X591" s="188"/>
      <c r="Y591" s="188"/>
      <c r="Z591" s="188"/>
      <c r="AA591" s="64"/>
      <c r="AB591" s="64"/>
      <c r="AC591" s="189"/>
      <c r="AD591" s="259"/>
      <c r="AE591" s="259"/>
      <c r="AF591" s="58"/>
      <c r="AG591" s="30"/>
      <c r="AH591" s="58"/>
      <c r="AI591" s="30"/>
      <c r="AJ591" s="134"/>
      <c r="AK591" s="208"/>
      <c r="AL591" s="286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4"/>
      <c r="AT591" s="39"/>
    </row>
    <row r="592" spans="2:46" ht="13.5" customHeight="1" thickBot="1" x14ac:dyDescent="0.2">
      <c r="B592" s="287"/>
      <c r="C592" s="29"/>
      <c r="D592" s="187"/>
      <c r="E592" s="58"/>
      <c r="F592" s="190"/>
      <c r="G592" s="190"/>
      <c r="H592" s="190"/>
      <c r="I592" s="58"/>
      <c r="J592" s="58"/>
      <c r="K592" s="189"/>
      <c r="L592" s="259"/>
      <c r="M592" s="259"/>
      <c r="N592" s="58"/>
      <c r="O592" s="30"/>
      <c r="P592" s="58"/>
      <c r="Q592" s="30"/>
      <c r="R592" s="185"/>
      <c r="S592" s="206"/>
      <c r="T592" s="287"/>
      <c r="U592" s="29"/>
      <c r="V592" s="187"/>
      <c r="W592" s="58"/>
      <c r="X592" s="190"/>
      <c r="Y592" s="190"/>
      <c r="Z592" s="190"/>
      <c r="AA592" s="58"/>
      <c r="AB592" s="58"/>
      <c r="AC592" s="189"/>
      <c r="AD592" s="259"/>
      <c r="AE592" s="259"/>
      <c r="AF592" s="58"/>
      <c r="AG592" s="30"/>
      <c r="AH592" s="58"/>
      <c r="AI592" s="30"/>
      <c r="AJ592" s="185"/>
      <c r="AK592" s="208"/>
      <c r="AL592" s="287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4"/>
      <c r="AT592" s="39"/>
    </row>
    <row r="593" spans="2:46" ht="13.5" customHeight="1" x14ac:dyDescent="0.15">
      <c r="B593" s="285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8"/>
      <c r="M593" s="258"/>
      <c r="N593" s="57"/>
      <c r="O593" s="28"/>
      <c r="P593" s="57"/>
      <c r="Q593" s="28"/>
      <c r="R593" s="133"/>
      <c r="S593" s="206"/>
      <c r="T593" s="285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8"/>
      <c r="AE593" s="258"/>
      <c r="AF593" s="57"/>
      <c r="AG593" s="28"/>
      <c r="AH593" s="57"/>
      <c r="AI593" s="28"/>
      <c r="AJ593" s="133"/>
      <c r="AK593" s="208"/>
      <c r="AL593" s="285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4"/>
      <c r="AT593" s="39"/>
    </row>
    <row r="594" spans="2:46" ht="13.5" customHeight="1" x14ac:dyDescent="0.15">
      <c r="B594" s="286"/>
      <c r="C594" s="29" t="s">
        <v>35</v>
      </c>
      <c r="D594" s="187"/>
      <c r="E594" s="58"/>
      <c r="F594" s="188"/>
      <c r="G594" s="188"/>
      <c r="H594" s="188"/>
      <c r="I594" s="64"/>
      <c r="J594" s="64"/>
      <c r="K594" s="189"/>
      <c r="L594" s="259"/>
      <c r="M594" s="259"/>
      <c r="N594" s="58"/>
      <c r="O594" s="30"/>
      <c r="P594" s="58"/>
      <c r="Q594" s="30"/>
      <c r="R594" s="134"/>
      <c r="S594" s="206"/>
      <c r="T594" s="286"/>
      <c r="U594" s="29" t="s">
        <v>35</v>
      </c>
      <c r="V594" s="187"/>
      <c r="W594" s="58"/>
      <c r="X594" s="188"/>
      <c r="Y594" s="188"/>
      <c r="Z594" s="188"/>
      <c r="AA594" s="64"/>
      <c r="AB594" s="64"/>
      <c r="AC594" s="189"/>
      <c r="AD594" s="259"/>
      <c r="AE594" s="259"/>
      <c r="AF594" s="58"/>
      <c r="AG594" s="30"/>
      <c r="AH594" s="58"/>
      <c r="AI594" s="30"/>
      <c r="AJ594" s="134"/>
      <c r="AK594" s="208"/>
      <c r="AL594" s="286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4"/>
      <c r="AT594" s="39"/>
    </row>
    <row r="595" spans="2:46" ht="13.5" customHeight="1" x14ac:dyDescent="0.15">
      <c r="B595" s="286"/>
      <c r="C595" s="29" t="s">
        <v>36</v>
      </c>
      <c r="D595" s="187"/>
      <c r="E595" s="58"/>
      <c r="F595" s="188"/>
      <c r="G595" s="188"/>
      <c r="H595" s="188"/>
      <c r="I595" s="64"/>
      <c r="J595" s="64"/>
      <c r="K595" s="189"/>
      <c r="L595" s="259"/>
      <c r="M595" s="259"/>
      <c r="N595" s="58"/>
      <c r="O595" s="30"/>
      <c r="P595" s="58"/>
      <c r="Q595" s="30"/>
      <c r="R595" s="134"/>
      <c r="S595" s="206"/>
      <c r="T595" s="286"/>
      <c r="U595" s="29" t="s">
        <v>36</v>
      </c>
      <c r="V595" s="187"/>
      <c r="W595" s="58"/>
      <c r="X595" s="188"/>
      <c r="Y595" s="188"/>
      <c r="Z595" s="188"/>
      <c r="AA595" s="64"/>
      <c r="AB595" s="64"/>
      <c r="AC595" s="189"/>
      <c r="AD595" s="259"/>
      <c r="AE595" s="259"/>
      <c r="AF595" s="58"/>
      <c r="AG595" s="30"/>
      <c r="AH595" s="58"/>
      <c r="AI595" s="30"/>
      <c r="AJ595" s="134"/>
      <c r="AK595" s="208"/>
      <c r="AL595" s="286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4"/>
      <c r="AT595" s="39"/>
    </row>
    <row r="596" spans="2:46" ht="13.5" customHeight="1" x14ac:dyDescent="0.15">
      <c r="B596" s="286"/>
      <c r="C596" s="29" t="s">
        <v>38</v>
      </c>
      <c r="D596" s="187"/>
      <c r="E596" s="58"/>
      <c r="F596" s="188"/>
      <c r="G596" s="188"/>
      <c r="H596" s="188"/>
      <c r="I596" s="64"/>
      <c r="J596" s="64"/>
      <c r="K596" s="189"/>
      <c r="L596" s="259"/>
      <c r="M596" s="259"/>
      <c r="N596" s="58"/>
      <c r="O596" s="30"/>
      <c r="P596" s="58"/>
      <c r="Q596" s="30"/>
      <c r="R596" s="134"/>
      <c r="S596" s="206"/>
      <c r="T596" s="286"/>
      <c r="U596" s="29" t="s">
        <v>38</v>
      </c>
      <c r="V596" s="187"/>
      <c r="W596" s="58"/>
      <c r="X596" s="188"/>
      <c r="Y596" s="188"/>
      <c r="Z596" s="188"/>
      <c r="AA596" s="64"/>
      <c r="AB596" s="64"/>
      <c r="AC596" s="189"/>
      <c r="AD596" s="259"/>
      <c r="AE596" s="259"/>
      <c r="AF596" s="58"/>
      <c r="AG596" s="30"/>
      <c r="AH596" s="58"/>
      <c r="AI596" s="30"/>
      <c r="AJ596" s="134"/>
      <c r="AK596" s="208"/>
      <c r="AL596" s="286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4"/>
      <c r="AT596" s="39"/>
    </row>
    <row r="597" spans="2:46" ht="13.5" customHeight="1" thickBot="1" x14ac:dyDescent="0.2">
      <c r="B597" s="287"/>
      <c r="C597" s="29"/>
      <c r="D597" s="187"/>
      <c r="E597" s="58"/>
      <c r="F597" s="190"/>
      <c r="G597" s="190"/>
      <c r="H597" s="190"/>
      <c r="I597" s="58"/>
      <c r="J597" s="58"/>
      <c r="K597" s="189"/>
      <c r="L597" s="259"/>
      <c r="M597" s="259"/>
      <c r="N597" s="58"/>
      <c r="O597" s="30"/>
      <c r="P597" s="58"/>
      <c r="Q597" s="30"/>
      <c r="R597" s="185"/>
      <c r="S597" s="206"/>
      <c r="T597" s="287"/>
      <c r="U597" s="29"/>
      <c r="V597" s="187"/>
      <c r="W597" s="58"/>
      <c r="X597" s="190"/>
      <c r="Y597" s="190"/>
      <c r="Z597" s="190"/>
      <c r="AA597" s="58"/>
      <c r="AB597" s="58"/>
      <c r="AC597" s="189"/>
      <c r="AD597" s="259"/>
      <c r="AE597" s="259"/>
      <c r="AF597" s="58"/>
      <c r="AG597" s="30"/>
      <c r="AH597" s="58"/>
      <c r="AI597" s="30"/>
      <c r="AJ597" s="185"/>
      <c r="AK597" s="208"/>
      <c r="AL597" s="287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4"/>
      <c r="AT597" s="39"/>
    </row>
    <row r="598" spans="2:46" ht="13.5" customHeight="1" x14ac:dyDescent="0.15">
      <c r="B598" s="285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8"/>
      <c r="M598" s="258"/>
      <c r="N598" s="57"/>
      <c r="O598" s="28"/>
      <c r="P598" s="57"/>
      <c r="Q598" s="28"/>
      <c r="R598" s="133"/>
      <c r="S598" s="206"/>
      <c r="T598" s="285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8"/>
      <c r="AE598" s="258"/>
      <c r="AF598" s="57"/>
      <c r="AG598" s="28"/>
      <c r="AH598" s="57"/>
      <c r="AI598" s="28"/>
      <c r="AJ598" s="133"/>
      <c r="AK598" s="208"/>
      <c r="AL598" s="285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4"/>
      <c r="AT598" s="39"/>
    </row>
    <row r="599" spans="2:46" ht="13.5" customHeight="1" x14ac:dyDescent="0.15">
      <c r="B599" s="286"/>
      <c r="C599" s="29" t="s">
        <v>35</v>
      </c>
      <c r="D599" s="187"/>
      <c r="E599" s="58"/>
      <c r="F599" s="188"/>
      <c r="G599" s="188"/>
      <c r="H599" s="188"/>
      <c r="I599" s="64"/>
      <c r="J599" s="64"/>
      <c r="K599" s="189"/>
      <c r="L599" s="259"/>
      <c r="M599" s="259"/>
      <c r="N599" s="58"/>
      <c r="O599" s="30"/>
      <c r="P599" s="58"/>
      <c r="Q599" s="30"/>
      <c r="R599" s="134"/>
      <c r="S599" s="206"/>
      <c r="T599" s="286"/>
      <c r="U599" s="29" t="s">
        <v>35</v>
      </c>
      <c r="V599" s="187"/>
      <c r="W599" s="58"/>
      <c r="X599" s="188"/>
      <c r="Y599" s="188"/>
      <c r="Z599" s="188"/>
      <c r="AA599" s="64"/>
      <c r="AB599" s="64"/>
      <c r="AC599" s="189"/>
      <c r="AD599" s="259"/>
      <c r="AE599" s="259"/>
      <c r="AF599" s="58"/>
      <c r="AG599" s="30"/>
      <c r="AH599" s="58"/>
      <c r="AI599" s="30"/>
      <c r="AJ599" s="134"/>
      <c r="AK599" s="208"/>
      <c r="AL599" s="286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4"/>
      <c r="AT599" s="39"/>
    </row>
    <row r="600" spans="2:46" ht="13.5" customHeight="1" x14ac:dyDescent="0.15">
      <c r="B600" s="286"/>
      <c r="C600" s="29" t="s">
        <v>36</v>
      </c>
      <c r="D600" s="187"/>
      <c r="E600" s="58"/>
      <c r="F600" s="188"/>
      <c r="G600" s="188"/>
      <c r="H600" s="188"/>
      <c r="I600" s="64"/>
      <c r="J600" s="64"/>
      <c r="K600" s="189"/>
      <c r="L600" s="259"/>
      <c r="M600" s="259"/>
      <c r="N600" s="58"/>
      <c r="O600" s="30"/>
      <c r="P600" s="58"/>
      <c r="Q600" s="30"/>
      <c r="R600" s="134"/>
      <c r="S600" s="206"/>
      <c r="T600" s="286"/>
      <c r="U600" s="29" t="s">
        <v>36</v>
      </c>
      <c r="V600" s="187"/>
      <c r="W600" s="58"/>
      <c r="X600" s="188"/>
      <c r="Y600" s="188"/>
      <c r="Z600" s="188"/>
      <c r="AA600" s="64"/>
      <c r="AB600" s="64"/>
      <c r="AC600" s="189"/>
      <c r="AD600" s="259"/>
      <c r="AE600" s="259"/>
      <c r="AF600" s="58"/>
      <c r="AG600" s="30"/>
      <c r="AH600" s="58"/>
      <c r="AI600" s="30"/>
      <c r="AJ600" s="134"/>
      <c r="AK600" s="208"/>
      <c r="AL600" s="286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4"/>
      <c r="AT600" s="39"/>
    </row>
    <row r="601" spans="2:46" ht="13.5" customHeight="1" x14ac:dyDescent="0.15">
      <c r="B601" s="286"/>
      <c r="C601" s="29" t="s">
        <v>38</v>
      </c>
      <c r="D601" s="187"/>
      <c r="E601" s="58"/>
      <c r="F601" s="188"/>
      <c r="G601" s="188"/>
      <c r="H601" s="188"/>
      <c r="I601" s="64"/>
      <c r="J601" s="64"/>
      <c r="K601" s="189"/>
      <c r="L601" s="259"/>
      <c r="M601" s="259"/>
      <c r="N601" s="58"/>
      <c r="O601" s="30"/>
      <c r="P601" s="58"/>
      <c r="Q601" s="30"/>
      <c r="R601" s="134"/>
      <c r="S601" s="206"/>
      <c r="T601" s="286"/>
      <c r="U601" s="29" t="s">
        <v>38</v>
      </c>
      <c r="V601" s="187"/>
      <c r="W601" s="58"/>
      <c r="X601" s="188"/>
      <c r="Y601" s="188"/>
      <c r="Z601" s="188"/>
      <c r="AA601" s="64"/>
      <c r="AB601" s="64"/>
      <c r="AC601" s="189"/>
      <c r="AD601" s="259"/>
      <c r="AE601" s="259"/>
      <c r="AF601" s="58"/>
      <c r="AG601" s="30"/>
      <c r="AH601" s="58"/>
      <c r="AI601" s="30"/>
      <c r="AJ601" s="134"/>
      <c r="AK601" s="208"/>
      <c r="AL601" s="286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4"/>
      <c r="AT601" s="39"/>
    </row>
    <row r="602" spans="2:46" ht="13.5" customHeight="1" thickBot="1" x14ac:dyDescent="0.2">
      <c r="B602" s="287"/>
      <c r="C602" s="29"/>
      <c r="D602" s="187"/>
      <c r="E602" s="58"/>
      <c r="F602" s="190"/>
      <c r="G602" s="190"/>
      <c r="H602" s="190"/>
      <c r="I602" s="58"/>
      <c r="J602" s="58"/>
      <c r="K602" s="189"/>
      <c r="L602" s="259"/>
      <c r="M602" s="259"/>
      <c r="N602" s="58"/>
      <c r="O602" s="30"/>
      <c r="P602" s="58"/>
      <c r="Q602" s="30"/>
      <c r="R602" s="185"/>
      <c r="S602" s="206"/>
      <c r="T602" s="287"/>
      <c r="U602" s="29"/>
      <c r="V602" s="187"/>
      <c r="W602" s="58"/>
      <c r="X602" s="190"/>
      <c r="Y602" s="190"/>
      <c r="Z602" s="190"/>
      <c r="AA602" s="58"/>
      <c r="AB602" s="58"/>
      <c r="AC602" s="189"/>
      <c r="AD602" s="259"/>
      <c r="AE602" s="259"/>
      <c r="AF602" s="58"/>
      <c r="AG602" s="30"/>
      <c r="AH602" s="58"/>
      <c r="AI602" s="30"/>
      <c r="AJ602" s="185"/>
      <c r="AK602" s="208"/>
      <c r="AL602" s="287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4"/>
      <c r="AT602" s="39"/>
    </row>
    <row r="603" spans="2:46" ht="13.5" customHeight="1" x14ac:dyDescent="0.15">
      <c r="B603" s="285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8"/>
      <c r="M603" s="258"/>
      <c r="N603" s="57"/>
      <c r="O603" s="28"/>
      <c r="P603" s="57"/>
      <c r="Q603" s="28"/>
      <c r="R603" s="133"/>
      <c r="S603" s="206"/>
      <c r="T603" s="285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8"/>
      <c r="AE603" s="258"/>
      <c r="AF603" s="57"/>
      <c r="AG603" s="28"/>
      <c r="AH603" s="57"/>
      <c r="AI603" s="28"/>
      <c r="AJ603" s="133"/>
      <c r="AK603" s="208"/>
      <c r="AL603" s="285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4"/>
      <c r="AT603" s="39"/>
    </row>
    <row r="604" spans="2:46" ht="13.5" customHeight="1" x14ac:dyDescent="0.15">
      <c r="B604" s="286"/>
      <c r="C604" s="29" t="s">
        <v>35</v>
      </c>
      <c r="D604" s="187"/>
      <c r="E604" s="58"/>
      <c r="F604" s="188"/>
      <c r="G604" s="188"/>
      <c r="H604" s="188"/>
      <c r="I604" s="64"/>
      <c r="J604" s="64"/>
      <c r="K604" s="189"/>
      <c r="L604" s="259"/>
      <c r="M604" s="259"/>
      <c r="N604" s="58"/>
      <c r="O604" s="30"/>
      <c r="P604" s="58"/>
      <c r="Q604" s="30"/>
      <c r="R604" s="134"/>
      <c r="S604" s="206"/>
      <c r="T604" s="286"/>
      <c r="U604" s="29" t="s">
        <v>35</v>
      </c>
      <c r="V604" s="187"/>
      <c r="W604" s="58"/>
      <c r="X604" s="188"/>
      <c r="Y604" s="188"/>
      <c r="Z604" s="188"/>
      <c r="AA604" s="64"/>
      <c r="AB604" s="64"/>
      <c r="AC604" s="189"/>
      <c r="AD604" s="259"/>
      <c r="AE604" s="259"/>
      <c r="AF604" s="58"/>
      <c r="AG604" s="30"/>
      <c r="AH604" s="58"/>
      <c r="AI604" s="30"/>
      <c r="AJ604" s="134"/>
      <c r="AK604" s="208"/>
      <c r="AL604" s="286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4"/>
      <c r="AT604" s="39"/>
    </row>
    <row r="605" spans="2:46" ht="13.5" customHeight="1" x14ac:dyDescent="0.15">
      <c r="B605" s="286"/>
      <c r="C605" s="29" t="s">
        <v>36</v>
      </c>
      <c r="D605" s="187"/>
      <c r="E605" s="58"/>
      <c r="F605" s="188"/>
      <c r="G605" s="188"/>
      <c r="H605" s="188"/>
      <c r="I605" s="64"/>
      <c r="J605" s="64"/>
      <c r="K605" s="189"/>
      <c r="L605" s="259"/>
      <c r="M605" s="259"/>
      <c r="N605" s="58"/>
      <c r="O605" s="30"/>
      <c r="P605" s="58"/>
      <c r="Q605" s="30"/>
      <c r="R605" s="134"/>
      <c r="S605" s="206"/>
      <c r="T605" s="286"/>
      <c r="U605" s="29" t="s">
        <v>36</v>
      </c>
      <c r="V605" s="187"/>
      <c r="W605" s="58"/>
      <c r="X605" s="188"/>
      <c r="Y605" s="188"/>
      <c r="Z605" s="188"/>
      <c r="AA605" s="64"/>
      <c r="AB605" s="64"/>
      <c r="AC605" s="189"/>
      <c r="AD605" s="259"/>
      <c r="AE605" s="259"/>
      <c r="AF605" s="58"/>
      <c r="AG605" s="30"/>
      <c r="AH605" s="58"/>
      <c r="AI605" s="30"/>
      <c r="AJ605" s="134"/>
      <c r="AK605" s="208"/>
      <c r="AL605" s="286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4"/>
      <c r="AT605" s="39"/>
    </row>
    <row r="606" spans="2:46" ht="13.5" customHeight="1" x14ac:dyDescent="0.15">
      <c r="B606" s="286"/>
      <c r="C606" s="29" t="s">
        <v>38</v>
      </c>
      <c r="D606" s="187"/>
      <c r="E606" s="58"/>
      <c r="F606" s="188"/>
      <c r="G606" s="188"/>
      <c r="H606" s="188"/>
      <c r="I606" s="64"/>
      <c r="J606" s="64"/>
      <c r="K606" s="189"/>
      <c r="L606" s="259"/>
      <c r="M606" s="259"/>
      <c r="N606" s="58"/>
      <c r="O606" s="30"/>
      <c r="P606" s="58"/>
      <c r="Q606" s="30"/>
      <c r="R606" s="134"/>
      <c r="S606" s="206"/>
      <c r="T606" s="286"/>
      <c r="U606" s="29" t="s">
        <v>38</v>
      </c>
      <c r="V606" s="187"/>
      <c r="W606" s="58"/>
      <c r="X606" s="188"/>
      <c r="Y606" s="188"/>
      <c r="Z606" s="188"/>
      <c r="AA606" s="64"/>
      <c r="AB606" s="64"/>
      <c r="AC606" s="189"/>
      <c r="AD606" s="259"/>
      <c r="AE606" s="259"/>
      <c r="AF606" s="58"/>
      <c r="AG606" s="30"/>
      <c r="AH606" s="58"/>
      <c r="AI606" s="30"/>
      <c r="AJ606" s="134"/>
      <c r="AK606" s="208"/>
      <c r="AL606" s="286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4"/>
      <c r="AT606" s="39"/>
    </row>
    <row r="607" spans="2:46" ht="13.5" customHeight="1" thickBot="1" x14ac:dyDescent="0.2">
      <c r="B607" s="287"/>
      <c r="C607" s="29"/>
      <c r="D607" s="187"/>
      <c r="E607" s="58"/>
      <c r="F607" s="190"/>
      <c r="G607" s="190"/>
      <c r="H607" s="190"/>
      <c r="I607" s="58"/>
      <c r="J607" s="58"/>
      <c r="K607" s="189"/>
      <c r="L607" s="259"/>
      <c r="M607" s="259"/>
      <c r="N607" s="58"/>
      <c r="O607" s="30"/>
      <c r="P607" s="58"/>
      <c r="Q607" s="30"/>
      <c r="R607" s="185"/>
      <c r="S607" s="206"/>
      <c r="T607" s="287"/>
      <c r="U607" s="29"/>
      <c r="V607" s="187"/>
      <c r="W607" s="58"/>
      <c r="X607" s="190"/>
      <c r="Y607" s="190"/>
      <c r="Z607" s="190"/>
      <c r="AA607" s="58"/>
      <c r="AB607" s="58"/>
      <c r="AC607" s="189"/>
      <c r="AD607" s="259"/>
      <c r="AE607" s="259"/>
      <c r="AF607" s="58"/>
      <c r="AG607" s="30"/>
      <c r="AH607" s="58"/>
      <c r="AI607" s="30"/>
      <c r="AJ607" s="185"/>
      <c r="AK607" s="208"/>
      <c r="AL607" s="287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4"/>
      <c r="AT607" s="39"/>
    </row>
    <row r="608" spans="2:46" ht="13.5" customHeight="1" x14ac:dyDescent="0.15">
      <c r="B608" s="285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8"/>
      <c r="M608" s="258"/>
      <c r="N608" s="57"/>
      <c r="O608" s="28"/>
      <c r="P608" s="57"/>
      <c r="Q608" s="28"/>
      <c r="R608" s="133"/>
      <c r="S608" s="206"/>
      <c r="T608" s="285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8"/>
      <c r="AE608" s="258"/>
      <c r="AF608" s="57"/>
      <c r="AG608" s="28"/>
      <c r="AH608" s="57"/>
      <c r="AI608" s="28"/>
      <c r="AJ608" s="133"/>
      <c r="AK608" s="208"/>
      <c r="AL608" s="285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4"/>
      <c r="AT608" s="39"/>
    </row>
    <row r="609" spans="2:46" ht="13.5" customHeight="1" x14ac:dyDescent="0.15">
      <c r="B609" s="286"/>
      <c r="C609" s="29" t="s">
        <v>35</v>
      </c>
      <c r="D609" s="187"/>
      <c r="E609" s="58"/>
      <c r="F609" s="188"/>
      <c r="G609" s="188"/>
      <c r="H609" s="188"/>
      <c r="I609" s="64"/>
      <c r="J609" s="64"/>
      <c r="K609" s="189"/>
      <c r="L609" s="259"/>
      <c r="M609" s="259"/>
      <c r="N609" s="58"/>
      <c r="O609" s="30"/>
      <c r="P609" s="58"/>
      <c r="Q609" s="30"/>
      <c r="R609" s="134"/>
      <c r="S609" s="206"/>
      <c r="T609" s="286"/>
      <c r="U609" s="29" t="s">
        <v>35</v>
      </c>
      <c r="V609" s="187"/>
      <c r="W609" s="58"/>
      <c r="X609" s="188"/>
      <c r="Y609" s="188"/>
      <c r="Z609" s="188"/>
      <c r="AA609" s="64"/>
      <c r="AB609" s="64"/>
      <c r="AC609" s="189"/>
      <c r="AD609" s="259"/>
      <c r="AE609" s="259"/>
      <c r="AF609" s="58"/>
      <c r="AG609" s="30"/>
      <c r="AH609" s="58"/>
      <c r="AI609" s="30"/>
      <c r="AJ609" s="134"/>
      <c r="AK609" s="208"/>
      <c r="AL609" s="286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4"/>
      <c r="AT609" s="39"/>
    </row>
    <row r="610" spans="2:46" ht="13.5" customHeight="1" x14ac:dyDescent="0.15">
      <c r="B610" s="286"/>
      <c r="C610" s="29" t="s">
        <v>36</v>
      </c>
      <c r="D610" s="187"/>
      <c r="E610" s="58"/>
      <c r="F610" s="188"/>
      <c r="G610" s="188"/>
      <c r="H610" s="188"/>
      <c r="I610" s="64"/>
      <c r="J610" s="64"/>
      <c r="K610" s="189"/>
      <c r="L610" s="259"/>
      <c r="M610" s="259"/>
      <c r="N610" s="58"/>
      <c r="O610" s="30"/>
      <c r="P610" s="58"/>
      <c r="Q610" s="30"/>
      <c r="R610" s="134"/>
      <c r="S610" s="206"/>
      <c r="T610" s="286"/>
      <c r="U610" s="29" t="s">
        <v>36</v>
      </c>
      <c r="V610" s="187"/>
      <c r="W610" s="58"/>
      <c r="X610" s="188"/>
      <c r="Y610" s="188"/>
      <c r="Z610" s="188"/>
      <c r="AA610" s="64"/>
      <c r="AB610" s="64"/>
      <c r="AC610" s="189"/>
      <c r="AD610" s="259"/>
      <c r="AE610" s="259"/>
      <c r="AF610" s="58"/>
      <c r="AG610" s="30"/>
      <c r="AH610" s="58"/>
      <c r="AI610" s="30"/>
      <c r="AJ610" s="134"/>
      <c r="AK610" s="208"/>
      <c r="AL610" s="286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4"/>
      <c r="AT610" s="39"/>
    </row>
    <row r="611" spans="2:46" ht="13.5" customHeight="1" x14ac:dyDescent="0.15">
      <c r="B611" s="286"/>
      <c r="C611" s="29" t="s">
        <v>38</v>
      </c>
      <c r="D611" s="187"/>
      <c r="E611" s="58"/>
      <c r="F611" s="188"/>
      <c r="G611" s="188"/>
      <c r="H611" s="188"/>
      <c r="I611" s="64"/>
      <c r="J611" s="64"/>
      <c r="K611" s="189"/>
      <c r="L611" s="259"/>
      <c r="M611" s="259"/>
      <c r="N611" s="58"/>
      <c r="O611" s="30"/>
      <c r="P611" s="58"/>
      <c r="Q611" s="30"/>
      <c r="R611" s="134"/>
      <c r="S611" s="206"/>
      <c r="T611" s="286"/>
      <c r="U611" s="29" t="s">
        <v>38</v>
      </c>
      <c r="V611" s="187"/>
      <c r="W611" s="58"/>
      <c r="X611" s="188"/>
      <c r="Y611" s="188"/>
      <c r="Z611" s="188"/>
      <c r="AA611" s="64"/>
      <c r="AB611" s="64"/>
      <c r="AC611" s="189"/>
      <c r="AD611" s="259"/>
      <c r="AE611" s="259"/>
      <c r="AF611" s="58"/>
      <c r="AG611" s="30"/>
      <c r="AH611" s="58"/>
      <c r="AI611" s="30"/>
      <c r="AJ611" s="134"/>
      <c r="AK611" s="208"/>
      <c r="AL611" s="286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4"/>
      <c r="AT611" s="39"/>
    </row>
    <row r="612" spans="2:46" ht="13.5" customHeight="1" thickBot="1" x14ac:dyDescent="0.2">
      <c r="B612" s="287"/>
      <c r="C612" s="29"/>
      <c r="D612" s="187"/>
      <c r="E612" s="58"/>
      <c r="F612" s="190"/>
      <c r="G612" s="190"/>
      <c r="H612" s="190"/>
      <c r="I612" s="58"/>
      <c r="J612" s="58"/>
      <c r="K612" s="189"/>
      <c r="L612" s="259"/>
      <c r="M612" s="259"/>
      <c r="N612" s="58"/>
      <c r="O612" s="30"/>
      <c r="P612" s="58"/>
      <c r="Q612" s="30"/>
      <c r="R612" s="185"/>
      <c r="S612" s="206"/>
      <c r="T612" s="287"/>
      <c r="U612" s="29"/>
      <c r="V612" s="187"/>
      <c r="W612" s="58"/>
      <c r="X612" s="190"/>
      <c r="Y612" s="190"/>
      <c r="Z612" s="190"/>
      <c r="AA612" s="58"/>
      <c r="AB612" s="58"/>
      <c r="AC612" s="189"/>
      <c r="AD612" s="259"/>
      <c r="AE612" s="259"/>
      <c r="AF612" s="58"/>
      <c r="AG612" s="30"/>
      <c r="AH612" s="58"/>
      <c r="AI612" s="30"/>
      <c r="AJ612" s="185"/>
      <c r="AK612" s="208"/>
      <c r="AL612" s="287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4"/>
      <c r="AT612" s="39"/>
    </row>
    <row r="613" spans="2:46" ht="13.5" customHeight="1" x14ac:dyDescent="0.15">
      <c r="B613" s="285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8"/>
      <c r="M613" s="258"/>
      <c r="N613" s="57"/>
      <c r="O613" s="28"/>
      <c r="P613" s="57"/>
      <c r="Q613" s="28"/>
      <c r="R613" s="133"/>
      <c r="S613" s="206"/>
      <c r="T613" s="285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8"/>
      <c r="AE613" s="258"/>
      <c r="AF613" s="57"/>
      <c r="AG613" s="28"/>
      <c r="AH613" s="57"/>
      <c r="AI613" s="28"/>
      <c r="AJ613" s="133"/>
      <c r="AK613" s="208"/>
      <c r="AL613" s="285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4"/>
      <c r="AT613" s="39"/>
    </row>
    <row r="614" spans="2:46" ht="13.5" customHeight="1" x14ac:dyDescent="0.15">
      <c r="B614" s="286"/>
      <c r="C614" s="29" t="s">
        <v>35</v>
      </c>
      <c r="D614" s="187"/>
      <c r="E614" s="58"/>
      <c r="F614" s="188"/>
      <c r="G614" s="188"/>
      <c r="H614" s="188"/>
      <c r="I614" s="64"/>
      <c r="J614" s="64"/>
      <c r="K614" s="189"/>
      <c r="L614" s="259"/>
      <c r="M614" s="259"/>
      <c r="N614" s="58"/>
      <c r="O614" s="30"/>
      <c r="P614" s="58"/>
      <c r="Q614" s="30"/>
      <c r="R614" s="134"/>
      <c r="S614" s="206"/>
      <c r="T614" s="286"/>
      <c r="U614" s="29" t="s">
        <v>35</v>
      </c>
      <c r="V614" s="187"/>
      <c r="W614" s="58"/>
      <c r="X614" s="188"/>
      <c r="Y614" s="188"/>
      <c r="Z614" s="188"/>
      <c r="AA614" s="64"/>
      <c r="AB614" s="64"/>
      <c r="AC614" s="189"/>
      <c r="AD614" s="259"/>
      <c r="AE614" s="259"/>
      <c r="AF614" s="58"/>
      <c r="AG614" s="30"/>
      <c r="AH614" s="58"/>
      <c r="AI614" s="30"/>
      <c r="AJ614" s="134"/>
      <c r="AK614" s="208"/>
      <c r="AL614" s="286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4"/>
      <c r="AT614" s="39"/>
    </row>
    <row r="615" spans="2:46" ht="13.5" customHeight="1" x14ac:dyDescent="0.15">
      <c r="B615" s="286"/>
      <c r="C615" s="29" t="s">
        <v>36</v>
      </c>
      <c r="D615" s="187"/>
      <c r="E615" s="58"/>
      <c r="F615" s="188"/>
      <c r="G615" s="188"/>
      <c r="H615" s="188"/>
      <c r="I615" s="64"/>
      <c r="J615" s="64"/>
      <c r="K615" s="189"/>
      <c r="L615" s="259"/>
      <c r="M615" s="259"/>
      <c r="N615" s="58"/>
      <c r="O615" s="30"/>
      <c r="P615" s="58"/>
      <c r="Q615" s="30"/>
      <c r="R615" s="134"/>
      <c r="S615" s="206"/>
      <c r="T615" s="286"/>
      <c r="U615" s="29" t="s">
        <v>36</v>
      </c>
      <c r="V615" s="187"/>
      <c r="W615" s="58"/>
      <c r="X615" s="188"/>
      <c r="Y615" s="188"/>
      <c r="Z615" s="188"/>
      <c r="AA615" s="64"/>
      <c r="AB615" s="64"/>
      <c r="AC615" s="189"/>
      <c r="AD615" s="259"/>
      <c r="AE615" s="259"/>
      <c r="AF615" s="58"/>
      <c r="AG615" s="30"/>
      <c r="AH615" s="58"/>
      <c r="AI615" s="30"/>
      <c r="AJ615" s="134"/>
      <c r="AK615" s="208"/>
      <c r="AL615" s="286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4"/>
      <c r="AT615" s="39"/>
    </row>
    <row r="616" spans="2:46" ht="13.5" customHeight="1" x14ac:dyDescent="0.15">
      <c r="B616" s="286"/>
      <c r="C616" s="29" t="s">
        <v>38</v>
      </c>
      <c r="D616" s="187"/>
      <c r="E616" s="58"/>
      <c r="F616" s="188"/>
      <c r="G616" s="188"/>
      <c r="H616" s="188"/>
      <c r="I616" s="64"/>
      <c r="J616" s="64"/>
      <c r="K616" s="189"/>
      <c r="L616" s="259"/>
      <c r="M616" s="259"/>
      <c r="N616" s="58"/>
      <c r="O616" s="30"/>
      <c r="P616" s="58"/>
      <c r="Q616" s="30"/>
      <c r="R616" s="134"/>
      <c r="S616" s="206"/>
      <c r="T616" s="286"/>
      <c r="U616" s="29" t="s">
        <v>38</v>
      </c>
      <c r="V616" s="187"/>
      <c r="W616" s="58"/>
      <c r="X616" s="188"/>
      <c r="Y616" s="188"/>
      <c r="Z616" s="188"/>
      <c r="AA616" s="64"/>
      <c r="AB616" s="64"/>
      <c r="AC616" s="189"/>
      <c r="AD616" s="259"/>
      <c r="AE616" s="259"/>
      <c r="AF616" s="58"/>
      <c r="AG616" s="30"/>
      <c r="AH616" s="58"/>
      <c r="AI616" s="30"/>
      <c r="AJ616" s="134"/>
      <c r="AK616" s="208"/>
      <c r="AL616" s="286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4"/>
      <c r="AT616" s="39"/>
    </row>
    <row r="617" spans="2:46" ht="13.5" customHeight="1" thickBot="1" x14ac:dyDescent="0.2">
      <c r="B617" s="287"/>
      <c r="C617" s="29"/>
      <c r="D617" s="187"/>
      <c r="E617" s="58"/>
      <c r="F617" s="190"/>
      <c r="G617" s="190"/>
      <c r="H617" s="190"/>
      <c r="I617" s="58"/>
      <c r="J617" s="58"/>
      <c r="K617" s="189"/>
      <c r="L617" s="259"/>
      <c r="M617" s="259"/>
      <c r="N617" s="58"/>
      <c r="O617" s="30"/>
      <c r="P617" s="58"/>
      <c r="Q617" s="30"/>
      <c r="R617" s="185"/>
      <c r="S617" s="206"/>
      <c r="T617" s="287"/>
      <c r="U617" s="29"/>
      <c r="V617" s="187"/>
      <c r="W617" s="58"/>
      <c r="X617" s="190"/>
      <c r="Y617" s="190"/>
      <c r="Z617" s="190"/>
      <c r="AA617" s="58"/>
      <c r="AB617" s="58"/>
      <c r="AC617" s="189"/>
      <c r="AD617" s="259"/>
      <c r="AE617" s="259"/>
      <c r="AF617" s="58"/>
      <c r="AG617" s="30"/>
      <c r="AH617" s="58"/>
      <c r="AI617" s="30"/>
      <c r="AJ617" s="185"/>
      <c r="AK617" s="208"/>
      <c r="AL617" s="287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4"/>
      <c r="AT617" s="39"/>
    </row>
    <row r="618" spans="2:46" ht="13.5" customHeight="1" x14ac:dyDescent="0.15">
      <c r="B618" s="285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8"/>
      <c r="M618" s="258"/>
      <c r="N618" s="57"/>
      <c r="O618" s="28"/>
      <c r="P618" s="57"/>
      <c r="Q618" s="28"/>
      <c r="R618" s="133"/>
      <c r="S618" s="206"/>
      <c r="T618" s="285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8"/>
      <c r="AE618" s="258"/>
      <c r="AF618" s="57"/>
      <c r="AG618" s="28"/>
      <c r="AH618" s="57"/>
      <c r="AI618" s="28"/>
      <c r="AJ618" s="133"/>
      <c r="AK618" s="208"/>
      <c r="AL618" s="285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4"/>
      <c r="AT618" s="39"/>
    </row>
    <row r="619" spans="2:46" ht="13.5" customHeight="1" x14ac:dyDescent="0.15">
      <c r="B619" s="286"/>
      <c r="C619" s="29" t="s">
        <v>35</v>
      </c>
      <c r="D619" s="187"/>
      <c r="E619" s="58"/>
      <c r="F619" s="188"/>
      <c r="G619" s="188"/>
      <c r="H619" s="188"/>
      <c r="I619" s="64"/>
      <c r="J619" s="64"/>
      <c r="K619" s="189"/>
      <c r="L619" s="259"/>
      <c r="M619" s="259"/>
      <c r="N619" s="58"/>
      <c r="O619" s="30"/>
      <c r="P619" s="58"/>
      <c r="Q619" s="30"/>
      <c r="R619" s="134"/>
      <c r="S619" s="206"/>
      <c r="T619" s="286"/>
      <c r="U619" s="29" t="s">
        <v>35</v>
      </c>
      <c r="V619" s="187"/>
      <c r="W619" s="58"/>
      <c r="X619" s="188"/>
      <c r="Y619" s="188"/>
      <c r="Z619" s="188"/>
      <c r="AA619" s="64"/>
      <c r="AB619" s="64"/>
      <c r="AC619" s="189"/>
      <c r="AD619" s="259"/>
      <c r="AE619" s="259"/>
      <c r="AF619" s="58"/>
      <c r="AG619" s="30"/>
      <c r="AH619" s="58"/>
      <c r="AI619" s="30"/>
      <c r="AJ619" s="134"/>
      <c r="AK619" s="208"/>
      <c r="AL619" s="286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4"/>
      <c r="AT619" s="39"/>
    </row>
    <row r="620" spans="2:46" ht="13.5" customHeight="1" x14ac:dyDescent="0.15">
      <c r="B620" s="286"/>
      <c r="C620" s="29" t="s">
        <v>36</v>
      </c>
      <c r="D620" s="187"/>
      <c r="E620" s="58"/>
      <c r="F620" s="188"/>
      <c r="G620" s="188"/>
      <c r="H620" s="188"/>
      <c r="I620" s="64"/>
      <c r="J620" s="64"/>
      <c r="K620" s="189"/>
      <c r="L620" s="259"/>
      <c r="M620" s="259"/>
      <c r="N620" s="58"/>
      <c r="O620" s="30"/>
      <c r="P620" s="58"/>
      <c r="Q620" s="30"/>
      <c r="R620" s="134"/>
      <c r="S620" s="206"/>
      <c r="T620" s="286"/>
      <c r="U620" s="29" t="s">
        <v>36</v>
      </c>
      <c r="V620" s="187"/>
      <c r="W620" s="58"/>
      <c r="X620" s="188"/>
      <c r="Y620" s="188"/>
      <c r="Z620" s="188"/>
      <c r="AA620" s="64"/>
      <c r="AB620" s="64"/>
      <c r="AC620" s="189"/>
      <c r="AD620" s="259"/>
      <c r="AE620" s="259"/>
      <c r="AF620" s="58"/>
      <c r="AG620" s="30"/>
      <c r="AH620" s="58"/>
      <c r="AI620" s="30"/>
      <c r="AJ620" s="134"/>
      <c r="AK620" s="208"/>
      <c r="AL620" s="286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4"/>
      <c r="AT620" s="39"/>
    </row>
    <row r="621" spans="2:46" ht="13.5" customHeight="1" x14ac:dyDescent="0.15">
      <c r="B621" s="286"/>
      <c r="C621" s="29" t="s">
        <v>38</v>
      </c>
      <c r="D621" s="187"/>
      <c r="E621" s="58"/>
      <c r="F621" s="188"/>
      <c r="G621" s="188"/>
      <c r="H621" s="188"/>
      <c r="I621" s="64"/>
      <c r="J621" s="64"/>
      <c r="K621" s="189"/>
      <c r="L621" s="259"/>
      <c r="M621" s="259"/>
      <c r="N621" s="58"/>
      <c r="O621" s="30"/>
      <c r="P621" s="58"/>
      <c r="Q621" s="30"/>
      <c r="R621" s="134"/>
      <c r="S621" s="206"/>
      <c r="T621" s="286"/>
      <c r="U621" s="29" t="s">
        <v>38</v>
      </c>
      <c r="V621" s="187"/>
      <c r="W621" s="58"/>
      <c r="X621" s="188"/>
      <c r="Y621" s="188"/>
      <c r="Z621" s="188"/>
      <c r="AA621" s="64"/>
      <c r="AB621" s="64"/>
      <c r="AC621" s="189"/>
      <c r="AD621" s="259"/>
      <c r="AE621" s="259"/>
      <c r="AF621" s="58"/>
      <c r="AG621" s="30"/>
      <c r="AH621" s="58"/>
      <c r="AI621" s="30"/>
      <c r="AJ621" s="134"/>
      <c r="AK621" s="208"/>
      <c r="AL621" s="286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4"/>
      <c r="AT621" s="39"/>
    </row>
    <row r="622" spans="2:46" ht="13.5" customHeight="1" thickBot="1" x14ac:dyDescent="0.2">
      <c r="B622" s="287"/>
      <c r="C622" s="29"/>
      <c r="D622" s="187"/>
      <c r="E622" s="58"/>
      <c r="F622" s="190"/>
      <c r="G622" s="190"/>
      <c r="H622" s="190"/>
      <c r="I622" s="58"/>
      <c r="J622" s="58"/>
      <c r="K622" s="189"/>
      <c r="L622" s="259"/>
      <c r="M622" s="259"/>
      <c r="N622" s="58"/>
      <c r="O622" s="30"/>
      <c r="P622" s="58"/>
      <c r="Q622" s="30"/>
      <c r="R622" s="185"/>
      <c r="S622" s="206"/>
      <c r="T622" s="287"/>
      <c r="U622" s="29"/>
      <c r="V622" s="187"/>
      <c r="W622" s="58"/>
      <c r="X622" s="190"/>
      <c r="Y622" s="190"/>
      <c r="Z622" s="190"/>
      <c r="AA622" s="58"/>
      <c r="AB622" s="58"/>
      <c r="AC622" s="189"/>
      <c r="AD622" s="259"/>
      <c r="AE622" s="259"/>
      <c r="AF622" s="58"/>
      <c r="AG622" s="30"/>
      <c r="AH622" s="58"/>
      <c r="AI622" s="30"/>
      <c r="AJ622" s="185"/>
      <c r="AK622" s="208"/>
      <c r="AL622" s="287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4"/>
      <c r="AT622" s="39"/>
    </row>
    <row r="623" spans="2:46" ht="13.5" customHeight="1" x14ac:dyDescent="0.15">
      <c r="B623" s="285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8"/>
      <c r="M623" s="258"/>
      <c r="N623" s="57"/>
      <c r="O623" s="28"/>
      <c r="P623" s="57"/>
      <c r="Q623" s="28"/>
      <c r="R623" s="133"/>
      <c r="S623" s="206"/>
      <c r="T623" s="285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8"/>
      <c r="AE623" s="258"/>
      <c r="AF623" s="57"/>
      <c r="AG623" s="28"/>
      <c r="AH623" s="57"/>
      <c r="AI623" s="28"/>
      <c r="AJ623" s="133"/>
      <c r="AK623" s="208"/>
      <c r="AL623" s="285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4"/>
      <c r="AT623" s="39"/>
    </row>
    <row r="624" spans="2:46" ht="13.5" customHeight="1" x14ac:dyDescent="0.15">
      <c r="B624" s="286"/>
      <c r="C624" s="29" t="s">
        <v>35</v>
      </c>
      <c r="D624" s="187"/>
      <c r="E624" s="58"/>
      <c r="F624" s="188"/>
      <c r="G624" s="188"/>
      <c r="H624" s="188"/>
      <c r="I624" s="64"/>
      <c r="J624" s="64"/>
      <c r="K624" s="189"/>
      <c r="L624" s="259"/>
      <c r="M624" s="259"/>
      <c r="N624" s="58"/>
      <c r="O624" s="30"/>
      <c r="P624" s="58"/>
      <c r="Q624" s="30"/>
      <c r="R624" s="134"/>
      <c r="S624" s="206"/>
      <c r="T624" s="286"/>
      <c r="U624" s="29" t="s">
        <v>35</v>
      </c>
      <c r="V624" s="187"/>
      <c r="W624" s="58"/>
      <c r="X624" s="188"/>
      <c r="Y624" s="188"/>
      <c r="Z624" s="188"/>
      <c r="AA624" s="64"/>
      <c r="AB624" s="64"/>
      <c r="AC624" s="189"/>
      <c r="AD624" s="259"/>
      <c r="AE624" s="259"/>
      <c r="AF624" s="58"/>
      <c r="AG624" s="30"/>
      <c r="AH624" s="58"/>
      <c r="AI624" s="30"/>
      <c r="AJ624" s="134"/>
      <c r="AK624" s="208"/>
      <c r="AL624" s="286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4"/>
      <c r="AT624" s="39"/>
    </row>
    <row r="625" spans="2:46" ht="13.5" customHeight="1" x14ac:dyDescent="0.15">
      <c r="B625" s="286"/>
      <c r="C625" s="29" t="s">
        <v>36</v>
      </c>
      <c r="D625" s="187"/>
      <c r="E625" s="58"/>
      <c r="F625" s="188"/>
      <c r="G625" s="188"/>
      <c r="H625" s="188"/>
      <c r="I625" s="64"/>
      <c r="J625" s="64"/>
      <c r="K625" s="189"/>
      <c r="L625" s="259"/>
      <c r="M625" s="259"/>
      <c r="N625" s="58"/>
      <c r="O625" s="30"/>
      <c r="P625" s="58"/>
      <c r="Q625" s="30"/>
      <c r="R625" s="134"/>
      <c r="S625" s="206"/>
      <c r="T625" s="286"/>
      <c r="U625" s="29" t="s">
        <v>36</v>
      </c>
      <c r="V625" s="187"/>
      <c r="W625" s="58"/>
      <c r="X625" s="188"/>
      <c r="Y625" s="188"/>
      <c r="Z625" s="188"/>
      <c r="AA625" s="64"/>
      <c r="AB625" s="64"/>
      <c r="AC625" s="189"/>
      <c r="AD625" s="259"/>
      <c r="AE625" s="259"/>
      <c r="AF625" s="58"/>
      <c r="AG625" s="30"/>
      <c r="AH625" s="58"/>
      <c r="AI625" s="30"/>
      <c r="AJ625" s="134"/>
      <c r="AK625" s="208"/>
      <c r="AL625" s="286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4"/>
      <c r="AT625" s="39"/>
    </row>
    <row r="626" spans="2:46" ht="13.5" customHeight="1" x14ac:dyDescent="0.15">
      <c r="B626" s="286"/>
      <c r="C626" s="29" t="s">
        <v>38</v>
      </c>
      <c r="D626" s="187"/>
      <c r="E626" s="58"/>
      <c r="F626" s="188"/>
      <c r="G626" s="188"/>
      <c r="H626" s="188"/>
      <c r="I626" s="64"/>
      <c r="J626" s="64"/>
      <c r="K626" s="189"/>
      <c r="L626" s="259"/>
      <c r="M626" s="259"/>
      <c r="N626" s="58"/>
      <c r="O626" s="30"/>
      <c r="P626" s="58"/>
      <c r="Q626" s="30"/>
      <c r="R626" s="134"/>
      <c r="S626" s="206"/>
      <c r="T626" s="286"/>
      <c r="U626" s="29" t="s">
        <v>38</v>
      </c>
      <c r="V626" s="187"/>
      <c r="W626" s="58"/>
      <c r="X626" s="188"/>
      <c r="Y626" s="188"/>
      <c r="Z626" s="188"/>
      <c r="AA626" s="64"/>
      <c r="AB626" s="64"/>
      <c r="AC626" s="189"/>
      <c r="AD626" s="259"/>
      <c r="AE626" s="259"/>
      <c r="AF626" s="58"/>
      <c r="AG626" s="30"/>
      <c r="AH626" s="58"/>
      <c r="AI626" s="30"/>
      <c r="AJ626" s="134"/>
      <c r="AK626" s="208"/>
      <c r="AL626" s="286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4"/>
      <c r="AT626" s="39"/>
    </row>
    <row r="627" spans="2:46" ht="13.5" customHeight="1" thickBot="1" x14ac:dyDescent="0.2">
      <c r="B627" s="287"/>
      <c r="C627" s="29"/>
      <c r="D627" s="187"/>
      <c r="E627" s="58"/>
      <c r="F627" s="190"/>
      <c r="G627" s="190"/>
      <c r="H627" s="190"/>
      <c r="I627" s="58"/>
      <c r="J627" s="58"/>
      <c r="K627" s="189"/>
      <c r="L627" s="259"/>
      <c r="M627" s="259"/>
      <c r="N627" s="58"/>
      <c r="O627" s="30"/>
      <c r="P627" s="58"/>
      <c r="Q627" s="30"/>
      <c r="R627" s="185"/>
      <c r="S627" s="206"/>
      <c r="T627" s="287"/>
      <c r="U627" s="29"/>
      <c r="V627" s="187"/>
      <c r="W627" s="58"/>
      <c r="X627" s="190"/>
      <c r="Y627" s="190"/>
      <c r="Z627" s="190"/>
      <c r="AA627" s="58"/>
      <c r="AB627" s="58"/>
      <c r="AC627" s="189"/>
      <c r="AD627" s="259"/>
      <c r="AE627" s="259"/>
      <c r="AF627" s="58"/>
      <c r="AG627" s="30"/>
      <c r="AH627" s="58"/>
      <c r="AI627" s="30"/>
      <c r="AJ627" s="185"/>
      <c r="AK627" s="208"/>
      <c r="AL627" s="287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4"/>
      <c r="AT627" s="39"/>
    </row>
    <row r="628" spans="2:46" ht="13.5" customHeight="1" x14ac:dyDescent="0.15">
      <c r="B628" s="285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8"/>
      <c r="M628" s="258"/>
      <c r="N628" s="57"/>
      <c r="O628" s="28"/>
      <c r="P628" s="57"/>
      <c r="Q628" s="28"/>
      <c r="R628" s="133"/>
      <c r="S628" s="206"/>
      <c r="T628" s="285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8"/>
      <c r="AE628" s="258"/>
      <c r="AF628" s="57"/>
      <c r="AG628" s="28"/>
      <c r="AH628" s="57"/>
      <c r="AI628" s="28"/>
      <c r="AJ628" s="133"/>
      <c r="AK628" s="208"/>
      <c r="AL628" s="285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4"/>
      <c r="AT628" s="39"/>
    </row>
    <row r="629" spans="2:46" ht="13.5" customHeight="1" x14ac:dyDescent="0.15">
      <c r="B629" s="286"/>
      <c r="C629" s="29" t="s">
        <v>35</v>
      </c>
      <c r="D629" s="187"/>
      <c r="E629" s="58"/>
      <c r="F629" s="188"/>
      <c r="G629" s="188"/>
      <c r="H629" s="188"/>
      <c r="I629" s="64"/>
      <c r="J629" s="64"/>
      <c r="K629" s="189"/>
      <c r="L629" s="259"/>
      <c r="M629" s="259"/>
      <c r="N629" s="58"/>
      <c r="O629" s="30"/>
      <c r="P629" s="58"/>
      <c r="Q629" s="30"/>
      <c r="R629" s="134"/>
      <c r="S629" s="206"/>
      <c r="T629" s="286"/>
      <c r="U629" s="29" t="s">
        <v>35</v>
      </c>
      <c r="V629" s="187"/>
      <c r="W629" s="58"/>
      <c r="X629" s="188"/>
      <c r="Y629" s="188"/>
      <c r="Z629" s="188"/>
      <c r="AA629" s="64"/>
      <c r="AB629" s="64"/>
      <c r="AC629" s="189"/>
      <c r="AD629" s="259"/>
      <c r="AE629" s="259"/>
      <c r="AF629" s="58"/>
      <c r="AG629" s="30"/>
      <c r="AH629" s="58"/>
      <c r="AI629" s="30"/>
      <c r="AJ629" s="134"/>
      <c r="AK629" s="208"/>
      <c r="AL629" s="286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4"/>
      <c r="AT629" s="39"/>
    </row>
    <row r="630" spans="2:46" ht="13.5" customHeight="1" x14ac:dyDescent="0.15">
      <c r="B630" s="286"/>
      <c r="C630" s="29" t="s">
        <v>36</v>
      </c>
      <c r="D630" s="187"/>
      <c r="E630" s="58"/>
      <c r="F630" s="188"/>
      <c r="G630" s="188"/>
      <c r="H630" s="188"/>
      <c r="I630" s="64"/>
      <c r="J630" s="64"/>
      <c r="K630" s="189"/>
      <c r="L630" s="259"/>
      <c r="M630" s="259"/>
      <c r="N630" s="58"/>
      <c r="O630" s="30"/>
      <c r="P630" s="58"/>
      <c r="Q630" s="30"/>
      <c r="R630" s="134"/>
      <c r="S630" s="206"/>
      <c r="T630" s="286"/>
      <c r="U630" s="29" t="s">
        <v>36</v>
      </c>
      <c r="V630" s="187"/>
      <c r="W630" s="58"/>
      <c r="X630" s="188"/>
      <c r="Y630" s="188"/>
      <c r="Z630" s="188"/>
      <c r="AA630" s="64"/>
      <c r="AB630" s="64"/>
      <c r="AC630" s="189"/>
      <c r="AD630" s="259"/>
      <c r="AE630" s="259"/>
      <c r="AF630" s="58"/>
      <c r="AG630" s="30"/>
      <c r="AH630" s="58"/>
      <c r="AI630" s="30"/>
      <c r="AJ630" s="134"/>
      <c r="AK630" s="208"/>
      <c r="AL630" s="286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4"/>
      <c r="AT630" s="39"/>
    </row>
    <row r="631" spans="2:46" ht="13.5" customHeight="1" x14ac:dyDescent="0.15">
      <c r="B631" s="286"/>
      <c r="C631" s="29" t="s">
        <v>38</v>
      </c>
      <c r="D631" s="187"/>
      <c r="E631" s="58"/>
      <c r="F631" s="188"/>
      <c r="G631" s="188"/>
      <c r="H631" s="188"/>
      <c r="I631" s="64"/>
      <c r="J631" s="64"/>
      <c r="K631" s="189"/>
      <c r="L631" s="259"/>
      <c r="M631" s="259"/>
      <c r="N631" s="58"/>
      <c r="O631" s="30"/>
      <c r="P631" s="58"/>
      <c r="Q631" s="30"/>
      <c r="R631" s="134"/>
      <c r="S631" s="206"/>
      <c r="T631" s="286"/>
      <c r="U631" s="29" t="s">
        <v>38</v>
      </c>
      <c r="V631" s="187"/>
      <c r="W631" s="58"/>
      <c r="X631" s="188"/>
      <c r="Y631" s="188"/>
      <c r="Z631" s="188"/>
      <c r="AA631" s="64"/>
      <c r="AB631" s="64"/>
      <c r="AC631" s="189"/>
      <c r="AD631" s="259"/>
      <c r="AE631" s="259"/>
      <c r="AF631" s="58"/>
      <c r="AG631" s="30"/>
      <c r="AH631" s="58"/>
      <c r="AI631" s="30"/>
      <c r="AJ631" s="134"/>
      <c r="AK631" s="208"/>
      <c r="AL631" s="286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4"/>
      <c r="AT631" s="39"/>
    </row>
    <row r="632" spans="2:46" ht="13.5" customHeight="1" thickBot="1" x14ac:dyDescent="0.2">
      <c r="B632" s="287"/>
      <c r="C632" s="29"/>
      <c r="D632" s="187"/>
      <c r="E632" s="58"/>
      <c r="F632" s="190"/>
      <c r="G632" s="190"/>
      <c r="H632" s="190"/>
      <c r="I632" s="58"/>
      <c r="J632" s="58"/>
      <c r="K632" s="189"/>
      <c r="L632" s="259"/>
      <c r="M632" s="259"/>
      <c r="N632" s="58"/>
      <c r="O632" s="30"/>
      <c r="P632" s="58"/>
      <c r="Q632" s="30"/>
      <c r="R632" s="185"/>
      <c r="S632" s="206"/>
      <c r="T632" s="287"/>
      <c r="U632" s="29"/>
      <c r="V632" s="187"/>
      <c r="W632" s="58"/>
      <c r="X632" s="190"/>
      <c r="Y632" s="190"/>
      <c r="Z632" s="190"/>
      <c r="AA632" s="58"/>
      <c r="AB632" s="58"/>
      <c r="AC632" s="189"/>
      <c r="AD632" s="259"/>
      <c r="AE632" s="259"/>
      <c r="AF632" s="58"/>
      <c r="AG632" s="30"/>
      <c r="AH632" s="58"/>
      <c r="AI632" s="30"/>
      <c r="AJ632" s="185"/>
      <c r="AK632" s="208"/>
      <c r="AL632" s="287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4"/>
      <c r="AT632" s="39"/>
    </row>
    <row r="633" spans="2:46" ht="13.5" customHeight="1" x14ac:dyDescent="0.15">
      <c r="B633" s="285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8"/>
      <c r="M633" s="258"/>
      <c r="N633" s="57"/>
      <c r="O633" s="28"/>
      <c r="P633" s="57"/>
      <c r="Q633" s="28"/>
      <c r="R633" s="133"/>
      <c r="S633" s="206"/>
      <c r="T633" s="285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8"/>
      <c r="AE633" s="258"/>
      <c r="AF633" s="57"/>
      <c r="AG633" s="28"/>
      <c r="AH633" s="57"/>
      <c r="AI633" s="28"/>
      <c r="AJ633" s="133"/>
      <c r="AK633" s="208"/>
      <c r="AL633" s="285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4"/>
      <c r="AT633" s="39"/>
    </row>
    <row r="634" spans="2:46" ht="13.5" customHeight="1" x14ac:dyDescent="0.15">
      <c r="B634" s="286"/>
      <c r="C634" s="29" t="s">
        <v>35</v>
      </c>
      <c r="D634" s="187"/>
      <c r="E634" s="58"/>
      <c r="F634" s="188"/>
      <c r="G634" s="188"/>
      <c r="H634" s="188"/>
      <c r="I634" s="64"/>
      <c r="J634" s="64"/>
      <c r="K634" s="189"/>
      <c r="L634" s="259"/>
      <c r="M634" s="259"/>
      <c r="N634" s="58"/>
      <c r="O634" s="30"/>
      <c r="P634" s="58"/>
      <c r="Q634" s="30"/>
      <c r="R634" s="134"/>
      <c r="S634" s="206"/>
      <c r="T634" s="286"/>
      <c r="U634" s="29" t="s">
        <v>35</v>
      </c>
      <c r="V634" s="187"/>
      <c r="W634" s="58"/>
      <c r="X634" s="188"/>
      <c r="Y634" s="188"/>
      <c r="Z634" s="188"/>
      <c r="AA634" s="64"/>
      <c r="AB634" s="64"/>
      <c r="AC634" s="189"/>
      <c r="AD634" s="259"/>
      <c r="AE634" s="259"/>
      <c r="AF634" s="58"/>
      <c r="AG634" s="30"/>
      <c r="AH634" s="58"/>
      <c r="AI634" s="30"/>
      <c r="AJ634" s="134"/>
      <c r="AK634" s="208"/>
      <c r="AL634" s="286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4"/>
      <c r="AT634" s="39"/>
    </row>
    <row r="635" spans="2:46" ht="13.5" customHeight="1" x14ac:dyDescent="0.15">
      <c r="B635" s="286"/>
      <c r="C635" s="29" t="s">
        <v>36</v>
      </c>
      <c r="D635" s="187"/>
      <c r="E635" s="58"/>
      <c r="F635" s="188"/>
      <c r="G635" s="188"/>
      <c r="H635" s="188"/>
      <c r="I635" s="64"/>
      <c r="J635" s="64"/>
      <c r="K635" s="189"/>
      <c r="L635" s="259"/>
      <c r="M635" s="259"/>
      <c r="N635" s="58"/>
      <c r="O635" s="30"/>
      <c r="P635" s="58"/>
      <c r="Q635" s="30"/>
      <c r="R635" s="134"/>
      <c r="S635" s="206"/>
      <c r="T635" s="286"/>
      <c r="U635" s="29" t="s">
        <v>36</v>
      </c>
      <c r="V635" s="187"/>
      <c r="W635" s="58"/>
      <c r="X635" s="188"/>
      <c r="Y635" s="188"/>
      <c r="Z635" s="188"/>
      <c r="AA635" s="64"/>
      <c r="AB635" s="64"/>
      <c r="AC635" s="189"/>
      <c r="AD635" s="259"/>
      <c r="AE635" s="259"/>
      <c r="AF635" s="58"/>
      <c r="AG635" s="30"/>
      <c r="AH635" s="58"/>
      <c r="AI635" s="30"/>
      <c r="AJ635" s="134"/>
      <c r="AK635" s="208"/>
      <c r="AL635" s="286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4"/>
      <c r="AT635" s="39"/>
    </row>
    <row r="636" spans="2:46" ht="13.5" customHeight="1" x14ac:dyDescent="0.15">
      <c r="B636" s="286"/>
      <c r="C636" s="29" t="s">
        <v>38</v>
      </c>
      <c r="D636" s="187"/>
      <c r="E636" s="58"/>
      <c r="F636" s="188"/>
      <c r="G636" s="188"/>
      <c r="H636" s="188"/>
      <c r="I636" s="64"/>
      <c r="J636" s="64"/>
      <c r="K636" s="189"/>
      <c r="L636" s="259"/>
      <c r="M636" s="259"/>
      <c r="N636" s="58"/>
      <c r="O636" s="30"/>
      <c r="P636" s="58"/>
      <c r="Q636" s="30"/>
      <c r="R636" s="134"/>
      <c r="S636" s="206"/>
      <c r="T636" s="286"/>
      <c r="U636" s="29" t="s">
        <v>38</v>
      </c>
      <c r="V636" s="187"/>
      <c r="W636" s="58"/>
      <c r="X636" s="188"/>
      <c r="Y636" s="188"/>
      <c r="Z636" s="188"/>
      <c r="AA636" s="64"/>
      <c r="AB636" s="64"/>
      <c r="AC636" s="189"/>
      <c r="AD636" s="259"/>
      <c r="AE636" s="259"/>
      <c r="AF636" s="58"/>
      <c r="AG636" s="30"/>
      <c r="AH636" s="58"/>
      <c r="AI636" s="30"/>
      <c r="AJ636" s="134"/>
      <c r="AK636" s="208"/>
      <c r="AL636" s="286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4"/>
      <c r="AT636" s="39"/>
    </row>
    <row r="637" spans="2:46" ht="13.5" customHeight="1" thickBot="1" x14ac:dyDescent="0.2">
      <c r="B637" s="287"/>
      <c r="C637" s="31"/>
      <c r="D637" s="43"/>
      <c r="E637" s="60"/>
      <c r="F637" s="191"/>
      <c r="G637" s="191"/>
      <c r="H637" s="191"/>
      <c r="I637" s="60"/>
      <c r="J637" s="60"/>
      <c r="K637" s="65"/>
      <c r="L637" s="260"/>
      <c r="M637" s="260"/>
      <c r="N637" s="60"/>
      <c r="O637" s="37"/>
      <c r="P637" s="60"/>
      <c r="Q637" s="37"/>
      <c r="R637" s="182"/>
      <c r="S637" s="206"/>
      <c r="T637" s="287"/>
      <c r="U637" s="31"/>
      <c r="V637" s="43"/>
      <c r="W637" s="60"/>
      <c r="X637" s="191"/>
      <c r="Y637" s="191"/>
      <c r="Z637" s="191"/>
      <c r="AA637" s="60"/>
      <c r="AB637" s="60"/>
      <c r="AC637" s="65"/>
      <c r="AD637" s="260"/>
      <c r="AE637" s="260"/>
      <c r="AF637" s="60"/>
      <c r="AG637" s="37"/>
      <c r="AH637" s="60"/>
      <c r="AI637" s="37"/>
      <c r="AJ637" s="182"/>
      <c r="AK637" s="208"/>
      <c r="AL637" s="287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4"/>
      <c r="AT637" s="39"/>
    </row>
    <row r="638" spans="2:46" ht="13.5" customHeight="1" thickBot="1" x14ac:dyDescent="0.2">
      <c r="B638" s="206"/>
      <c r="C638" s="206"/>
      <c r="D638" s="206"/>
      <c r="E638" s="206"/>
      <c r="F638" s="206"/>
      <c r="G638" s="206"/>
      <c r="H638" s="206"/>
      <c r="I638" s="206"/>
      <c r="J638" s="206"/>
      <c r="K638" s="206"/>
      <c r="L638" s="206"/>
      <c r="M638" s="206"/>
      <c r="N638" s="206"/>
      <c r="O638" s="250"/>
      <c r="P638" s="206"/>
      <c r="Q638" s="206"/>
      <c r="R638" s="93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  <c r="AD638" s="206"/>
      <c r="AE638" s="206"/>
      <c r="AF638" s="206"/>
      <c r="AG638" s="250"/>
      <c r="AH638" s="206"/>
      <c r="AI638" s="206"/>
      <c r="AJ638" s="93"/>
      <c r="AK638" s="208"/>
      <c r="AL638" s="208"/>
      <c r="AM638" s="42"/>
      <c r="AN638" s="42"/>
      <c r="AO638" s="42"/>
      <c r="AP638" s="39"/>
      <c r="AQ638" s="39"/>
      <c r="AR638" s="39"/>
      <c r="AS638" s="234"/>
      <c r="AT638" s="39"/>
    </row>
    <row r="639" spans="2:46" ht="13.95" customHeight="1" x14ac:dyDescent="0.15">
      <c r="B639" s="141"/>
      <c r="C639" s="211"/>
      <c r="D639" s="103"/>
      <c r="E639" s="261"/>
      <c r="F639" s="32" t="s">
        <v>51</v>
      </c>
      <c r="G639" s="212" t="s">
        <v>51</v>
      </c>
      <c r="H639" s="212" t="s">
        <v>51</v>
      </c>
      <c r="I639" s="212" t="s">
        <v>51</v>
      </c>
      <c r="J639" s="212" t="s">
        <v>51</v>
      </c>
      <c r="K639" s="104"/>
      <c r="L639" s="104"/>
      <c r="M639" s="104"/>
      <c r="N639" s="104"/>
      <c r="O639" s="252"/>
      <c r="P639" s="104"/>
      <c r="Q639" s="105"/>
      <c r="R639" s="106"/>
      <c r="T639" s="141"/>
      <c r="U639" s="211"/>
      <c r="V639" s="103"/>
      <c r="W639" s="261"/>
      <c r="X639" s="32" t="s">
        <v>51</v>
      </c>
      <c r="Y639" s="212" t="s">
        <v>51</v>
      </c>
      <c r="Z639" s="212" t="s">
        <v>51</v>
      </c>
      <c r="AA639" s="212" t="s">
        <v>51</v>
      </c>
      <c r="AB639" s="212" t="s">
        <v>51</v>
      </c>
      <c r="AC639" s="104"/>
      <c r="AD639" s="104"/>
      <c r="AE639" s="104"/>
      <c r="AF639" s="104"/>
      <c r="AG639" s="252"/>
      <c r="AH639" s="104"/>
      <c r="AI639" s="105"/>
      <c r="AJ639" s="106"/>
    </row>
    <row r="640" spans="2:46" ht="14.4" customHeight="1" thickBot="1" x14ac:dyDescent="0.2">
      <c r="B640" s="142"/>
      <c r="C640" s="208"/>
      <c r="F640" s="92" t="s">
        <v>30</v>
      </c>
      <c r="G640" s="250" t="s">
        <v>41</v>
      </c>
      <c r="H640" s="250" t="s">
        <v>44</v>
      </c>
      <c r="I640" s="250" t="s">
        <v>47</v>
      </c>
      <c r="J640" s="250" t="s">
        <v>57</v>
      </c>
      <c r="R640" s="107"/>
      <c r="T640" s="142"/>
      <c r="U640" s="208"/>
      <c r="V640" s="8"/>
      <c r="W640" s="232"/>
      <c r="X640" s="92" t="s">
        <v>30</v>
      </c>
      <c r="Y640" s="250" t="s">
        <v>41</v>
      </c>
      <c r="Z640" s="250" t="s">
        <v>44</v>
      </c>
      <c r="AA640" s="250" t="s">
        <v>47</v>
      </c>
      <c r="AB640" s="250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5" t="s">
        <v>193</v>
      </c>
      <c r="C641" s="27" t="s">
        <v>34</v>
      </c>
      <c r="D641" s="108"/>
      <c r="E641" s="262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30.230981</v>
      </c>
      <c r="G641" s="137">
        <f t="shared" si="59"/>
        <v>33.605983000000002</v>
      </c>
      <c r="H641" s="137">
        <f t="shared" si="59"/>
        <v>0.96450990000000003</v>
      </c>
      <c r="I641" s="137">
        <f t="shared" si="59"/>
        <v>0.96956436999999995</v>
      </c>
      <c r="J641" s="137">
        <f t="shared" si="59"/>
        <v>5.7477130000000001E-2</v>
      </c>
      <c r="K641" s="111"/>
      <c r="L641" s="111"/>
      <c r="M641" s="111"/>
      <c r="N641" s="111"/>
      <c r="O641" s="263"/>
      <c r="P641" s="111"/>
      <c r="Q641" s="112"/>
      <c r="R641" s="113"/>
      <c r="T641" s="285" t="s">
        <v>193</v>
      </c>
      <c r="U641" s="27" t="s">
        <v>34</v>
      </c>
      <c r="V641" s="108"/>
      <c r="W641" s="262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3"/>
      <c r="AH641" s="111"/>
      <c r="AI641" s="112"/>
      <c r="AJ641" s="113"/>
    </row>
    <row r="642" spans="2:36" x14ac:dyDescent="0.15">
      <c r="B642" s="286"/>
      <c r="C642" s="29" t="s">
        <v>35</v>
      </c>
      <c r="D642" s="109"/>
      <c r="E642" s="264"/>
      <c r="F642" s="20">
        <f t="shared" si="59"/>
        <v>32.758119000000001</v>
      </c>
      <c r="G642" s="20">
        <f t="shared" si="59"/>
        <v>36.683674000000003</v>
      </c>
      <c r="H642" s="20">
        <f t="shared" si="59"/>
        <v>0.97912147999999999</v>
      </c>
      <c r="I642" s="20">
        <f t="shared" si="59"/>
        <v>0.98289051999999999</v>
      </c>
      <c r="J642" s="20">
        <f t="shared" si="59"/>
        <v>3.8262226000000003E-2</v>
      </c>
      <c r="K642" s="114"/>
      <c r="L642" s="114"/>
      <c r="M642" s="114"/>
      <c r="N642" s="114"/>
      <c r="O642" s="265"/>
      <c r="P642" s="114"/>
      <c r="Q642" s="115"/>
      <c r="R642" s="116"/>
      <c r="T642" s="286"/>
      <c r="U642" s="29" t="s">
        <v>35</v>
      </c>
      <c r="V642" s="109"/>
      <c r="W642" s="264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5"/>
      <c r="AH642" s="114"/>
      <c r="AI642" s="115"/>
      <c r="AJ642" s="116"/>
    </row>
    <row r="643" spans="2:36" x14ac:dyDescent="0.15">
      <c r="B643" s="286"/>
      <c r="C643" s="29" t="s">
        <v>36</v>
      </c>
      <c r="D643" s="109"/>
      <c r="E643" s="264"/>
      <c r="F643" s="20">
        <f t="shared" si="59"/>
        <v>36.166728999999997</v>
      </c>
      <c r="G643" s="20">
        <f t="shared" si="59"/>
        <v>40.592601999999999</v>
      </c>
      <c r="H643" s="20">
        <f t="shared" si="59"/>
        <v>0.98900948</v>
      </c>
      <c r="I643" s="20">
        <f t="shared" si="59"/>
        <v>0.99199844999999998</v>
      </c>
      <c r="J643" s="20">
        <f t="shared" si="59"/>
        <v>2.0310282999999998E-2</v>
      </c>
      <c r="K643" s="114"/>
      <c r="L643" s="114"/>
      <c r="M643" s="114"/>
      <c r="N643" s="114"/>
      <c r="O643" s="265"/>
      <c r="P643" s="114"/>
      <c r="Q643" s="115"/>
      <c r="R643" s="116"/>
      <c r="T643" s="286"/>
      <c r="U643" s="29" t="s">
        <v>36</v>
      </c>
      <c r="V643" s="109"/>
      <c r="W643" s="264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5"/>
      <c r="AH643" s="114"/>
      <c r="AI643" s="115"/>
      <c r="AJ643" s="116"/>
    </row>
    <row r="644" spans="2:36" x14ac:dyDescent="0.15">
      <c r="B644" s="286"/>
      <c r="C644" s="29" t="s">
        <v>38</v>
      </c>
      <c r="D644" s="109"/>
      <c r="E644" s="264"/>
      <c r="F644" s="20">
        <f t="shared" si="59"/>
        <v>38.754863999999998</v>
      </c>
      <c r="G644" s="20">
        <f t="shared" si="59"/>
        <v>43.322192000000001</v>
      </c>
      <c r="H644" s="20">
        <f t="shared" si="59"/>
        <v>0.99322158999999999</v>
      </c>
      <c r="I644" s="20">
        <f t="shared" si="59"/>
        <v>0.99578597000000002</v>
      </c>
      <c r="J644" s="20">
        <f t="shared" si="59"/>
        <v>1.03122825E-2</v>
      </c>
      <c r="K644" s="114"/>
      <c r="L644" s="114"/>
      <c r="M644" s="114"/>
      <c r="N644" s="114"/>
      <c r="O644" s="265"/>
      <c r="P644" s="114"/>
      <c r="Q644" s="115"/>
      <c r="R644" s="116"/>
      <c r="T644" s="286"/>
      <c r="U644" s="29" t="s">
        <v>38</v>
      </c>
      <c r="V644" s="109"/>
      <c r="W644" s="264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5"/>
      <c r="AH644" s="114"/>
      <c r="AI644" s="115"/>
      <c r="AJ644" s="116"/>
    </row>
    <row r="645" spans="2:36" ht="12.6" customHeight="1" thickBot="1" x14ac:dyDescent="0.2">
      <c r="B645" s="287"/>
      <c r="C645" s="31"/>
      <c r="D645" s="110"/>
      <c r="E645" s="266"/>
      <c r="F645" s="186"/>
      <c r="G645" s="186"/>
      <c r="H645" s="186"/>
      <c r="I645" s="186"/>
      <c r="J645" s="186"/>
      <c r="K645" s="117"/>
      <c r="L645" s="117"/>
      <c r="M645" s="117"/>
      <c r="N645" s="117"/>
      <c r="O645" s="267"/>
      <c r="P645" s="117"/>
      <c r="Q645" s="118"/>
      <c r="R645" s="119"/>
      <c r="T645" s="287"/>
      <c r="U645" s="31"/>
      <c r="V645" s="110"/>
      <c r="W645" s="266"/>
      <c r="X645" s="186"/>
      <c r="Y645" s="186"/>
      <c r="Z645" s="186"/>
      <c r="AA645" s="186"/>
      <c r="AB645" s="186"/>
      <c r="AC645" s="117"/>
      <c r="AD645" s="117"/>
      <c r="AE645" s="117"/>
      <c r="AF645" s="117"/>
      <c r="AG645" s="267"/>
      <c r="AH645" s="117"/>
      <c r="AI645" s="118"/>
      <c r="AJ645" s="119"/>
    </row>
    <row r="646" spans="2:36" x14ac:dyDescent="0.15">
      <c r="B646" s="291" t="s">
        <v>194</v>
      </c>
      <c r="C646" s="27" t="s">
        <v>34</v>
      </c>
      <c r="D646" s="108"/>
      <c r="E646" s="262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32.840758000000001</v>
      </c>
      <c r="G646" s="137">
        <f t="shared" si="61"/>
        <v>36.058444999999999</v>
      </c>
      <c r="H646" s="137">
        <f t="shared" si="61"/>
        <v>0.97034474000000004</v>
      </c>
      <c r="I646" s="137">
        <f t="shared" si="61"/>
        <v>0.97852691000000003</v>
      </c>
      <c r="J646" s="137">
        <f t="shared" si="61"/>
        <v>7.2485820000000006E-2</v>
      </c>
      <c r="K646" s="111"/>
      <c r="L646" s="111"/>
      <c r="M646" s="111"/>
      <c r="N646" s="111"/>
      <c r="O646" s="263"/>
      <c r="P646" s="111"/>
      <c r="Q646" s="112"/>
      <c r="R646" s="113"/>
      <c r="T646" s="291" t="s">
        <v>194</v>
      </c>
      <c r="U646" s="27" t="s">
        <v>34</v>
      </c>
      <c r="V646" s="108"/>
      <c r="W646" s="262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3"/>
      <c r="AH646" s="111"/>
      <c r="AI646" s="112"/>
      <c r="AJ646" s="113"/>
    </row>
    <row r="647" spans="2:36" x14ac:dyDescent="0.15">
      <c r="B647" s="286"/>
      <c r="C647" s="29" t="s">
        <v>35</v>
      </c>
      <c r="D647" s="109"/>
      <c r="E647" s="264"/>
      <c r="F647" s="20">
        <f t="shared" si="61"/>
        <v>35.448411999999998</v>
      </c>
      <c r="G647" s="20">
        <f t="shared" si="61"/>
        <v>38.752876000000001</v>
      </c>
      <c r="H647" s="20">
        <f t="shared" si="61"/>
        <v>0.98090168</v>
      </c>
      <c r="I647" s="20">
        <f t="shared" si="61"/>
        <v>0.98616700999999996</v>
      </c>
      <c r="J647" s="20">
        <f t="shared" si="61"/>
        <v>5.0439596000000003E-2</v>
      </c>
      <c r="K647" s="114"/>
      <c r="L647" s="114"/>
      <c r="M647" s="114"/>
      <c r="N647" s="114"/>
      <c r="O647" s="265"/>
      <c r="P647" s="114"/>
      <c r="Q647" s="115"/>
      <c r="R647" s="116"/>
      <c r="T647" s="286"/>
      <c r="U647" s="29" t="s">
        <v>35</v>
      </c>
      <c r="V647" s="109"/>
      <c r="W647" s="264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5"/>
      <c r="AH647" s="114"/>
      <c r="AI647" s="115"/>
      <c r="AJ647" s="116"/>
    </row>
    <row r="648" spans="2:36" x14ac:dyDescent="0.15">
      <c r="B648" s="286"/>
      <c r="C648" s="29" t="s">
        <v>36</v>
      </c>
      <c r="D648" s="109"/>
      <c r="E648" s="264"/>
      <c r="F648" s="20">
        <f t="shared" si="61"/>
        <v>38.783540000000002</v>
      </c>
      <c r="G648" s="20">
        <f t="shared" si="61"/>
        <v>42.370452999999998</v>
      </c>
      <c r="H648" s="20">
        <f t="shared" si="61"/>
        <v>0.98969035999999999</v>
      </c>
      <c r="I648" s="20">
        <f t="shared" si="61"/>
        <v>0.99336674000000003</v>
      </c>
      <c r="J648" s="20">
        <f t="shared" si="61"/>
        <v>2.8785938E-2</v>
      </c>
      <c r="K648" s="114"/>
      <c r="L648" s="114"/>
      <c r="M648" s="114"/>
      <c r="N648" s="114"/>
      <c r="O648" s="265"/>
      <c r="P648" s="114"/>
      <c r="Q648" s="115"/>
      <c r="R648" s="116"/>
      <c r="T648" s="286"/>
      <c r="U648" s="29" t="s">
        <v>36</v>
      </c>
      <c r="V648" s="109"/>
      <c r="W648" s="264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5"/>
      <c r="AH648" s="114"/>
      <c r="AI648" s="115"/>
      <c r="AJ648" s="116"/>
    </row>
    <row r="649" spans="2:36" x14ac:dyDescent="0.15">
      <c r="B649" s="286"/>
      <c r="C649" s="29" t="s">
        <v>38</v>
      </c>
      <c r="D649" s="109"/>
      <c r="E649" s="264"/>
      <c r="F649" s="20">
        <f t="shared" si="61"/>
        <v>41.959001000000001</v>
      </c>
      <c r="G649" s="20">
        <f t="shared" si="61"/>
        <v>45.814520999999999</v>
      </c>
      <c r="H649" s="20">
        <f t="shared" si="61"/>
        <v>0.99371821000000005</v>
      </c>
      <c r="I649" s="20">
        <f t="shared" si="61"/>
        <v>0.99655883000000001</v>
      </c>
      <c r="J649" s="20">
        <f t="shared" si="61"/>
        <v>1.4885585999999999E-2</v>
      </c>
      <c r="K649" s="114"/>
      <c r="L649" s="114"/>
      <c r="M649" s="114"/>
      <c r="N649" s="114"/>
      <c r="O649" s="265"/>
      <c r="P649" s="114"/>
      <c r="Q649" s="115"/>
      <c r="R649" s="116"/>
      <c r="T649" s="286"/>
      <c r="U649" s="29" t="s">
        <v>38</v>
      </c>
      <c r="V649" s="109"/>
      <c r="W649" s="264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5"/>
      <c r="AH649" s="114"/>
      <c r="AI649" s="115"/>
      <c r="AJ649" s="116"/>
    </row>
    <row r="650" spans="2:36" ht="12.6" customHeight="1" thickBot="1" x14ac:dyDescent="0.2">
      <c r="B650" s="287"/>
      <c r="C650" s="31"/>
      <c r="D650" s="110"/>
      <c r="E650" s="266"/>
      <c r="F650" s="186"/>
      <c r="G650" s="186"/>
      <c r="H650" s="186"/>
      <c r="I650" s="186"/>
      <c r="J650" s="186"/>
      <c r="K650" s="117"/>
      <c r="L650" s="117"/>
      <c r="M650" s="117"/>
      <c r="N650" s="117"/>
      <c r="O650" s="267"/>
      <c r="P650" s="117"/>
      <c r="Q650" s="118"/>
      <c r="R650" s="119"/>
      <c r="T650" s="287"/>
      <c r="U650" s="31"/>
      <c r="V650" s="110"/>
      <c r="W650" s="266"/>
      <c r="X650" s="186"/>
      <c r="Y650" s="186"/>
      <c r="Z650" s="186"/>
      <c r="AA650" s="186"/>
      <c r="AB650" s="186"/>
      <c r="AC650" s="117"/>
      <c r="AD650" s="117"/>
      <c r="AE650" s="117"/>
      <c r="AF650" s="117"/>
      <c r="AG650" s="267"/>
      <c r="AH650" s="117"/>
      <c r="AI650" s="118"/>
      <c r="AJ650" s="119"/>
    </row>
    <row r="651" spans="2:36" ht="13.95" customHeight="1" x14ac:dyDescent="0.15">
      <c r="B651" s="304" t="s">
        <v>195</v>
      </c>
      <c r="C651" s="27" t="s">
        <v>34</v>
      </c>
      <c r="D651" s="108"/>
      <c r="E651" s="262"/>
      <c r="F651" s="137">
        <f t="shared" ref="F651:J654" si="63">F646-F641</f>
        <v>2.6097770000000011</v>
      </c>
      <c r="G651" s="137">
        <f t="shared" si="63"/>
        <v>2.452461999999997</v>
      </c>
      <c r="H651" s="137">
        <f t="shared" si="63"/>
        <v>5.8348400000000078E-3</v>
      </c>
      <c r="I651" s="137">
        <f t="shared" si="63"/>
        <v>8.9625400000000743E-3</v>
      </c>
      <c r="J651" s="137">
        <f t="shared" si="63"/>
        <v>1.5008690000000005E-2</v>
      </c>
      <c r="K651" s="111"/>
      <c r="L651" s="111"/>
      <c r="M651" s="111"/>
      <c r="N651" s="111"/>
      <c r="O651" s="263"/>
      <c r="P651" s="111"/>
      <c r="Q651" s="112"/>
      <c r="R651" s="113"/>
      <c r="T651" s="304" t="s">
        <v>195</v>
      </c>
      <c r="U651" s="27" t="s">
        <v>34</v>
      </c>
      <c r="V651" s="108"/>
      <c r="W651" s="262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3"/>
      <c r="AH651" s="111"/>
      <c r="AI651" s="112"/>
      <c r="AJ651" s="113"/>
    </row>
    <row r="652" spans="2:36" x14ac:dyDescent="0.15">
      <c r="B652" s="286"/>
      <c r="C652" s="29" t="s">
        <v>35</v>
      </c>
      <c r="D652" s="109"/>
      <c r="E652" s="264"/>
      <c r="F652" s="20">
        <f t="shared" si="63"/>
        <v>2.6902929999999969</v>
      </c>
      <c r="G652" s="20">
        <f t="shared" si="63"/>
        <v>2.0692019999999971</v>
      </c>
      <c r="H652" s="20">
        <f t="shared" si="63"/>
        <v>1.7802000000000096E-3</v>
      </c>
      <c r="I652" s="20">
        <f t="shared" si="63"/>
        <v>3.2764899999999653E-3</v>
      </c>
      <c r="J652" s="20">
        <f t="shared" si="63"/>
        <v>1.217737E-2</v>
      </c>
      <c r="K652" s="114"/>
      <c r="L652" s="114"/>
      <c r="M652" s="114"/>
      <c r="N652" s="114"/>
      <c r="O652" s="265"/>
      <c r="P652" s="114"/>
      <c r="Q652" s="115"/>
      <c r="R652" s="116"/>
      <c r="T652" s="286"/>
      <c r="U652" s="29" t="s">
        <v>35</v>
      </c>
      <c r="V652" s="109"/>
      <c r="W652" s="264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5"/>
      <c r="AH652" s="114"/>
      <c r="AI652" s="115"/>
      <c r="AJ652" s="116"/>
    </row>
    <row r="653" spans="2:36" x14ac:dyDescent="0.15">
      <c r="B653" s="286"/>
      <c r="C653" s="29" t="s">
        <v>36</v>
      </c>
      <c r="D653" s="109"/>
      <c r="E653" s="264"/>
      <c r="F653" s="20">
        <f t="shared" si="63"/>
        <v>2.6168110000000055</v>
      </c>
      <c r="G653" s="20">
        <f t="shared" si="63"/>
        <v>1.7778509999999983</v>
      </c>
      <c r="H653" s="20">
        <f t="shared" si="63"/>
        <v>6.8087999999999482E-4</v>
      </c>
      <c r="I653" s="20">
        <f t="shared" si="63"/>
        <v>1.3682900000000497E-3</v>
      </c>
      <c r="J653" s="20">
        <f t="shared" si="63"/>
        <v>8.4756550000000021E-3</v>
      </c>
      <c r="K653" s="114"/>
      <c r="L653" s="114"/>
      <c r="M653" s="114"/>
      <c r="N653" s="114"/>
      <c r="O653" s="265"/>
      <c r="P653" s="114"/>
      <c r="Q653" s="115"/>
      <c r="R653" s="116"/>
      <c r="T653" s="286"/>
      <c r="U653" s="29" t="s">
        <v>36</v>
      </c>
      <c r="V653" s="109"/>
      <c r="W653" s="264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5"/>
      <c r="AH653" s="114"/>
      <c r="AI653" s="115"/>
      <c r="AJ653" s="116"/>
    </row>
    <row r="654" spans="2:36" x14ac:dyDescent="0.15">
      <c r="B654" s="286"/>
      <c r="C654" s="29" t="s">
        <v>38</v>
      </c>
      <c r="D654" s="109"/>
      <c r="E654" s="264"/>
      <c r="F654" s="20">
        <f t="shared" si="63"/>
        <v>3.2041370000000029</v>
      </c>
      <c r="G654" s="20">
        <f t="shared" si="63"/>
        <v>2.492328999999998</v>
      </c>
      <c r="H654" s="20">
        <f t="shared" si="63"/>
        <v>4.9662000000005868E-4</v>
      </c>
      <c r="I654" s="20">
        <f t="shared" si="63"/>
        <v>7.7285999999998634E-4</v>
      </c>
      <c r="J654" s="20">
        <f t="shared" si="63"/>
        <v>4.5733034999999988E-3</v>
      </c>
      <c r="K654" s="114"/>
      <c r="L654" s="114"/>
      <c r="M654" s="114"/>
      <c r="N654" s="114"/>
      <c r="O654" s="265"/>
      <c r="P654" s="114"/>
      <c r="Q654" s="115"/>
      <c r="R654" s="116"/>
      <c r="T654" s="286"/>
      <c r="U654" s="29" t="s">
        <v>38</v>
      </c>
      <c r="V654" s="109"/>
      <c r="W654" s="264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5"/>
      <c r="AH654" s="114"/>
      <c r="AI654" s="115"/>
      <c r="AJ654" s="116"/>
    </row>
    <row r="655" spans="2:36" ht="12.6" customHeight="1" thickBot="1" x14ac:dyDescent="0.2">
      <c r="B655" s="287"/>
      <c r="C655" s="31"/>
      <c r="D655" s="110"/>
      <c r="E655" s="266"/>
      <c r="F655" s="186"/>
      <c r="G655" s="186"/>
      <c r="H655" s="186"/>
      <c r="I655" s="186"/>
      <c r="J655" s="186"/>
      <c r="K655" s="117"/>
      <c r="L655" s="117"/>
      <c r="M655" s="117"/>
      <c r="N655" s="117"/>
      <c r="O655" s="267"/>
      <c r="P655" s="117"/>
      <c r="Q655" s="118"/>
      <c r="R655" s="119"/>
      <c r="T655" s="287"/>
      <c r="U655" s="31"/>
      <c r="V655" s="110"/>
      <c r="W655" s="266"/>
      <c r="X655" s="186"/>
      <c r="Y655" s="186"/>
      <c r="Z655" s="186"/>
      <c r="AA655" s="186"/>
      <c r="AB655" s="186"/>
      <c r="AC655" s="117"/>
      <c r="AD655" s="117"/>
      <c r="AE655" s="117"/>
      <c r="AF655" s="117"/>
      <c r="AG655" s="267"/>
      <c r="AH655" s="117"/>
      <c r="AI655" s="118"/>
      <c r="AJ655" s="119"/>
    </row>
    <row r="675" spans="2:10" x14ac:dyDescent="0.15">
      <c r="B675" s="294"/>
      <c r="C675" s="206"/>
      <c r="D675" s="206"/>
      <c r="E675" s="92"/>
      <c r="F675" s="159"/>
      <c r="G675" s="159"/>
      <c r="H675" s="159"/>
      <c r="I675" s="92"/>
      <c r="J675" s="92"/>
    </row>
    <row r="676" spans="2:10" x14ac:dyDescent="0.15">
      <c r="B676" s="293"/>
      <c r="C676" s="206"/>
      <c r="D676" s="206"/>
      <c r="E676" s="92"/>
      <c r="F676" s="159"/>
      <c r="G676" s="159"/>
      <c r="H676" s="159"/>
      <c r="I676" s="92"/>
      <c r="J676" s="92"/>
    </row>
    <row r="677" spans="2:10" x14ac:dyDescent="0.15">
      <c r="B677" s="293"/>
      <c r="C677" s="206"/>
      <c r="D677" s="206"/>
      <c r="E677" s="92"/>
      <c r="F677" s="159"/>
      <c r="G677" s="159"/>
      <c r="H677" s="159"/>
      <c r="I677" s="92"/>
      <c r="J677" s="92"/>
    </row>
    <row r="678" spans="2:10" x14ac:dyDescent="0.15">
      <c r="B678" s="293"/>
      <c r="C678" s="206"/>
      <c r="D678" s="206"/>
      <c r="E678" s="92"/>
      <c r="F678" s="159"/>
      <c r="G678" s="159"/>
      <c r="H678" s="159"/>
      <c r="I678" s="92"/>
      <c r="J678" s="92"/>
    </row>
    <row r="679" spans="2:10" x14ac:dyDescent="0.15">
      <c r="B679" s="293"/>
      <c r="C679" s="206"/>
      <c r="D679" s="206"/>
      <c r="E679" s="92"/>
      <c r="F679" s="159"/>
      <c r="G679" s="159"/>
      <c r="H679" s="159"/>
      <c r="I679" s="92"/>
      <c r="J679" s="92"/>
    </row>
    <row r="680" spans="2:10" x14ac:dyDescent="0.15">
      <c r="B680" s="294"/>
      <c r="C680" s="206"/>
      <c r="D680" s="206"/>
      <c r="E680" s="92"/>
      <c r="F680" s="159"/>
      <c r="G680" s="159"/>
      <c r="H680" s="159"/>
      <c r="I680" s="159"/>
      <c r="J680" s="159"/>
    </row>
    <row r="681" spans="2:10" x14ac:dyDescent="0.15">
      <c r="B681" s="293"/>
      <c r="C681" s="206"/>
      <c r="D681" s="206"/>
      <c r="E681" s="92"/>
      <c r="F681" s="159"/>
      <c r="G681" s="159"/>
      <c r="H681" s="159"/>
      <c r="I681" s="159"/>
      <c r="J681" s="159"/>
    </row>
    <row r="682" spans="2:10" x14ac:dyDescent="0.15">
      <c r="B682" s="293"/>
      <c r="C682" s="206"/>
      <c r="D682" s="206"/>
      <c r="E682" s="92"/>
      <c r="F682" s="159"/>
      <c r="G682" s="159"/>
      <c r="H682" s="159"/>
      <c r="I682" s="159"/>
      <c r="J682" s="159"/>
    </row>
    <row r="683" spans="2:10" x14ac:dyDescent="0.15">
      <c r="B683" s="293"/>
      <c r="C683" s="206"/>
      <c r="D683" s="206"/>
      <c r="E683" s="92"/>
      <c r="F683" s="159"/>
      <c r="G683" s="159"/>
      <c r="H683" s="159"/>
      <c r="I683" s="159"/>
      <c r="J683" s="159"/>
    </row>
    <row r="684" spans="2:10" x14ac:dyDescent="0.15">
      <c r="B684" s="293"/>
      <c r="C684" s="206"/>
      <c r="D684" s="206"/>
      <c r="E684" s="92"/>
      <c r="F684" s="159"/>
      <c r="G684" s="159"/>
      <c r="H684" s="159"/>
      <c r="I684" s="159"/>
      <c r="J684" s="159"/>
    </row>
    <row r="685" spans="2:10" x14ac:dyDescent="0.15">
      <c r="B685" s="294"/>
      <c r="C685" s="206"/>
      <c r="D685" s="206"/>
      <c r="E685" s="92"/>
      <c r="F685" s="159"/>
      <c r="G685" s="159"/>
      <c r="H685" s="159"/>
      <c r="I685" s="159"/>
      <c r="J685" s="159"/>
    </row>
    <row r="686" spans="2:10" x14ac:dyDescent="0.15">
      <c r="B686" s="293"/>
      <c r="C686" s="206"/>
      <c r="D686" s="206"/>
      <c r="E686" s="92"/>
      <c r="F686" s="159"/>
      <c r="G686" s="159"/>
      <c r="H686" s="159"/>
      <c r="I686" s="159"/>
      <c r="J686" s="159"/>
    </row>
    <row r="687" spans="2:10" x14ac:dyDescent="0.15">
      <c r="B687" s="293"/>
      <c r="C687" s="206"/>
      <c r="D687" s="206"/>
      <c r="E687" s="92"/>
      <c r="F687" s="159"/>
      <c r="G687" s="159"/>
      <c r="H687" s="159"/>
      <c r="I687" s="159"/>
      <c r="J687" s="159"/>
    </row>
    <row r="688" spans="2:10" x14ac:dyDescent="0.15">
      <c r="B688" s="293"/>
      <c r="C688" s="206"/>
      <c r="D688" s="206"/>
      <c r="E688" s="92"/>
      <c r="F688" s="159"/>
      <c r="G688" s="159"/>
      <c r="H688" s="159"/>
      <c r="I688" s="159"/>
      <c r="J688" s="159"/>
    </row>
    <row r="689" spans="2:10" x14ac:dyDescent="0.15">
      <c r="B689" s="293"/>
      <c r="C689" s="206"/>
      <c r="D689" s="206"/>
      <c r="E689" s="92"/>
      <c r="F689" s="159"/>
      <c r="G689" s="159"/>
      <c r="H689" s="159"/>
      <c r="I689" s="159"/>
      <c r="J689" s="159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2025-07-21T13:05:56Z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