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DF3EF5FB-25CD-4F2A-971E-3C5BD777B2E1}" xr6:coauthVersionLast="47" xr6:coauthVersionMax="47" xr10:uidLastSave="{00000000-0000-0000-0000-000000000000}"/>
  <bookViews>
    <workbookView xWindow="9804" yWindow="1140" windowWidth="100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54" i="16" l="1"/>
  <c r="G654" i="16"/>
  <c r="AA653" i="16"/>
  <c r="Z653" i="16"/>
  <c r="X653" i="16"/>
  <c r="H653" i="16"/>
  <c r="G653" i="16"/>
  <c r="X652" i="16"/>
  <c r="J651" i="16"/>
  <c r="I651" i="16"/>
  <c r="F651" i="16"/>
  <c r="AB649" i="16"/>
  <c r="AB654" i="16" s="1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I654" i="16" s="1"/>
  <c r="H649" i="16"/>
  <c r="G649" i="16"/>
  <c r="F649" i="16"/>
  <c r="F654" i="16" s="1"/>
  <c r="AB648" i="16"/>
  <c r="AB653" i="16" s="1"/>
  <c r="AA648" i="16"/>
  <c r="Z648" i="16"/>
  <c r="Y648" i="16"/>
  <c r="Y653" i="16" s="1"/>
  <c r="X648" i="16"/>
  <c r="J648" i="16"/>
  <c r="I648" i="16"/>
  <c r="H648" i="16"/>
  <c r="G648" i="16"/>
  <c r="F648" i="16"/>
  <c r="F653" i="16" s="1"/>
  <c r="AB647" i="16"/>
  <c r="AB652" i="16" s="1"/>
  <c r="AA647" i="16"/>
  <c r="Z647" i="16"/>
  <c r="Z652" i="16" s="1"/>
  <c r="Y647" i="16"/>
  <c r="Y652" i="16" s="1"/>
  <c r="X647" i="16"/>
  <c r="J647" i="16"/>
  <c r="J652" i="16" s="1"/>
  <c r="I647" i="16"/>
  <c r="H647" i="16"/>
  <c r="H652" i="16" s="1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X651" i="16" s="1"/>
  <c r="J646" i="16"/>
  <c r="I646" i="16"/>
  <c r="H646" i="16"/>
  <c r="H651" i="16" s="1"/>
  <c r="G646" i="16"/>
  <c r="G651" i="16" s="1"/>
  <c r="F646" i="16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J653" i="16" s="1"/>
  <c r="I643" i="16"/>
  <c r="I653" i="16" s="1"/>
  <c r="H643" i="16"/>
  <c r="G643" i="16"/>
  <c r="F643" i="16"/>
  <c r="AB642" i="16"/>
  <c r="AA642" i="16"/>
  <c r="AA652" i="16" s="1"/>
  <c r="Z642" i="16"/>
  <c r="Y642" i="16"/>
  <c r="X642" i="16"/>
  <c r="J642" i="16"/>
  <c r="I642" i="16"/>
  <c r="I652" i="16" s="1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W25" i="16"/>
  <c r="E25" i="16"/>
  <c r="W24" i="16"/>
  <c r="E24" i="16"/>
  <c r="W23" i="16"/>
  <c r="W5" i="16" s="1"/>
  <c r="E23" i="16"/>
  <c r="U13" i="16"/>
  <c r="C13" i="16"/>
  <c r="R10" i="16"/>
  <c r="P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E8" i="16"/>
  <c r="AJ7" i="16"/>
  <c r="AI7" i="16"/>
  <c r="AH7" i="16"/>
  <c r="AH10" i="16" s="1"/>
  <c r="AB7" i="16"/>
  <c r="AA7" i="16"/>
  <c r="Z7" i="16"/>
  <c r="Y7" i="16"/>
  <c r="X7" i="16"/>
  <c r="W7" i="16"/>
  <c r="R7" i="16"/>
  <c r="Q7" i="16"/>
  <c r="Q10" i="16" s="1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E6" i="16"/>
  <c r="AJ5" i="16"/>
  <c r="AJ10" i="16" s="1"/>
  <c r="AI5" i="16"/>
  <c r="AI10" i="16" s="1"/>
  <c r="AH5" i="16"/>
  <c r="AB5" i="16"/>
  <c r="AA5" i="16"/>
  <c r="Z5" i="16"/>
  <c r="Y5" i="16"/>
  <c r="X5" i="16"/>
  <c r="R5" i="16"/>
  <c r="Q5" i="16"/>
  <c r="P5" i="16"/>
  <c r="J5" i="16"/>
  <c r="I5" i="16"/>
  <c r="H5" i="16"/>
  <c r="G5" i="16"/>
  <c r="F5" i="16"/>
  <c r="E5" i="16"/>
  <c r="AL2" i="16"/>
  <c r="U2" i="16"/>
  <c r="T2" i="16"/>
  <c r="C2" i="16"/>
  <c r="AB654" i="15"/>
  <c r="Z654" i="15"/>
  <c r="Y654" i="15"/>
  <c r="J654" i="15"/>
  <c r="I654" i="15"/>
  <c r="AB653" i="15"/>
  <c r="Z653" i="15"/>
  <c r="G653" i="15"/>
  <c r="AB652" i="15"/>
  <c r="Y652" i="15"/>
  <c r="J652" i="15"/>
  <c r="G652" i="15"/>
  <c r="AB651" i="15"/>
  <c r="AA651" i="15"/>
  <c r="Y651" i="15"/>
  <c r="X651" i="15"/>
  <c r="G651" i="15"/>
  <c r="AB649" i="15"/>
  <c r="AA649" i="15"/>
  <c r="Z649" i="15"/>
  <c r="Y649" i="15"/>
  <c r="X649" i="15"/>
  <c r="J649" i="15"/>
  <c r="I649" i="15"/>
  <c r="H649" i="15"/>
  <c r="H654" i="15" s="1"/>
  <c r="G649" i="15"/>
  <c r="G654" i="15" s="1"/>
  <c r="F649" i="15"/>
  <c r="AB648" i="15"/>
  <c r="AA648" i="15"/>
  <c r="AA653" i="15" s="1"/>
  <c r="Z648" i="15"/>
  <c r="Y648" i="15"/>
  <c r="Y653" i="15" s="1"/>
  <c r="X648" i="15"/>
  <c r="J648" i="15"/>
  <c r="J653" i="15" s="1"/>
  <c r="I648" i="15"/>
  <c r="I653" i="15" s="1"/>
  <c r="H648" i="15"/>
  <c r="H653" i="15" s="1"/>
  <c r="G648" i="15"/>
  <c r="F648" i="15"/>
  <c r="F653" i="15" s="1"/>
  <c r="AB647" i="15"/>
  <c r="AA647" i="15"/>
  <c r="AA652" i="15" s="1"/>
  <c r="Z647" i="15"/>
  <c r="Z652" i="15" s="1"/>
  <c r="Y647" i="15"/>
  <c r="X647" i="15"/>
  <c r="X652" i="15" s="1"/>
  <c r="J647" i="15"/>
  <c r="I647" i="15"/>
  <c r="I652" i="15" s="1"/>
  <c r="H647" i="15"/>
  <c r="G647" i="15"/>
  <c r="F647" i="15"/>
  <c r="AB646" i="15"/>
  <c r="AA646" i="15"/>
  <c r="Z646" i="15"/>
  <c r="Y646" i="15"/>
  <c r="X646" i="15"/>
  <c r="J646" i="15"/>
  <c r="J651" i="15" s="1"/>
  <c r="I646" i="15"/>
  <c r="I651" i="15" s="1"/>
  <c r="H646" i="15"/>
  <c r="G646" i="15"/>
  <c r="F646" i="15"/>
  <c r="F651" i="15" s="1"/>
  <c r="AB644" i="15"/>
  <c r="AA644" i="15"/>
  <c r="AA654" i="15" s="1"/>
  <c r="Z644" i="15"/>
  <c r="Y644" i="15"/>
  <c r="X644" i="15"/>
  <c r="X654" i="15" s="1"/>
  <c r="J644" i="15"/>
  <c r="I644" i="15"/>
  <c r="H644" i="15"/>
  <c r="G644" i="15"/>
  <c r="F644" i="15"/>
  <c r="F654" i="15" s="1"/>
  <c r="AB643" i="15"/>
  <c r="AA643" i="15"/>
  <c r="Z643" i="15"/>
  <c r="Y643" i="15"/>
  <c r="X643" i="15"/>
  <c r="J643" i="15"/>
  <c r="I643" i="15"/>
  <c r="H643" i="15"/>
  <c r="G643" i="15"/>
  <c r="F643" i="15"/>
  <c r="AB642" i="15"/>
  <c r="AA642" i="15"/>
  <c r="Z642" i="15"/>
  <c r="Y642" i="15"/>
  <c r="X642" i="15"/>
  <c r="J642" i="15"/>
  <c r="I642" i="15"/>
  <c r="H642" i="15"/>
  <c r="H652" i="15" s="1"/>
  <c r="G642" i="15"/>
  <c r="F642" i="15"/>
  <c r="F652" i="15" s="1"/>
  <c r="AB641" i="15"/>
  <c r="AA641" i="15"/>
  <c r="Z641" i="15"/>
  <c r="Z651" i="15" s="1"/>
  <c r="Y641" i="15"/>
  <c r="X641" i="15"/>
  <c r="J641" i="15"/>
  <c r="I641" i="15"/>
  <c r="H641" i="15"/>
  <c r="H651" i="15" s="1"/>
  <c r="G641" i="15"/>
  <c r="F641" i="15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E8" i="15" s="1"/>
  <c r="W25" i="15"/>
  <c r="W7" i="15" s="1"/>
  <c r="E25" i="15"/>
  <c r="W24" i="15"/>
  <c r="E24" i="15"/>
  <c r="W23" i="15"/>
  <c r="W5" i="15" s="1"/>
  <c r="E23" i="15"/>
  <c r="E5" i="15" s="1"/>
  <c r="U13" i="15"/>
  <c r="C13" i="15"/>
  <c r="AJ10" i="15"/>
  <c r="AH10" i="15"/>
  <c r="R10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AJ7" i="15"/>
  <c r="AI7" i="15"/>
  <c r="AH7" i="15"/>
  <c r="AB7" i="15"/>
  <c r="AA7" i="15"/>
  <c r="Z7" i="15"/>
  <c r="Y7" i="15"/>
  <c r="X7" i="15"/>
  <c r="R7" i="15"/>
  <c r="Q7" i="15"/>
  <c r="P7" i="15"/>
  <c r="J7" i="15"/>
  <c r="I7" i="15"/>
  <c r="H7" i="15"/>
  <c r="G7" i="15"/>
  <c r="F7" i="15"/>
  <c r="E7" i="15"/>
  <c r="AJ6" i="15"/>
  <c r="AI6" i="15"/>
  <c r="AH6" i="15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E6" i="15"/>
  <c r="AJ5" i="15"/>
  <c r="AI5" i="15"/>
  <c r="AH5" i="15"/>
  <c r="AB5" i="15"/>
  <c r="AA5" i="15"/>
  <c r="Z5" i="15"/>
  <c r="Y5" i="15"/>
  <c r="X5" i="15"/>
  <c r="R5" i="15"/>
  <c r="Q5" i="15"/>
  <c r="Q10" i="15" s="1"/>
  <c r="P5" i="15"/>
  <c r="P10" i="15" s="1"/>
  <c r="J5" i="15"/>
  <c r="I5" i="15"/>
  <c r="H5" i="15"/>
  <c r="G5" i="15"/>
  <c r="F5" i="15"/>
  <c r="AL2" i="15"/>
  <c r="U2" i="15"/>
  <c r="T2" i="15"/>
  <c r="C2" i="15"/>
  <c r="AB654" i="14"/>
  <c r="X654" i="14"/>
  <c r="I654" i="14"/>
  <c r="Z653" i="14"/>
  <c r="H653" i="14"/>
  <c r="F653" i="14"/>
  <c r="Z652" i="14"/>
  <c r="X652" i="14"/>
  <c r="J652" i="14"/>
  <c r="H652" i="14"/>
  <c r="G652" i="14"/>
  <c r="Z651" i="14"/>
  <c r="X651" i="14"/>
  <c r="AB649" i="14"/>
  <c r="AA649" i="14"/>
  <c r="Z649" i="14"/>
  <c r="Z654" i="14" s="1"/>
  <c r="Y649" i="14"/>
  <c r="X649" i="14"/>
  <c r="J649" i="14"/>
  <c r="J654" i="14" s="1"/>
  <c r="I649" i="14"/>
  <c r="H649" i="14"/>
  <c r="H654" i="14" s="1"/>
  <c r="G649" i="14"/>
  <c r="G654" i="14" s="1"/>
  <c r="F649" i="14"/>
  <c r="F654" i="14" s="1"/>
  <c r="AB648" i="14"/>
  <c r="AB653" i="14" s="1"/>
  <c r="AA648" i="14"/>
  <c r="AA653" i="14" s="1"/>
  <c r="Z648" i="14"/>
  <c r="Y648" i="14"/>
  <c r="Y653" i="14" s="1"/>
  <c r="X648" i="14"/>
  <c r="X653" i="14" s="1"/>
  <c r="J648" i="14"/>
  <c r="J653" i="14" s="1"/>
  <c r="I648" i="14"/>
  <c r="I653" i="14" s="1"/>
  <c r="H648" i="14"/>
  <c r="G648" i="14"/>
  <c r="G653" i="14" s="1"/>
  <c r="F648" i="14"/>
  <c r="AB647" i="14"/>
  <c r="AB652" i="14" s="1"/>
  <c r="AA647" i="14"/>
  <c r="Z647" i="14"/>
  <c r="Y647" i="14"/>
  <c r="X647" i="14"/>
  <c r="J647" i="14"/>
  <c r="I647" i="14"/>
  <c r="H647" i="14"/>
  <c r="G647" i="14"/>
  <c r="F647" i="14"/>
  <c r="AB646" i="14"/>
  <c r="AB651" i="14" s="1"/>
  <c r="AA646" i="14"/>
  <c r="Z646" i="14"/>
  <c r="Y646" i="14"/>
  <c r="Y651" i="14" s="1"/>
  <c r="X646" i="14"/>
  <c r="J646" i="14"/>
  <c r="J651" i="14" s="1"/>
  <c r="I646" i="14"/>
  <c r="I651" i="14" s="1"/>
  <c r="H646" i="14"/>
  <c r="H651" i="14" s="1"/>
  <c r="G646" i="14"/>
  <c r="G651" i="14" s="1"/>
  <c r="F646" i="14"/>
  <c r="F651" i="14" s="1"/>
  <c r="AB644" i="14"/>
  <c r="AA644" i="14"/>
  <c r="AA654" i="14" s="1"/>
  <c r="Z644" i="14"/>
  <c r="Y644" i="14"/>
  <c r="Y654" i="14" s="1"/>
  <c r="X644" i="14"/>
  <c r="J644" i="14"/>
  <c r="I644" i="14"/>
  <c r="H644" i="14"/>
  <c r="G644" i="14"/>
  <c r="F644" i="14"/>
  <c r="AB643" i="14"/>
  <c r="AA643" i="14"/>
  <c r="Z643" i="14"/>
  <c r="Y643" i="14"/>
  <c r="X643" i="14"/>
  <c r="J643" i="14"/>
  <c r="I643" i="14"/>
  <c r="H643" i="14"/>
  <c r="G643" i="14"/>
  <c r="F643" i="14"/>
  <c r="AB642" i="14"/>
  <c r="AA642" i="14"/>
  <c r="AA652" i="14" s="1"/>
  <c r="Z642" i="14"/>
  <c r="Y642" i="14"/>
  <c r="Y652" i="14" s="1"/>
  <c r="X642" i="14"/>
  <c r="J642" i="14"/>
  <c r="I642" i="14"/>
  <c r="I652" i="14" s="1"/>
  <c r="H642" i="14"/>
  <c r="G642" i="14"/>
  <c r="F642" i="14"/>
  <c r="F652" i="14" s="1"/>
  <c r="AB641" i="14"/>
  <c r="AA641" i="14"/>
  <c r="AA651" i="14" s="1"/>
  <c r="Z641" i="14"/>
  <c r="Y641" i="14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E26" i="14"/>
  <c r="E8" i="14" s="1"/>
  <c r="W25" i="14"/>
  <c r="W7" i="14" s="1"/>
  <c r="E25" i="14"/>
  <c r="E7" i="14" s="1"/>
  <c r="W24" i="14"/>
  <c r="E24" i="14"/>
  <c r="W23" i="14"/>
  <c r="W5" i="14" s="1"/>
  <c r="E23" i="14"/>
  <c r="E5" i="14" s="1"/>
  <c r="U13" i="14"/>
  <c r="C13" i="14"/>
  <c r="AI10" i="14"/>
  <c r="AJ8" i="14"/>
  <c r="AI8" i="14"/>
  <c r="AH8" i="14"/>
  <c r="AB8" i="14"/>
  <c r="AA8" i="14"/>
  <c r="Z8" i="14"/>
  <c r="Y8" i="14"/>
  <c r="X8" i="14"/>
  <c r="W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E6" i="14"/>
  <c r="AJ5" i="14"/>
  <c r="AJ10" i="14" s="1"/>
  <c r="AI5" i="14"/>
  <c r="AH5" i="14"/>
  <c r="AH10" i="14" s="1"/>
  <c r="AB5" i="14"/>
  <c r="AA5" i="14"/>
  <c r="Z5" i="14"/>
  <c r="Y5" i="14"/>
  <c r="X5" i="14"/>
  <c r="R5" i="14"/>
  <c r="R10" i="14" s="1"/>
  <c r="Q5" i="14"/>
  <c r="Q10" i="14" s="1"/>
  <c r="P5" i="14"/>
  <c r="P10" i="14" s="1"/>
  <c r="J5" i="14"/>
  <c r="I5" i="14"/>
  <c r="H5" i="14"/>
  <c r="G5" i="14"/>
  <c r="F5" i="14"/>
  <c r="AL2" i="14"/>
  <c r="U2" i="14"/>
  <c r="T2" i="14"/>
  <c r="C2" i="14"/>
  <c r="AB654" i="13"/>
  <c r="I654" i="13"/>
  <c r="AA653" i="13"/>
  <c r="Y653" i="13"/>
  <c r="I653" i="13"/>
  <c r="G653" i="13"/>
  <c r="F653" i="13"/>
  <c r="AA652" i="13"/>
  <c r="Z652" i="13"/>
  <c r="I652" i="13"/>
  <c r="G652" i="13"/>
  <c r="X651" i="13"/>
  <c r="F651" i="13"/>
  <c r="AB649" i="13"/>
  <c r="AA649" i="13"/>
  <c r="AA654" i="13" s="1"/>
  <c r="Z649" i="13"/>
  <c r="Z654" i="13" s="1"/>
  <c r="Y649" i="13"/>
  <c r="Y654" i="13" s="1"/>
  <c r="X649" i="13"/>
  <c r="X654" i="13" s="1"/>
  <c r="J649" i="13"/>
  <c r="J654" i="13" s="1"/>
  <c r="I649" i="13"/>
  <c r="H649" i="13"/>
  <c r="H654" i="13" s="1"/>
  <c r="G649" i="13"/>
  <c r="G654" i="13" s="1"/>
  <c r="F649" i="13"/>
  <c r="F654" i="13" s="1"/>
  <c r="AB648" i="13"/>
  <c r="AB653" i="13" s="1"/>
  <c r="AA648" i="13"/>
  <c r="Z648" i="13"/>
  <c r="Z653" i="13" s="1"/>
  <c r="Y648" i="13"/>
  <c r="X648" i="13"/>
  <c r="X653" i="13" s="1"/>
  <c r="J648" i="13"/>
  <c r="I648" i="13"/>
  <c r="H648" i="13"/>
  <c r="G648" i="13"/>
  <c r="F648" i="13"/>
  <c r="AB647" i="13"/>
  <c r="AA647" i="13"/>
  <c r="Z647" i="13"/>
  <c r="Y647" i="13"/>
  <c r="X647" i="13"/>
  <c r="X652" i="13" s="1"/>
  <c r="J647" i="13"/>
  <c r="I647" i="13"/>
  <c r="H647" i="13"/>
  <c r="H652" i="13" s="1"/>
  <c r="G647" i="13"/>
  <c r="F647" i="13"/>
  <c r="F652" i="13" s="1"/>
  <c r="AB646" i="13"/>
  <c r="AB651" i="13" s="1"/>
  <c r="AA646" i="13"/>
  <c r="AA651" i="13" s="1"/>
  <c r="Z646" i="13"/>
  <c r="Z651" i="13" s="1"/>
  <c r="Y646" i="13"/>
  <c r="Y651" i="13" s="1"/>
  <c r="X646" i="13"/>
  <c r="J646" i="13"/>
  <c r="J651" i="13" s="1"/>
  <c r="I646" i="13"/>
  <c r="I651" i="13" s="1"/>
  <c r="H646" i="13"/>
  <c r="H651" i="13" s="1"/>
  <c r="G646" i="13"/>
  <c r="G651" i="13" s="1"/>
  <c r="F646" i="13"/>
  <c r="AB644" i="13"/>
  <c r="AA644" i="13"/>
  <c r="Z644" i="13"/>
  <c r="Y644" i="13"/>
  <c r="X644" i="13"/>
  <c r="J644" i="13"/>
  <c r="I644" i="13"/>
  <c r="H644" i="13"/>
  <c r="G644" i="13"/>
  <c r="F644" i="13"/>
  <c r="AB643" i="13"/>
  <c r="AA643" i="13"/>
  <c r="Z643" i="13"/>
  <c r="Y643" i="13"/>
  <c r="X643" i="13"/>
  <c r="J643" i="13"/>
  <c r="J653" i="13" s="1"/>
  <c r="I643" i="13"/>
  <c r="H643" i="13"/>
  <c r="H653" i="13" s="1"/>
  <c r="G643" i="13"/>
  <c r="F643" i="13"/>
  <c r="AB642" i="13"/>
  <c r="AB652" i="13" s="1"/>
  <c r="AA642" i="13"/>
  <c r="Z642" i="13"/>
  <c r="Y642" i="13"/>
  <c r="Y652" i="13" s="1"/>
  <c r="X642" i="13"/>
  <c r="J642" i="13"/>
  <c r="J652" i="13" s="1"/>
  <c r="I642" i="13"/>
  <c r="H642" i="13"/>
  <c r="G642" i="13"/>
  <c r="F642" i="13"/>
  <c r="AB641" i="13"/>
  <c r="AA641" i="13"/>
  <c r="Z641" i="13"/>
  <c r="Y641" i="13"/>
  <c r="X641" i="13"/>
  <c r="J641" i="13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W25" i="13"/>
  <c r="W7" i="13" s="1"/>
  <c r="E25" i="13"/>
  <c r="W24" i="13"/>
  <c r="E24" i="13"/>
  <c r="E6" i="13" s="1"/>
  <c r="W23" i="13"/>
  <c r="E23" i="13"/>
  <c r="E5" i="13" s="1"/>
  <c r="U13" i="13"/>
  <c r="C13" i="13"/>
  <c r="AJ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R7" i="13"/>
  <c r="Q7" i="13"/>
  <c r="P7" i="13"/>
  <c r="J7" i="13"/>
  <c r="I7" i="13"/>
  <c r="H7" i="13"/>
  <c r="G7" i="13"/>
  <c r="F7" i="13"/>
  <c r="E7" i="13"/>
  <c r="AJ6" i="13"/>
  <c r="AI6" i="13"/>
  <c r="AH6" i="13"/>
  <c r="AH10" i="13" s="1"/>
  <c r="AB6" i="13"/>
  <c r="AA6" i="13"/>
  <c r="Z6" i="13"/>
  <c r="Y6" i="13"/>
  <c r="X6" i="13"/>
  <c r="W6" i="13"/>
  <c r="R6" i="13"/>
  <c r="Q6" i="13"/>
  <c r="P6" i="13"/>
  <c r="P10" i="13" s="1"/>
  <c r="J6" i="13"/>
  <c r="I6" i="13"/>
  <c r="H6" i="13"/>
  <c r="G6" i="13"/>
  <c r="F6" i="13"/>
  <c r="AJ5" i="13"/>
  <c r="AI5" i="13"/>
  <c r="AI10" i="13" s="1"/>
  <c r="AH5" i="13"/>
  <c r="AB5" i="13"/>
  <c r="AA5" i="13"/>
  <c r="Z5" i="13"/>
  <c r="Y5" i="13"/>
  <c r="X5" i="13"/>
  <c r="W5" i="13"/>
  <c r="R5" i="13"/>
  <c r="R10" i="13" s="1"/>
  <c r="Q5" i="13"/>
  <c r="Q10" i="13" s="1"/>
  <c r="P5" i="13"/>
  <c r="J5" i="13"/>
  <c r="I5" i="13"/>
  <c r="H5" i="13"/>
  <c r="G5" i="13"/>
  <c r="F5" i="13"/>
  <c r="AL2" i="13"/>
  <c r="U2" i="13"/>
  <c r="T2" i="13"/>
  <c r="C2" i="13"/>
  <c r="AB654" i="12"/>
  <c r="J654" i="12"/>
  <c r="H654" i="12"/>
  <c r="AB653" i="12"/>
  <c r="Z653" i="12"/>
  <c r="Y653" i="12"/>
  <c r="J653" i="12"/>
  <c r="I653" i="12"/>
  <c r="AB652" i="12"/>
  <c r="Z652" i="12"/>
  <c r="G652" i="12"/>
  <c r="Y651" i="12"/>
  <c r="J651" i="12"/>
  <c r="G651" i="12"/>
  <c r="AB649" i="12"/>
  <c r="AA649" i="12"/>
  <c r="AA654" i="12" s="1"/>
  <c r="Z649" i="12"/>
  <c r="Z654" i="12" s="1"/>
  <c r="Y649" i="12"/>
  <c r="Y654" i="12" s="1"/>
  <c r="X649" i="12"/>
  <c r="X654" i="12" s="1"/>
  <c r="J649" i="12"/>
  <c r="I649" i="12"/>
  <c r="I654" i="12" s="1"/>
  <c r="H649" i="12"/>
  <c r="G649" i="12"/>
  <c r="G654" i="12" s="1"/>
  <c r="F649" i="12"/>
  <c r="AB648" i="12"/>
  <c r="AA648" i="12"/>
  <c r="Z648" i="12"/>
  <c r="Y648" i="12"/>
  <c r="X648" i="12"/>
  <c r="J648" i="12"/>
  <c r="I648" i="12"/>
  <c r="H648" i="12"/>
  <c r="G648" i="12"/>
  <c r="G653" i="12" s="1"/>
  <c r="F648" i="12"/>
  <c r="AB647" i="12"/>
  <c r="AA647" i="12"/>
  <c r="AA652" i="12" s="1"/>
  <c r="Z647" i="12"/>
  <c r="Y647" i="12"/>
  <c r="Y652" i="12" s="1"/>
  <c r="X647" i="12"/>
  <c r="X652" i="12" s="1"/>
  <c r="J647" i="12"/>
  <c r="J652" i="12" s="1"/>
  <c r="I647" i="12"/>
  <c r="I652" i="12" s="1"/>
  <c r="H647" i="12"/>
  <c r="H652" i="12" s="1"/>
  <c r="G647" i="12"/>
  <c r="F647" i="12"/>
  <c r="F652" i="12" s="1"/>
  <c r="AB646" i="12"/>
  <c r="AB651" i="12" s="1"/>
  <c r="AA646" i="12"/>
  <c r="AA651" i="12" s="1"/>
  <c r="Z646" i="12"/>
  <c r="Z651" i="12" s="1"/>
  <c r="Y646" i="12"/>
  <c r="X646" i="12"/>
  <c r="X651" i="12" s="1"/>
  <c r="J646" i="12"/>
  <c r="I646" i="12"/>
  <c r="I651" i="12" s="1"/>
  <c r="H646" i="12"/>
  <c r="G646" i="12"/>
  <c r="F646" i="12"/>
  <c r="AB644" i="12"/>
  <c r="AA644" i="12"/>
  <c r="Z644" i="12"/>
  <c r="Y644" i="12"/>
  <c r="X644" i="12"/>
  <c r="J644" i="12"/>
  <c r="I644" i="12"/>
  <c r="H644" i="12"/>
  <c r="G644" i="12"/>
  <c r="F644" i="12"/>
  <c r="F654" i="12" s="1"/>
  <c r="AB643" i="12"/>
  <c r="AA643" i="12"/>
  <c r="AA653" i="12" s="1"/>
  <c r="Z643" i="12"/>
  <c r="Y643" i="12"/>
  <c r="X643" i="12"/>
  <c r="X653" i="12" s="1"/>
  <c r="J643" i="12"/>
  <c r="I643" i="12"/>
  <c r="H643" i="12"/>
  <c r="H653" i="12" s="1"/>
  <c r="G643" i="12"/>
  <c r="F643" i="12"/>
  <c r="F653" i="12" s="1"/>
  <c r="AB642" i="12"/>
  <c r="AA642" i="12"/>
  <c r="Z642" i="12"/>
  <c r="Y642" i="12"/>
  <c r="X642" i="12"/>
  <c r="J642" i="12"/>
  <c r="I642" i="12"/>
  <c r="H642" i="12"/>
  <c r="G642" i="12"/>
  <c r="F642" i="12"/>
  <c r="AB641" i="12"/>
  <c r="AA641" i="12"/>
  <c r="Z641" i="12"/>
  <c r="Y641" i="12"/>
  <c r="X641" i="12"/>
  <c r="J641" i="12"/>
  <c r="I641" i="12"/>
  <c r="H641" i="12"/>
  <c r="H651" i="12" s="1"/>
  <c r="G641" i="12"/>
  <c r="F641" i="12"/>
  <c r="F651" i="12" s="1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W8" i="12" s="1"/>
  <c r="E26" i="12"/>
  <c r="E8" i="12" s="1"/>
  <c r="W25" i="12"/>
  <c r="E25" i="12"/>
  <c r="W24" i="12"/>
  <c r="E24" i="12"/>
  <c r="E6" i="12" s="1"/>
  <c r="W23" i="12"/>
  <c r="E23" i="12"/>
  <c r="E5" i="12" s="1"/>
  <c r="U13" i="12"/>
  <c r="C13" i="12"/>
  <c r="AH10" i="12"/>
  <c r="Q10" i="12"/>
  <c r="AJ8" i="12"/>
  <c r="AI8" i="12"/>
  <c r="AH8" i="12"/>
  <c r="AB8" i="12"/>
  <c r="AA8" i="12"/>
  <c r="Z8" i="12"/>
  <c r="Y8" i="12"/>
  <c r="X8" i="12"/>
  <c r="R8" i="12"/>
  <c r="Q8" i="12"/>
  <c r="P8" i="12"/>
  <c r="J8" i="12"/>
  <c r="I8" i="12"/>
  <c r="H8" i="12"/>
  <c r="G8" i="12"/>
  <c r="F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AJ5" i="12"/>
  <c r="AJ10" i="12" s="1"/>
  <c r="AI5" i="12"/>
  <c r="AI10" i="12" s="1"/>
  <c r="AH5" i="12"/>
  <c r="AB5" i="12"/>
  <c r="AA5" i="12"/>
  <c r="Z5" i="12"/>
  <c r="Y5" i="12"/>
  <c r="X5" i="12"/>
  <c r="W5" i="12"/>
  <c r="R5" i="12"/>
  <c r="R10" i="12" s="1"/>
  <c r="Q5" i="12"/>
  <c r="P5" i="12"/>
  <c r="P10" i="12" s="1"/>
  <c r="J5" i="12"/>
  <c r="I5" i="12"/>
  <c r="H5" i="12"/>
  <c r="G5" i="12"/>
  <c r="F5" i="12"/>
  <c r="AL2" i="12"/>
  <c r="U2" i="12"/>
  <c r="T2" i="12"/>
  <c r="C2" i="12"/>
  <c r="AA654" i="11"/>
  <c r="X654" i="11"/>
  <c r="I654" i="11"/>
  <c r="H654" i="11"/>
  <c r="F654" i="11"/>
  <c r="AB653" i="11"/>
  <c r="X653" i="11"/>
  <c r="I653" i="11"/>
  <c r="Z652" i="11"/>
  <c r="H652" i="11"/>
  <c r="F652" i="11"/>
  <c r="Z651" i="11"/>
  <c r="X651" i="11"/>
  <c r="J651" i="11"/>
  <c r="H651" i="11"/>
  <c r="G651" i="11"/>
  <c r="AB649" i="11"/>
  <c r="AB654" i="11" s="1"/>
  <c r="AA649" i="11"/>
  <c r="Z649" i="11"/>
  <c r="Z654" i="11" s="1"/>
  <c r="Y649" i="11"/>
  <c r="X649" i="11"/>
  <c r="J649" i="11"/>
  <c r="I649" i="11"/>
  <c r="H649" i="11"/>
  <c r="G649" i="11"/>
  <c r="F649" i="11"/>
  <c r="AB648" i="11"/>
  <c r="AA648" i="11"/>
  <c r="Z648" i="11"/>
  <c r="Z653" i="11" s="1"/>
  <c r="Y648" i="11"/>
  <c r="X648" i="11"/>
  <c r="J648" i="11"/>
  <c r="J653" i="11" s="1"/>
  <c r="I648" i="11"/>
  <c r="H648" i="11"/>
  <c r="H653" i="11" s="1"/>
  <c r="G648" i="11"/>
  <c r="F648" i="11"/>
  <c r="F653" i="11" s="1"/>
  <c r="AB647" i="11"/>
  <c r="AB652" i="11" s="1"/>
  <c r="AA647" i="11"/>
  <c r="AA652" i="11" s="1"/>
  <c r="Z647" i="11"/>
  <c r="Y647" i="11"/>
  <c r="Y652" i="11" s="1"/>
  <c r="X647" i="11"/>
  <c r="X652" i="11" s="1"/>
  <c r="J647" i="11"/>
  <c r="J652" i="11" s="1"/>
  <c r="I647" i="11"/>
  <c r="I652" i="11" s="1"/>
  <c r="H647" i="11"/>
  <c r="G647" i="11"/>
  <c r="G652" i="11" s="1"/>
  <c r="F647" i="11"/>
  <c r="AB646" i="11"/>
  <c r="AB651" i="11" s="1"/>
  <c r="AA646" i="11"/>
  <c r="Z646" i="11"/>
  <c r="Y646" i="11"/>
  <c r="X646" i="11"/>
  <c r="J646" i="11"/>
  <c r="I646" i="11"/>
  <c r="H646" i="11"/>
  <c r="G646" i="11"/>
  <c r="F646" i="11"/>
  <c r="AB644" i="11"/>
  <c r="AA644" i="11"/>
  <c r="Z644" i="11"/>
  <c r="Y644" i="11"/>
  <c r="Y654" i="11" s="1"/>
  <c r="X644" i="11"/>
  <c r="J644" i="11"/>
  <c r="J654" i="11" s="1"/>
  <c r="I644" i="11"/>
  <c r="H644" i="11"/>
  <c r="G644" i="11"/>
  <c r="G654" i="11" s="1"/>
  <c r="F644" i="11"/>
  <c r="AB643" i="11"/>
  <c r="AA643" i="11"/>
  <c r="AA653" i="11" s="1"/>
  <c r="Z643" i="11"/>
  <c r="Y643" i="11"/>
  <c r="Y653" i="11" s="1"/>
  <c r="X643" i="11"/>
  <c r="J643" i="11"/>
  <c r="I643" i="11"/>
  <c r="H643" i="11"/>
  <c r="G643" i="11"/>
  <c r="G653" i="11" s="1"/>
  <c r="F643" i="11"/>
  <c r="AB642" i="11"/>
  <c r="AA642" i="11"/>
  <c r="Z642" i="11"/>
  <c r="Y642" i="11"/>
  <c r="X642" i="11"/>
  <c r="J642" i="11"/>
  <c r="I642" i="11"/>
  <c r="H642" i="11"/>
  <c r="G642" i="11"/>
  <c r="F642" i="11"/>
  <c r="AB641" i="11"/>
  <c r="AA641" i="11"/>
  <c r="AA651" i="11" s="1"/>
  <c r="Z641" i="11"/>
  <c r="Y641" i="11"/>
  <c r="Y651" i="11" s="1"/>
  <c r="X641" i="11"/>
  <c r="J641" i="11"/>
  <c r="I641" i="11"/>
  <c r="I651" i="11" s="1"/>
  <c r="H641" i="11"/>
  <c r="G641" i="11"/>
  <c r="F641" i="11"/>
  <c r="F651" i="11" s="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W8" i="11" s="1"/>
  <c r="E26" i="11"/>
  <c r="E8" i="11" s="1"/>
  <c r="W25" i="11"/>
  <c r="E25" i="11"/>
  <c r="W24" i="11"/>
  <c r="E24" i="11"/>
  <c r="W23" i="11"/>
  <c r="W5" i="11" s="1"/>
  <c r="E23" i="11"/>
  <c r="U13" i="11"/>
  <c r="C13" i="11"/>
  <c r="AJ10" i="11"/>
  <c r="AI10" i="11"/>
  <c r="R10" i="11"/>
  <c r="Q10" i="11"/>
  <c r="AJ8" i="11"/>
  <c r="AI8" i="11"/>
  <c r="AH8" i="11"/>
  <c r="AB8" i="11"/>
  <c r="AA8" i="11"/>
  <c r="Z8" i="11"/>
  <c r="Y8" i="11"/>
  <c r="X8" i="11"/>
  <c r="R8" i="11"/>
  <c r="Q8" i="11"/>
  <c r="P8" i="1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P10" i="11" s="1"/>
  <c r="J7" i="11"/>
  <c r="I7" i="11"/>
  <c r="H7" i="11"/>
  <c r="G7" i="11"/>
  <c r="F7" i="11"/>
  <c r="E7" i="11"/>
  <c r="AJ6" i="11"/>
  <c r="AI6" i="11"/>
  <c r="AH6" i="11"/>
  <c r="AB6" i="11"/>
  <c r="AA6" i="11"/>
  <c r="Z6" i="11"/>
  <c r="Y6" i="11"/>
  <c r="X6" i="11"/>
  <c r="W6" i="11"/>
  <c r="R6" i="11"/>
  <c r="Q6" i="11"/>
  <c r="P6" i="11"/>
  <c r="J6" i="11"/>
  <c r="I6" i="11"/>
  <c r="H6" i="11"/>
  <c r="G6" i="11"/>
  <c r="F6" i="11"/>
  <c r="E6" i="11"/>
  <c r="AJ5" i="11"/>
  <c r="AI5" i="11"/>
  <c r="AH5" i="11"/>
  <c r="AH10" i="11" s="1"/>
  <c r="AB5" i="11"/>
  <c r="AA5" i="11"/>
  <c r="Z5" i="11"/>
  <c r="Y5" i="11"/>
  <c r="X5" i="11"/>
  <c r="R5" i="11"/>
  <c r="Q5" i="11"/>
  <c r="P5" i="11"/>
  <c r="J5" i="11"/>
  <c r="I5" i="11"/>
  <c r="H5" i="11"/>
  <c r="G5" i="11"/>
  <c r="F5" i="11"/>
  <c r="E5" i="11"/>
  <c r="AL2" i="11"/>
  <c r="U2" i="11"/>
  <c r="T2" i="11"/>
  <c r="C2" i="11"/>
  <c r="AB654" i="10"/>
  <c r="AA654" i="10"/>
  <c r="Y654" i="10"/>
  <c r="AB653" i="10"/>
  <c r="I653" i="10"/>
  <c r="AA652" i="10"/>
  <c r="Y652" i="10"/>
  <c r="I652" i="10"/>
  <c r="G652" i="10"/>
  <c r="F652" i="10"/>
  <c r="AA651" i="10"/>
  <c r="Z651" i="10"/>
  <c r="G651" i="10"/>
  <c r="AB649" i="10"/>
  <c r="AA649" i="10"/>
  <c r="Z649" i="10"/>
  <c r="Y649" i="10"/>
  <c r="X649" i="10"/>
  <c r="X654" i="10" s="1"/>
  <c r="J649" i="10"/>
  <c r="I649" i="10"/>
  <c r="I654" i="10" s="1"/>
  <c r="H649" i="10"/>
  <c r="G649" i="10"/>
  <c r="F649" i="10"/>
  <c r="F654" i="10" s="1"/>
  <c r="AB648" i="10"/>
  <c r="AA648" i="10"/>
  <c r="AA653" i="10" s="1"/>
  <c r="Z648" i="10"/>
  <c r="Y648" i="10"/>
  <c r="Y653" i="10" s="1"/>
  <c r="X648" i="10"/>
  <c r="X653" i="10" s="1"/>
  <c r="J648" i="10"/>
  <c r="J653" i="10" s="1"/>
  <c r="I648" i="10"/>
  <c r="H648" i="10"/>
  <c r="H653" i="10" s="1"/>
  <c r="G648" i="10"/>
  <c r="G653" i="10" s="1"/>
  <c r="F648" i="10"/>
  <c r="F653" i="10" s="1"/>
  <c r="AB647" i="10"/>
  <c r="AB652" i="10" s="1"/>
  <c r="AA647" i="10"/>
  <c r="Z647" i="10"/>
  <c r="Z652" i="10" s="1"/>
  <c r="Y647" i="10"/>
  <c r="X647" i="10"/>
  <c r="X652" i="10" s="1"/>
  <c r="J647" i="10"/>
  <c r="I647" i="10"/>
  <c r="H647" i="10"/>
  <c r="G647" i="10"/>
  <c r="F647" i="10"/>
  <c r="AB646" i="10"/>
  <c r="AA646" i="10"/>
  <c r="Z646" i="10"/>
  <c r="Y646" i="10"/>
  <c r="X646" i="10"/>
  <c r="X651" i="10" s="1"/>
  <c r="J646" i="10"/>
  <c r="I646" i="10"/>
  <c r="H646" i="10"/>
  <c r="H651" i="10" s="1"/>
  <c r="G646" i="10"/>
  <c r="F646" i="10"/>
  <c r="F651" i="10" s="1"/>
  <c r="AB644" i="10"/>
  <c r="AA644" i="10"/>
  <c r="Z644" i="10"/>
  <c r="Z654" i="10" s="1"/>
  <c r="Y644" i="10"/>
  <c r="X644" i="10"/>
  <c r="J644" i="10"/>
  <c r="J654" i="10" s="1"/>
  <c r="I644" i="10"/>
  <c r="H644" i="10"/>
  <c r="H654" i="10" s="1"/>
  <c r="G644" i="10"/>
  <c r="G654" i="10" s="1"/>
  <c r="F644" i="10"/>
  <c r="AB643" i="10"/>
  <c r="AA643" i="10"/>
  <c r="Z643" i="10"/>
  <c r="Z653" i="10" s="1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J652" i="10" s="1"/>
  <c r="I642" i="10"/>
  <c r="H642" i="10"/>
  <c r="H652" i="10" s="1"/>
  <c r="G642" i="10"/>
  <c r="F642" i="10"/>
  <c r="AB641" i="10"/>
  <c r="AB651" i="10" s="1"/>
  <c r="AA641" i="10"/>
  <c r="Z641" i="10"/>
  <c r="Y641" i="10"/>
  <c r="Y651" i="10" s="1"/>
  <c r="X641" i="10"/>
  <c r="J641" i="10"/>
  <c r="J651" i="10" s="1"/>
  <c r="I641" i="10"/>
  <c r="I651" i="10" s="1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W25" i="10"/>
  <c r="E25" i="10"/>
  <c r="W24" i="10"/>
  <c r="W6" i="10" s="1"/>
  <c r="E24" i="10"/>
  <c r="E6" i="10" s="1"/>
  <c r="W23" i="10"/>
  <c r="W5" i="10" s="1"/>
  <c r="E23" i="10"/>
  <c r="U13" i="10"/>
  <c r="C13" i="10"/>
  <c r="AJ10" i="10"/>
  <c r="AI10" i="10"/>
  <c r="Q10" i="10"/>
  <c r="P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H10" i="10" s="1"/>
  <c r="AB6" i="10"/>
  <c r="AA6" i="10"/>
  <c r="Z6" i="10"/>
  <c r="Y6" i="10"/>
  <c r="X6" i="10"/>
  <c r="R6" i="10"/>
  <c r="Q6" i="10"/>
  <c r="P6" i="10"/>
  <c r="J6" i="10"/>
  <c r="I6" i="10"/>
  <c r="H6" i="10"/>
  <c r="G6" i="10"/>
  <c r="F6" i="10"/>
  <c r="AJ5" i="10"/>
  <c r="AI5" i="10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E5" i="10"/>
  <c r="AL2" i="10"/>
  <c r="U2" i="10"/>
  <c r="T2" i="10"/>
  <c r="C2" i="10"/>
  <c r="Z654" i="9"/>
  <c r="X654" i="9"/>
  <c r="AB653" i="9"/>
  <c r="J653" i="9"/>
  <c r="F653" i="9"/>
  <c r="AB652" i="9"/>
  <c r="AA652" i="9"/>
  <c r="Z652" i="9"/>
  <c r="Y652" i="9"/>
  <c r="Z651" i="9"/>
  <c r="G651" i="9"/>
  <c r="AB649" i="9"/>
  <c r="AB654" i="9" s="1"/>
  <c r="AA649" i="9"/>
  <c r="Z649" i="9"/>
  <c r="Y649" i="9"/>
  <c r="Y654" i="9" s="1"/>
  <c r="X649" i="9"/>
  <c r="J649" i="9"/>
  <c r="I649" i="9"/>
  <c r="H649" i="9"/>
  <c r="H654" i="9" s="1"/>
  <c r="G649" i="9"/>
  <c r="G654" i="9" s="1"/>
  <c r="F649" i="9"/>
  <c r="F654" i="9" s="1"/>
  <c r="AB648" i="9"/>
  <c r="AA648" i="9"/>
  <c r="AA653" i="9" s="1"/>
  <c r="Z648" i="9"/>
  <c r="Z653" i="9" s="1"/>
  <c r="Y648" i="9"/>
  <c r="Y653" i="9" s="1"/>
  <c r="X648" i="9"/>
  <c r="J648" i="9"/>
  <c r="I648" i="9"/>
  <c r="I653" i="9" s="1"/>
  <c r="H648" i="9"/>
  <c r="H653" i="9" s="1"/>
  <c r="G648" i="9"/>
  <c r="G653" i="9" s="1"/>
  <c r="F648" i="9"/>
  <c r="AB647" i="9"/>
  <c r="AA647" i="9"/>
  <c r="Z647" i="9"/>
  <c r="Y647" i="9"/>
  <c r="X647" i="9"/>
  <c r="J647" i="9"/>
  <c r="I647" i="9"/>
  <c r="I652" i="9" s="1"/>
  <c r="H647" i="9"/>
  <c r="G647" i="9"/>
  <c r="G652" i="9" s="1"/>
  <c r="F647" i="9"/>
  <c r="AB646" i="9"/>
  <c r="AA646" i="9"/>
  <c r="AA651" i="9" s="1"/>
  <c r="Z646" i="9"/>
  <c r="Y646" i="9"/>
  <c r="X646" i="9"/>
  <c r="J646" i="9"/>
  <c r="J651" i="9" s="1"/>
  <c r="I646" i="9"/>
  <c r="I651" i="9" s="1"/>
  <c r="H646" i="9"/>
  <c r="H651" i="9" s="1"/>
  <c r="G646" i="9"/>
  <c r="F646" i="9"/>
  <c r="F651" i="9" s="1"/>
  <c r="AB644" i="9"/>
  <c r="AA644" i="9"/>
  <c r="AA654" i="9" s="1"/>
  <c r="Z644" i="9"/>
  <c r="Y644" i="9"/>
  <c r="X644" i="9"/>
  <c r="J644" i="9"/>
  <c r="I644" i="9"/>
  <c r="I654" i="9" s="1"/>
  <c r="H644" i="9"/>
  <c r="G644" i="9"/>
  <c r="F644" i="9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X652" i="9" s="1"/>
  <c r="J642" i="9"/>
  <c r="J652" i="9" s="1"/>
  <c r="I642" i="9"/>
  <c r="H642" i="9"/>
  <c r="H652" i="9" s="1"/>
  <c r="G642" i="9"/>
  <c r="F642" i="9"/>
  <c r="F652" i="9" s="1"/>
  <c r="AB641" i="9"/>
  <c r="AB651" i="9" s="1"/>
  <c r="AA641" i="9"/>
  <c r="Z641" i="9"/>
  <c r="Y641" i="9"/>
  <c r="X641" i="9"/>
  <c r="X651" i="9" s="1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E26" i="9"/>
  <c r="W25" i="9"/>
  <c r="W7" i="9" s="1"/>
  <c r="E25" i="9"/>
  <c r="E7" i="9" s="1"/>
  <c r="W24" i="9"/>
  <c r="W6" i="9" s="1"/>
  <c r="E24" i="9"/>
  <c r="E6" i="9" s="1"/>
  <c r="W23" i="9"/>
  <c r="E23" i="9"/>
  <c r="U13" i="9"/>
  <c r="C13" i="9"/>
  <c r="AJ8" i="9"/>
  <c r="AI8" i="9"/>
  <c r="AI10" i="9" s="1"/>
  <c r="AH8" i="9"/>
  <c r="AB8" i="9"/>
  <c r="AA8" i="9"/>
  <c r="Z8" i="9"/>
  <c r="Y8" i="9"/>
  <c r="X8" i="9"/>
  <c r="W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AJ5" i="9"/>
  <c r="AJ10" i="9" s="1"/>
  <c r="AI5" i="9"/>
  <c r="AH5" i="9"/>
  <c r="AB5" i="9"/>
  <c r="AA5" i="9"/>
  <c r="Z5" i="9"/>
  <c r="Y5" i="9"/>
  <c r="X5" i="9"/>
  <c r="W5" i="9"/>
  <c r="R5" i="9"/>
  <c r="R10" i="9" s="1"/>
  <c r="Q5" i="9"/>
  <c r="Q10" i="9" s="1"/>
  <c r="P5" i="9"/>
  <c r="J5" i="9"/>
  <c r="I5" i="9"/>
  <c r="H5" i="9"/>
  <c r="G5" i="9"/>
  <c r="F5" i="9"/>
  <c r="E5" i="9"/>
  <c r="AL2" i="9"/>
  <c r="U2" i="9"/>
  <c r="T2" i="9"/>
  <c r="C2" i="9"/>
  <c r="X654" i="8"/>
  <c r="F654" i="8"/>
  <c r="AA653" i="8"/>
  <c r="Y653" i="8"/>
  <c r="X653" i="8"/>
  <c r="I653" i="8"/>
  <c r="G653" i="8"/>
  <c r="F653" i="8"/>
  <c r="AB652" i="8"/>
  <c r="Y652" i="8"/>
  <c r="X652" i="8"/>
  <c r="I652" i="8"/>
  <c r="Z651" i="8"/>
  <c r="H651" i="8"/>
  <c r="F651" i="8"/>
  <c r="AB649" i="8"/>
  <c r="AA649" i="8"/>
  <c r="AA654" i="8" s="1"/>
  <c r="Z649" i="8"/>
  <c r="Z654" i="8" s="1"/>
  <c r="Y649" i="8"/>
  <c r="Y654" i="8" s="1"/>
  <c r="X649" i="8"/>
  <c r="J649" i="8"/>
  <c r="J654" i="8" s="1"/>
  <c r="I649" i="8"/>
  <c r="I654" i="8" s="1"/>
  <c r="H649" i="8"/>
  <c r="H654" i="8" s="1"/>
  <c r="G649" i="8"/>
  <c r="G654" i="8" s="1"/>
  <c r="F649" i="8"/>
  <c r="AB648" i="8"/>
  <c r="AB653" i="8" s="1"/>
  <c r="AA648" i="8"/>
  <c r="Z648" i="8"/>
  <c r="Z653" i="8" s="1"/>
  <c r="Y648" i="8"/>
  <c r="X648" i="8"/>
  <c r="J648" i="8"/>
  <c r="I648" i="8"/>
  <c r="H648" i="8"/>
  <c r="G648" i="8"/>
  <c r="F648" i="8"/>
  <c r="AB647" i="8"/>
  <c r="AA647" i="8"/>
  <c r="Z647" i="8"/>
  <c r="Z652" i="8" s="1"/>
  <c r="Y647" i="8"/>
  <c r="X647" i="8"/>
  <c r="J647" i="8"/>
  <c r="J652" i="8" s="1"/>
  <c r="I647" i="8"/>
  <c r="H647" i="8"/>
  <c r="H652" i="8" s="1"/>
  <c r="G647" i="8"/>
  <c r="F647" i="8"/>
  <c r="F652" i="8" s="1"/>
  <c r="AB646" i="8"/>
  <c r="AB651" i="8" s="1"/>
  <c r="AA646" i="8"/>
  <c r="AA651" i="8" s="1"/>
  <c r="Z646" i="8"/>
  <c r="Y646" i="8"/>
  <c r="Y651" i="8" s="1"/>
  <c r="X646" i="8"/>
  <c r="X651" i="8" s="1"/>
  <c r="J646" i="8"/>
  <c r="J651" i="8" s="1"/>
  <c r="I646" i="8"/>
  <c r="H646" i="8"/>
  <c r="G646" i="8"/>
  <c r="G651" i="8" s="1"/>
  <c r="F646" i="8"/>
  <c r="AB644" i="8"/>
  <c r="AB654" i="8" s="1"/>
  <c r="AA644" i="8"/>
  <c r="Z644" i="8"/>
  <c r="Y644" i="8"/>
  <c r="X644" i="8"/>
  <c r="J644" i="8"/>
  <c r="I644" i="8"/>
  <c r="H644" i="8"/>
  <c r="G644" i="8"/>
  <c r="F644" i="8"/>
  <c r="AB643" i="8"/>
  <c r="AA643" i="8"/>
  <c r="Z643" i="8"/>
  <c r="Y643" i="8"/>
  <c r="X643" i="8"/>
  <c r="J643" i="8"/>
  <c r="J653" i="8" s="1"/>
  <c r="I643" i="8"/>
  <c r="H643" i="8"/>
  <c r="H653" i="8" s="1"/>
  <c r="G643" i="8"/>
  <c r="F643" i="8"/>
  <c r="AB642" i="8"/>
  <c r="AA642" i="8"/>
  <c r="AA652" i="8" s="1"/>
  <c r="Z642" i="8"/>
  <c r="Y642" i="8"/>
  <c r="X642" i="8"/>
  <c r="J642" i="8"/>
  <c r="I642" i="8"/>
  <c r="H642" i="8"/>
  <c r="G642" i="8"/>
  <c r="G652" i="8" s="1"/>
  <c r="F642" i="8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W25" i="8"/>
  <c r="W7" i="8" s="1"/>
  <c r="E25" i="8"/>
  <c r="E7" i="8" s="1"/>
  <c r="W24" i="8"/>
  <c r="E24" i="8"/>
  <c r="W23" i="8"/>
  <c r="E23" i="8"/>
  <c r="U13" i="8"/>
  <c r="C13" i="8"/>
  <c r="AJ10" i="8"/>
  <c r="AI10" i="8"/>
  <c r="R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E6" i="8"/>
  <c r="AJ5" i="8"/>
  <c r="AI5" i="8"/>
  <c r="AH5" i="8"/>
  <c r="AB5" i="8"/>
  <c r="AA5" i="8"/>
  <c r="Z5" i="8"/>
  <c r="Y5" i="8"/>
  <c r="X5" i="8"/>
  <c r="W5" i="8"/>
  <c r="R5" i="8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AB654" i="7"/>
  <c r="Y654" i="7"/>
  <c r="H654" i="7"/>
  <c r="G654" i="7"/>
  <c r="F654" i="7"/>
  <c r="AB653" i="7"/>
  <c r="X653" i="7"/>
  <c r="H653" i="7"/>
  <c r="AB652" i="7"/>
  <c r="AA651" i="7"/>
  <c r="J651" i="7"/>
  <c r="H651" i="7"/>
  <c r="G651" i="7"/>
  <c r="AB649" i="7"/>
  <c r="AA649" i="7"/>
  <c r="AA654" i="7" s="1"/>
  <c r="Z649" i="7"/>
  <c r="Y649" i="7"/>
  <c r="X649" i="7"/>
  <c r="X654" i="7" s="1"/>
  <c r="J649" i="7"/>
  <c r="J654" i="7" s="1"/>
  <c r="I649" i="7"/>
  <c r="I654" i="7" s="1"/>
  <c r="H649" i="7"/>
  <c r="G649" i="7"/>
  <c r="F649" i="7"/>
  <c r="AB648" i="7"/>
  <c r="AA648" i="7"/>
  <c r="Z648" i="7"/>
  <c r="Y648" i="7"/>
  <c r="X648" i="7"/>
  <c r="J648" i="7"/>
  <c r="I648" i="7"/>
  <c r="I653" i="7" s="1"/>
  <c r="H648" i="7"/>
  <c r="G648" i="7"/>
  <c r="F648" i="7"/>
  <c r="F653" i="7" s="1"/>
  <c r="AB647" i="7"/>
  <c r="AA647" i="7"/>
  <c r="Z647" i="7"/>
  <c r="Z652" i="7" s="1"/>
  <c r="Y647" i="7"/>
  <c r="Y652" i="7" s="1"/>
  <c r="X647" i="7"/>
  <c r="X652" i="7" s="1"/>
  <c r="J647" i="7"/>
  <c r="J652" i="7" s="1"/>
  <c r="I647" i="7"/>
  <c r="I652" i="7" s="1"/>
  <c r="H647" i="7"/>
  <c r="G647" i="7"/>
  <c r="G652" i="7" s="1"/>
  <c r="F647" i="7"/>
  <c r="F652" i="7" s="1"/>
  <c r="AB646" i="7"/>
  <c r="AA646" i="7"/>
  <c r="Z646" i="7"/>
  <c r="Z651" i="7" s="1"/>
  <c r="Y646" i="7"/>
  <c r="Y651" i="7" s="1"/>
  <c r="X646" i="7"/>
  <c r="X651" i="7" s="1"/>
  <c r="J646" i="7"/>
  <c r="I646" i="7"/>
  <c r="I651" i="7" s="1"/>
  <c r="H646" i="7"/>
  <c r="G646" i="7"/>
  <c r="F646" i="7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AA653" i="7" s="1"/>
  <c r="Z643" i="7"/>
  <c r="Z653" i="7" s="1"/>
  <c r="Y643" i="7"/>
  <c r="Y653" i="7" s="1"/>
  <c r="X643" i="7"/>
  <c r="J643" i="7"/>
  <c r="J653" i="7" s="1"/>
  <c r="I643" i="7"/>
  <c r="H643" i="7"/>
  <c r="G643" i="7"/>
  <c r="G653" i="7" s="1"/>
  <c r="F643" i="7"/>
  <c r="AB642" i="7"/>
  <c r="AA642" i="7"/>
  <c r="Z642" i="7"/>
  <c r="Y642" i="7"/>
  <c r="X642" i="7"/>
  <c r="J642" i="7"/>
  <c r="I642" i="7"/>
  <c r="H642" i="7"/>
  <c r="G642" i="7"/>
  <c r="F642" i="7"/>
  <c r="AB641" i="7"/>
  <c r="AA641" i="7"/>
  <c r="Z641" i="7"/>
  <c r="Y641" i="7"/>
  <c r="X641" i="7"/>
  <c r="J641" i="7"/>
  <c r="I641" i="7"/>
  <c r="H641" i="7"/>
  <c r="G641" i="7"/>
  <c r="F641" i="7"/>
  <c r="F651" i="7" s="1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W7" i="7" s="1"/>
  <c r="E25" i="7"/>
  <c r="W24" i="7"/>
  <c r="E24" i="7"/>
  <c r="E6" i="7" s="1"/>
  <c r="W23" i="7"/>
  <c r="E23" i="7"/>
  <c r="E5" i="7" s="1"/>
  <c r="U13" i="7"/>
  <c r="C13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Q10" i="7" s="1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AJ5" i="7"/>
  <c r="AJ10" i="7" s="1"/>
  <c r="AI5" i="7"/>
  <c r="AI10" i="7" s="1"/>
  <c r="AH5" i="7"/>
  <c r="AB5" i="7"/>
  <c r="AA5" i="7"/>
  <c r="Z5" i="7"/>
  <c r="Y5" i="7"/>
  <c r="X5" i="7"/>
  <c r="W5" i="7"/>
  <c r="R5" i="7"/>
  <c r="R10" i="7" s="1"/>
  <c r="Q5" i="7"/>
  <c r="P5" i="7"/>
  <c r="P10" i="7" s="1"/>
  <c r="J5" i="7"/>
  <c r="I5" i="7"/>
  <c r="H5" i="7"/>
  <c r="G5" i="7"/>
  <c r="F5" i="7"/>
  <c r="AL2" i="7"/>
  <c r="U2" i="7"/>
  <c r="T2" i="7"/>
  <c r="C2" i="7"/>
  <c r="M112" i="6"/>
  <c r="L112" i="6"/>
  <c r="F109" i="6"/>
  <c r="B106" i="6"/>
  <c r="M105" i="6"/>
  <c r="L103" i="6"/>
  <c r="F103" i="6"/>
  <c r="F106" i="6" s="1"/>
  <c r="F107" i="6" s="1"/>
  <c r="F108" i="6" s="1"/>
  <c r="M101" i="6"/>
  <c r="L101" i="6"/>
  <c r="B96" i="6"/>
  <c r="B95" i="6"/>
  <c r="F92" i="6"/>
  <c r="M90" i="6"/>
  <c r="L90" i="6"/>
  <c r="B84" i="6"/>
  <c r="L81" i="6"/>
  <c r="F81" i="6"/>
  <c r="F84" i="6" s="1"/>
  <c r="F85" i="6" s="1"/>
  <c r="F86" i="6" s="1"/>
  <c r="F87" i="6" s="1"/>
  <c r="M79" i="6"/>
  <c r="L79" i="6"/>
  <c r="B73" i="6"/>
  <c r="F70" i="6"/>
  <c r="M68" i="6"/>
  <c r="L68" i="6"/>
  <c r="B62" i="6"/>
  <c r="F59" i="6"/>
  <c r="M57" i="6"/>
  <c r="L57" i="6"/>
  <c r="B51" i="6"/>
  <c r="F48" i="6"/>
  <c r="M46" i="6"/>
  <c r="L46" i="6"/>
  <c r="B40" i="6"/>
  <c r="F37" i="6"/>
  <c r="F40" i="6" s="1"/>
  <c r="F41" i="6" s="1"/>
  <c r="F42" i="6" s="1"/>
  <c r="F43" i="6" s="1"/>
  <c r="M35" i="6"/>
  <c r="L35" i="6"/>
  <c r="B30" i="6"/>
  <c r="B31" i="6" s="1"/>
  <c r="B29" i="6"/>
  <c r="F26" i="6"/>
  <c r="M24" i="6"/>
  <c r="L24" i="6"/>
  <c r="B18" i="6"/>
  <c r="F15" i="6"/>
  <c r="F18" i="6" s="1"/>
  <c r="F19" i="6" s="1"/>
  <c r="F20" i="6" s="1"/>
  <c r="F21" i="6" s="1"/>
  <c r="M13" i="6"/>
  <c r="L13" i="6"/>
  <c r="B7" i="6"/>
  <c r="F4" i="6"/>
  <c r="F2" i="6"/>
  <c r="B2" i="6"/>
  <c r="M112" i="5"/>
  <c r="L112" i="5"/>
  <c r="F108" i="5"/>
  <c r="F109" i="5" s="1"/>
  <c r="B107" i="5"/>
  <c r="B108" i="5" s="1"/>
  <c r="F106" i="5"/>
  <c r="F107" i="5" s="1"/>
  <c r="B106" i="5"/>
  <c r="L103" i="5"/>
  <c r="F103" i="5"/>
  <c r="M101" i="5"/>
  <c r="L101" i="5"/>
  <c r="F96" i="5"/>
  <c r="F97" i="5" s="1"/>
  <c r="F98" i="5" s="1"/>
  <c r="F95" i="5"/>
  <c r="B95" i="5"/>
  <c r="B96" i="5" s="1"/>
  <c r="B97" i="5" s="1"/>
  <c r="F92" i="5"/>
  <c r="L92" i="5" s="1"/>
  <c r="M90" i="5"/>
  <c r="L90" i="5"/>
  <c r="F87" i="5"/>
  <c r="F86" i="5"/>
  <c r="B86" i="5"/>
  <c r="B85" i="5"/>
  <c r="F84" i="5"/>
  <c r="F85" i="5" s="1"/>
  <c r="B84" i="5"/>
  <c r="L83" i="5"/>
  <c r="L81" i="5"/>
  <c r="M83" i="5" s="1"/>
  <c r="F81" i="5"/>
  <c r="M79" i="5"/>
  <c r="L79" i="5"/>
  <c r="B73" i="5"/>
  <c r="F70" i="5"/>
  <c r="M68" i="5"/>
  <c r="L68" i="5"/>
  <c r="F65" i="5"/>
  <c r="B63" i="5"/>
  <c r="F62" i="5"/>
  <c r="F63" i="5" s="1"/>
  <c r="F64" i="5" s="1"/>
  <c r="B62" i="5"/>
  <c r="L61" i="5"/>
  <c r="L59" i="5"/>
  <c r="F59" i="5"/>
  <c r="M57" i="5"/>
  <c r="L57" i="5"/>
  <c r="B51" i="5"/>
  <c r="F48" i="5"/>
  <c r="M46" i="5"/>
  <c r="L46" i="5"/>
  <c r="F42" i="5"/>
  <c r="F43" i="5" s="1"/>
  <c r="B42" i="5"/>
  <c r="B41" i="5"/>
  <c r="F40" i="5"/>
  <c r="F41" i="5" s="1"/>
  <c r="B40" i="5"/>
  <c r="L37" i="5"/>
  <c r="F37" i="5"/>
  <c r="M35" i="5"/>
  <c r="L35" i="5"/>
  <c r="B29" i="5"/>
  <c r="F26" i="5"/>
  <c r="L26" i="5" s="1"/>
  <c r="L28" i="5" s="1"/>
  <c r="M24" i="5"/>
  <c r="L24" i="5"/>
  <c r="F18" i="5"/>
  <c r="F19" i="5" s="1"/>
  <c r="F20" i="5" s="1"/>
  <c r="F21" i="5" s="1"/>
  <c r="B18" i="5"/>
  <c r="L15" i="5"/>
  <c r="F15" i="5"/>
  <c r="M13" i="5"/>
  <c r="L13" i="5"/>
  <c r="F7" i="5"/>
  <c r="F8" i="5" s="1"/>
  <c r="F9" i="5" s="1"/>
  <c r="F10" i="5" s="1"/>
  <c r="B7" i="5"/>
  <c r="F4" i="5"/>
  <c r="L4" i="5" s="1"/>
  <c r="F2" i="5"/>
  <c r="B2" i="5"/>
  <c r="L6" i="5" s="1"/>
  <c r="M112" i="4"/>
  <c r="L112" i="4"/>
  <c r="B106" i="4"/>
  <c r="F103" i="4"/>
  <c r="M101" i="4"/>
  <c r="L101" i="4"/>
  <c r="B95" i="4"/>
  <c r="F92" i="4"/>
  <c r="F95" i="4" s="1"/>
  <c r="F96" i="4" s="1"/>
  <c r="F97" i="4" s="1"/>
  <c r="F98" i="4" s="1"/>
  <c r="M90" i="4"/>
  <c r="L90" i="4"/>
  <c r="F87" i="4"/>
  <c r="F86" i="4"/>
  <c r="F84" i="4"/>
  <c r="F85" i="4" s="1"/>
  <c r="B84" i="4"/>
  <c r="F81" i="4"/>
  <c r="L81" i="4" s="1"/>
  <c r="M79" i="4"/>
  <c r="L79" i="4"/>
  <c r="B76" i="4"/>
  <c r="F75" i="4"/>
  <c r="F76" i="4" s="1"/>
  <c r="B74" i="4"/>
  <c r="B75" i="4" s="1"/>
  <c r="B73" i="4"/>
  <c r="L70" i="4"/>
  <c r="F70" i="4"/>
  <c r="F73" i="4" s="1"/>
  <c r="F74" i="4" s="1"/>
  <c r="M68" i="4"/>
  <c r="L68" i="4"/>
  <c r="F65" i="4"/>
  <c r="F64" i="4"/>
  <c r="B64" i="4"/>
  <c r="B63" i="4"/>
  <c r="F62" i="4"/>
  <c r="F63" i="4" s="1"/>
  <c r="B62" i="4"/>
  <c r="L61" i="4"/>
  <c r="F59" i="4"/>
  <c r="L59" i="4" s="1"/>
  <c r="M57" i="4"/>
  <c r="L57" i="4"/>
  <c r="F51" i="4"/>
  <c r="F52" i="4" s="1"/>
  <c r="F53" i="4" s="1"/>
  <c r="F54" i="4" s="1"/>
  <c r="B51" i="4"/>
  <c r="F48" i="4"/>
  <c r="L48" i="4" s="1"/>
  <c r="L50" i="4" s="1"/>
  <c r="M46" i="4"/>
  <c r="L46" i="4"/>
  <c r="B40" i="4"/>
  <c r="F37" i="4"/>
  <c r="M35" i="4"/>
  <c r="L35" i="4"/>
  <c r="B30" i="4"/>
  <c r="F29" i="4"/>
  <c r="F30" i="4" s="1"/>
  <c r="F31" i="4" s="1"/>
  <c r="F32" i="4" s="1"/>
  <c r="B29" i="4"/>
  <c r="L28" i="4"/>
  <c r="L26" i="4"/>
  <c r="F26" i="4"/>
  <c r="M24" i="4"/>
  <c r="L24" i="4"/>
  <c r="B19" i="4"/>
  <c r="B18" i="4"/>
  <c r="F15" i="4"/>
  <c r="M13" i="4"/>
  <c r="L13" i="4"/>
  <c r="B8" i="4"/>
  <c r="B7" i="4"/>
  <c r="F4" i="4"/>
  <c r="L4" i="4" s="1"/>
  <c r="L6" i="4" s="1"/>
  <c r="F2" i="4"/>
  <c r="M61" i="4" s="1"/>
  <c r="B2" i="4"/>
  <c r="L83" i="4" s="1"/>
  <c r="M112" i="3"/>
  <c r="L112" i="3"/>
  <c r="B107" i="3"/>
  <c r="B106" i="3"/>
  <c r="L103" i="3"/>
  <c r="F103" i="3"/>
  <c r="F106" i="3" s="1"/>
  <c r="F107" i="3" s="1"/>
  <c r="F108" i="3" s="1"/>
  <c r="F109" i="3" s="1"/>
  <c r="M101" i="3"/>
  <c r="L101" i="3"/>
  <c r="F96" i="3"/>
  <c r="F97" i="3" s="1"/>
  <c r="F98" i="3" s="1"/>
  <c r="F95" i="3"/>
  <c r="B95" i="3"/>
  <c r="L92" i="3"/>
  <c r="F92" i="3"/>
  <c r="M90" i="3"/>
  <c r="L90" i="3"/>
  <c r="F84" i="3"/>
  <c r="F85" i="3" s="1"/>
  <c r="F86" i="3" s="1"/>
  <c r="F87" i="3" s="1"/>
  <c r="B84" i="3"/>
  <c r="L81" i="3"/>
  <c r="F81" i="3"/>
  <c r="M79" i="3"/>
  <c r="L79" i="3"/>
  <c r="B74" i="3"/>
  <c r="B73" i="3"/>
  <c r="F70" i="3"/>
  <c r="F73" i="3" s="1"/>
  <c r="F74" i="3" s="1"/>
  <c r="F75" i="3" s="1"/>
  <c r="F76" i="3" s="1"/>
  <c r="M68" i="3"/>
  <c r="L68" i="3"/>
  <c r="B63" i="3"/>
  <c r="B62" i="3"/>
  <c r="F59" i="3"/>
  <c r="M57" i="3"/>
  <c r="L57" i="3"/>
  <c r="F54" i="3"/>
  <c r="B52" i="3"/>
  <c r="F51" i="3"/>
  <c r="F52" i="3" s="1"/>
  <c r="F53" i="3" s="1"/>
  <c r="B51" i="3"/>
  <c r="L48" i="3"/>
  <c r="M50" i="3" s="1"/>
  <c r="F48" i="3"/>
  <c r="M46" i="3"/>
  <c r="L46" i="3"/>
  <c r="F40" i="3"/>
  <c r="F41" i="3" s="1"/>
  <c r="F42" i="3" s="1"/>
  <c r="F43" i="3" s="1"/>
  <c r="B40" i="3"/>
  <c r="F37" i="3"/>
  <c r="L37" i="3" s="1"/>
  <c r="M35" i="3"/>
  <c r="L35" i="3"/>
  <c r="B29" i="3"/>
  <c r="F26" i="3"/>
  <c r="F29" i="3" s="1"/>
  <c r="F30" i="3" s="1"/>
  <c r="F31" i="3" s="1"/>
  <c r="F32" i="3" s="1"/>
  <c r="M24" i="3"/>
  <c r="L24" i="3"/>
  <c r="B18" i="3"/>
  <c r="B19" i="3" s="1"/>
  <c r="F15" i="3"/>
  <c r="F18" i="3" s="1"/>
  <c r="F19" i="3" s="1"/>
  <c r="F20" i="3" s="1"/>
  <c r="F21" i="3" s="1"/>
  <c r="M13" i="3"/>
  <c r="L13" i="3"/>
  <c r="F8" i="3"/>
  <c r="F9" i="3" s="1"/>
  <c r="F10" i="3" s="1"/>
  <c r="F7" i="3"/>
  <c r="B7" i="3"/>
  <c r="F4" i="3"/>
  <c r="L4" i="3" s="1"/>
  <c r="F2" i="3"/>
  <c r="M94" i="3" s="1"/>
  <c r="B2" i="3"/>
  <c r="L83" i="3" s="1"/>
  <c r="M112" i="2"/>
  <c r="L112" i="2"/>
  <c r="F106" i="2"/>
  <c r="F107" i="2" s="1"/>
  <c r="F108" i="2" s="1"/>
  <c r="F109" i="2" s="1"/>
  <c r="B106" i="2"/>
  <c r="F103" i="2"/>
  <c r="L103" i="2" s="1"/>
  <c r="M101" i="2"/>
  <c r="L101" i="2"/>
  <c r="F96" i="2"/>
  <c r="F97" i="2" s="1"/>
  <c r="F98" i="2" s="1"/>
  <c r="F95" i="2"/>
  <c r="B95" i="2"/>
  <c r="L92" i="2"/>
  <c r="L94" i="2" s="1"/>
  <c r="F92" i="2"/>
  <c r="M90" i="2"/>
  <c r="L90" i="2"/>
  <c r="B85" i="2"/>
  <c r="B86" i="2" s="1"/>
  <c r="F84" i="2"/>
  <c r="F85" i="2" s="1"/>
  <c r="F86" i="2" s="1"/>
  <c r="F87" i="2" s="1"/>
  <c r="B84" i="2"/>
  <c r="F81" i="2"/>
  <c r="L81" i="2" s="1"/>
  <c r="M79" i="2"/>
  <c r="L79" i="2"/>
  <c r="F75" i="2"/>
  <c r="F76" i="2" s="1"/>
  <c r="F74" i="2"/>
  <c r="B73" i="2"/>
  <c r="B74" i="2" s="1"/>
  <c r="F70" i="2"/>
  <c r="F73" i="2" s="1"/>
  <c r="M68" i="2"/>
  <c r="L68" i="2"/>
  <c r="F65" i="2"/>
  <c r="F62" i="2"/>
  <c r="F63" i="2" s="1"/>
  <c r="F64" i="2" s="1"/>
  <c r="B62" i="2"/>
  <c r="L59" i="2"/>
  <c r="L61" i="2" s="1"/>
  <c r="F59" i="2"/>
  <c r="M57" i="2"/>
  <c r="L57" i="2"/>
  <c r="F53" i="2"/>
  <c r="F54" i="2" s="1"/>
  <c r="B53" i="2"/>
  <c r="B52" i="2"/>
  <c r="B51" i="2"/>
  <c r="F48" i="2"/>
  <c r="F51" i="2" s="1"/>
  <c r="F52" i="2" s="1"/>
  <c r="M46" i="2"/>
  <c r="L46" i="2"/>
  <c r="B41" i="2"/>
  <c r="F40" i="2"/>
  <c r="F41" i="2" s="1"/>
  <c r="F42" i="2" s="1"/>
  <c r="F43" i="2" s="1"/>
  <c r="B40" i="2"/>
  <c r="F37" i="2"/>
  <c r="L37" i="2" s="1"/>
  <c r="M35" i="2"/>
  <c r="L35" i="2"/>
  <c r="F31" i="2"/>
  <c r="F32" i="2" s="1"/>
  <c r="B31" i="2"/>
  <c r="B32" i="2" s="1"/>
  <c r="F30" i="2"/>
  <c r="B30" i="2"/>
  <c r="B29" i="2"/>
  <c r="F26" i="2"/>
  <c r="F29" i="2" s="1"/>
  <c r="M24" i="2"/>
  <c r="L24" i="2"/>
  <c r="B19" i="2"/>
  <c r="F18" i="2"/>
  <c r="F19" i="2" s="1"/>
  <c r="F20" i="2" s="1"/>
  <c r="F21" i="2" s="1"/>
  <c r="B18" i="2"/>
  <c r="M17" i="2"/>
  <c r="L15" i="2"/>
  <c r="F15" i="2"/>
  <c r="M13" i="2"/>
  <c r="L13" i="2"/>
  <c r="F10" i="2"/>
  <c r="F9" i="2"/>
  <c r="F8" i="2"/>
  <c r="B8" i="2"/>
  <c r="B7" i="2"/>
  <c r="L6" i="2"/>
  <c r="L4" i="2"/>
  <c r="F4" i="2"/>
  <c r="F7" i="2" s="1"/>
  <c r="F2" i="2"/>
  <c r="M6" i="2" s="1"/>
  <c r="B2" i="2"/>
  <c r="L17" i="2" s="1"/>
  <c r="AQ5" i="13"/>
  <c r="AQ5" i="12"/>
  <c r="AQ5" i="9"/>
  <c r="AN5" i="13"/>
  <c r="AP5" i="14"/>
  <c r="AQ5" i="8"/>
  <c r="AP5" i="7"/>
  <c r="AQ5" i="16"/>
  <c r="AP5" i="13"/>
  <c r="AP5" i="12"/>
  <c r="AP5" i="9"/>
  <c r="AN5" i="12"/>
  <c r="AN5" i="16"/>
  <c r="AM5" i="13"/>
  <c r="AM5" i="12"/>
  <c r="AM5" i="9"/>
  <c r="AP5" i="16"/>
  <c r="AO5" i="13"/>
  <c r="AO5" i="12"/>
  <c r="AM5" i="16"/>
  <c r="AO5" i="14"/>
  <c r="AQ5" i="11"/>
  <c r="AP5" i="8"/>
  <c r="AO5" i="7"/>
  <c r="AQ5" i="15"/>
  <c r="AN5" i="14"/>
  <c r="AP5" i="11"/>
  <c r="AQ5" i="10"/>
  <c r="AO5" i="8"/>
  <c r="AN5" i="7"/>
  <c r="AP5" i="15"/>
  <c r="AM5" i="14"/>
  <c r="AO5" i="11"/>
  <c r="AP5" i="10"/>
  <c r="AN5" i="8"/>
  <c r="AM5" i="7"/>
  <c r="AO5" i="15"/>
  <c r="AN5" i="11"/>
  <c r="AO5" i="10"/>
  <c r="AM5" i="8"/>
  <c r="AN5" i="15"/>
  <c r="AM5" i="11"/>
  <c r="AN5" i="10"/>
  <c r="AM5" i="15"/>
  <c r="AM5" i="10"/>
  <c r="AO5" i="9"/>
  <c r="AO5" i="16"/>
  <c r="AQ5" i="14"/>
  <c r="AN5" i="9"/>
  <c r="AQ5" i="7"/>
  <c r="E13" i="1"/>
  <c r="B11" i="1"/>
  <c r="D11" i="1"/>
  <c r="H62" i="5"/>
  <c r="F15" i="1"/>
  <c r="H12" i="1"/>
  <c r="G9" i="1"/>
  <c r="D84" i="2"/>
  <c r="D64" i="4"/>
  <c r="D18" i="5"/>
  <c r="F17" i="1"/>
  <c r="H84" i="4"/>
  <c r="F10" i="1"/>
  <c r="H40" i="5"/>
  <c r="M29" i="3"/>
  <c r="D15" i="1"/>
  <c r="H14" i="1"/>
  <c r="L76" i="4"/>
  <c r="L74" i="4"/>
  <c r="D19" i="2"/>
  <c r="F18" i="1"/>
  <c r="M29" i="4"/>
  <c r="H11" i="1"/>
  <c r="D107" i="3"/>
  <c r="M84" i="2"/>
  <c r="H51" i="2"/>
  <c r="B15" i="1"/>
  <c r="M7" i="6"/>
  <c r="M96" i="5"/>
  <c r="D51" i="5"/>
  <c r="H17" i="1"/>
  <c r="F16" i="1"/>
  <c r="E9" i="1"/>
  <c r="L18" i="4"/>
  <c r="D62" i="5"/>
  <c r="G14" i="1"/>
  <c r="L29" i="6"/>
  <c r="M51" i="3"/>
  <c r="M41" i="5"/>
  <c r="D62" i="3"/>
  <c r="D52" i="3"/>
  <c r="H18" i="5"/>
  <c r="H18" i="2"/>
  <c r="E15" i="1"/>
  <c r="B14" i="1"/>
  <c r="H84" i="3"/>
  <c r="L106" i="5"/>
  <c r="B18" i="1"/>
  <c r="H7" i="2"/>
  <c r="H7" i="5"/>
  <c r="D29" i="2"/>
  <c r="D16" i="1"/>
  <c r="H9" i="1"/>
  <c r="L62" i="5"/>
  <c r="F9" i="1"/>
  <c r="D13" i="1"/>
  <c r="F14" i="1"/>
  <c r="H15" i="1"/>
  <c r="D18" i="2"/>
  <c r="D74" i="4"/>
  <c r="M30" i="2"/>
  <c r="D9" i="1"/>
  <c r="L18" i="5"/>
  <c r="G10" i="1"/>
  <c r="M95" i="6"/>
  <c r="D51" i="2"/>
  <c r="L29" i="3"/>
  <c r="H30" i="4"/>
  <c r="M106" i="4"/>
  <c r="M18" i="2"/>
  <c r="D106" i="3"/>
  <c r="L51" i="3"/>
  <c r="E10" i="1"/>
  <c r="D41" i="2"/>
  <c r="D63" i="5"/>
  <c r="H74" i="4"/>
  <c r="M51" i="2"/>
  <c r="G13" i="1"/>
  <c r="H85" i="2"/>
  <c r="L95" i="5"/>
  <c r="D52" i="2"/>
  <c r="G11" i="1"/>
  <c r="F11" i="1"/>
  <c r="M106" i="3"/>
  <c r="B16" i="1"/>
  <c r="M62" i="5"/>
  <c r="G18" i="1"/>
  <c r="B12" i="1"/>
  <c r="E11" i="1"/>
  <c r="H30" i="2"/>
  <c r="H29" i="2"/>
  <c r="D10" i="1"/>
  <c r="L85" i="2"/>
  <c r="H75" i="4"/>
  <c r="M40" i="2"/>
  <c r="H96" i="5"/>
  <c r="E17" i="1"/>
  <c r="H13" i="1"/>
  <c r="L40" i="2"/>
  <c r="H106" i="3"/>
  <c r="G16" i="1"/>
  <c r="D85" i="5"/>
  <c r="D40" i="2"/>
  <c r="L84" i="2"/>
  <c r="L74" i="3"/>
  <c r="D18" i="1"/>
  <c r="H7" i="6"/>
  <c r="L41" i="5"/>
  <c r="D95" i="2"/>
  <c r="B17" i="1"/>
  <c r="H84" i="2"/>
  <c r="H40" i="2"/>
  <c r="H106" i="5"/>
  <c r="M74" i="4"/>
  <c r="L75" i="4"/>
  <c r="E12" i="1"/>
  <c r="M75" i="4"/>
  <c r="D62" i="4"/>
  <c r="M95" i="5"/>
  <c r="L62" i="3"/>
  <c r="D85" i="2"/>
  <c r="M29" i="2"/>
  <c r="L29" i="2"/>
  <c r="M7" i="2"/>
  <c r="E16" i="1"/>
  <c r="L86" i="2"/>
  <c r="L40" i="5"/>
  <c r="D75" i="4"/>
  <c r="G15" i="1"/>
  <c r="H41" i="2"/>
  <c r="H16" i="1"/>
  <c r="M62" i="3"/>
  <c r="H74" i="3"/>
  <c r="M62" i="6"/>
  <c r="D41" i="5"/>
  <c r="M106" i="5"/>
  <c r="D7" i="2"/>
  <c r="D17" i="1"/>
  <c r="G12" i="1"/>
  <c r="L73" i="3"/>
  <c r="E14" i="1"/>
  <c r="D106" i="5"/>
  <c r="B13" i="1"/>
  <c r="L18" i="2"/>
  <c r="M85" i="2"/>
  <c r="H40" i="3"/>
  <c r="L86" i="5"/>
  <c r="H10" i="1"/>
  <c r="D63" i="4"/>
  <c r="D7" i="6"/>
  <c r="E18" i="1"/>
  <c r="M18" i="4"/>
  <c r="L51" i="2"/>
  <c r="D29" i="5"/>
  <c r="F13" i="1"/>
  <c r="G17" i="1"/>
  <c r="B9" i="1"/>
  <c r="D12" i="1"/>
  <c r="M84" i="5"/>
  <c r="D7" i="5"/>
  <c r="H63" i="5"/>
  <c r="D40" i="5"/>
  <c r="D14" i="1"/>
  <c r="L7" i="2"/>
  <c r="D74" i="3"/>
  <c r="L84" i="3"/>
  <c r="B10" i="1"/>
  <c r="F12" i="1"/>
  <c r="M40" i="5"/>
  <c r="L95" i="6"/>
  <c r="H18" i="1"/>
  <c r="H51" i="6"/>
  <c r="D96" i="6"/>
  <c r="L106" i="3"/>
  <c r="M73" i="3"/>
  <c r="H73" i="6"/>
  <c r="D62" i="6"/>
  <c r="H62" i="3"/>
  <c r="M6" i="3" l="1"/>
  <c r="M83" i="3"/>
  <c r="M39" i="3"/>
  <c r="M61" i="5"/>
  <c r="L105" i="6"/>
  <c r="L17" i="5"/>
  <c r="N51" i="3"/>
  <c r="F19" i="1"/>
  <c r="N51" i="2"/>
  <c r="N18" i="4"/>
  <c r="N106" i="5"/>
  <c r="J18" i="5"/>
  <c r="G19" i="1"/>
  <c r="J40" i="2"/>
  <c r="H19" i="1"/>
  <c r="N29" i="2"/>
  <c r="J84" i="2"/>
  <c r="J41" i="2"/>
  <c r="N84" i="2"/>
  <c r="N29" i="3"/>
  <c r="J7" i="5"/>
  <c r="N41" i="5"/>
  <c r="N7" i="2"/>
  <c r="J74" i="3"/>
  <c r="N95" i="5"/>
  <c r="N85" i="2"/>
  <c r="N62" i="3"/>
  <c r="J74" i="4"/>
  <c r="N75" i="4"/>
  <c r="N95" i="6"/>
  <c r="N73" i="3"/>
  <c r="N106" i="3"/>
  <c r="J85" i="2"/>
  <c r="J63" i="5"/>
  <c r="N74" i="4"/>
  <c r="J75" i="4"/>
  <c r="N40" i="2"/>
  <c r="E19" i="1"/>
  <c r="J106" i="5"/>
  <c r="J7" i="6"/>
  <c r="J40" i="5"/>
  <c r="J18" i="2"/>
  <c r="J62" i="5"/>
  <c r="N40" i="5"/>
  <c r="N18" i="2"/>
  <c r="N62" i="5"/>
  <c r="J106" i="3"/>
  <c r="D19" i="1"/>
  <c r="J7" i="2"/>
  <c r="J29" i="2"/>
  <c r="J51" i="2"/>
  <c r="J62" i="3"/>
  <c r="M39" i="2"/>
  <c r="L39" i="2"/>
  <c r="L83" i="6"/>
  <c r="M83" i="6"/>
  <c r="B85" i="6"/>
  <c r="B87" i="5"/>
  <c r="M94" i="2"/>
  <c r="B20" i="3"/>
  <c r="M105" i="2"/>
  <c r="L105" i="2"/>
  <c r="B75" i="2"/>
  <c r="B107" i="2"/>
  <c r="B65" i="4"/>
  <c r="L92" i="4"/>
  <c r="L94" i="4" s="1"/>
  <c r="B9" i="4"/>
  <c r="B96" i="4"/>
  <c r="B54" i="2"/>
  <c r="M83" i="2"/>
  <c r="L83" i="2"/>
  <c r="B107" i="6"/>
  <c r="B32" i="6"/>
  <c r="B52" i="4"/>
  <c r="B109" i="5"/>
  <c r="B20" i="4"/>
  <c r="L70" i="5"/>
  <c r="L72" i="5" s="1"/>
  <c r="F73" i="5"/>
  <c r="F74" i="5" s="1"/>
  <c r="F75" i="5" s="1"/>
  <c r="F76" i="5" s="1"/>
  <c r="L26" i="3"/>
  <c r="B53" i="3"/>
  <c r="B41" i="4"/>
  <c r="B96" i="2"/>
  <c r="L37" i="4"/>
  <c r="F40" i="4"/>
  <c r="F41" i="4" s="1"/>
  <c r="F42" i="4" s="1"/>
  <c r="F43" i="4" s="1"/>
  <c r="L70" i="3"/>
  <c r="M72" i="3" s="1"/>
  <c r="F7" i="4"/>
  <c r="F8" i="4" s="1"/>
  <c r="F9" i="4" s="1"/>
  <c r="F10" i="4" s="1"/>
  <c r="L48" i="6"/>
  <c r="F51" i="6"/>
  <c r="F52" i="6" s="1"/>
  <c r="F53" i="6" s="1"/>
  <c r="F54" i="6" s="1"/>
  <c r="B42" i="2"/>
  <c r="B8" i="5"/>
  <c r="B52" i="6"/>
  <c r="L15" i="3"/>
  <c r="B20" i="2"/>
  <c r="B87" i="2"/>
  <c r="B75" i="3"/>
  <c r="AH10" i="7"/>
  <c r="L15" i="6"/>
  <c r="L103" i="4"/>
  <c r="F106" i="4"/>
  <c r="F107" i="4" s="1"/>
  <c r="F108" i="4" s="1"/>
  <c r="F109" i="4" s="1"/>
  <c r="B30" i="5"/>
  <c r="B9" i="2"/>
  <c r="M61" i="2"/>
  <c r="F29" i="5"/>
  <c r="F30" i="5" s="1"/>
  <c r="F31" i="5" s="1"/>
  <c r="F32" i="5" s="1"/>
  <c r="B64" i="5"/>
  <c r="B19" i="6"/>
  <c r="B43" i="5"/>
  <c r="B98" i="5"/>
  <c r="B108" i="3"/>
  <c r="B41" i="6"/>
  <c r="L48" i="2"/>
  <c r="B107" i="4"/>
  <c r="B31" i="4"/>
  <c r="L48" i="5"/>
  <c r="L50" i="5" s="1"/>
  <c r="F51" i="5"/>
  <c r="F52" i="5" s="1"/>
  <c r="F53" i="5" s="1"/>
  <c r="F54" i="5" s="1"/>
  <c r="F62" i="3"/>
  <c r="F63" i="3" s="1"/>
  <c r="F64" i="3" s="1"/>
  <c r="F65" i="3" s="1"/>
  <c r="L59" i="3"/>
  <c r="M61" i="3" s="1"/>
  <c r="L39" i="3"/>
  <c r="L6" i="3"/>
  <c r="L50" i="3"/>
  <c r="L105" i="3"/>
  <c r="L94" i="3"/>
  <c r="B64" i="3"/>
  <c r="L15" i="4"/>
  <c r="F18" i="4"/>
  <c r="F19" i="4" s="1"/>
  <c r="F20" i="4" s="1"/>
  <c r="F21" i="4" s="1"/>
  <c r="B97" i="6"/>
  <c r="B8" i="3"/>
  <c r="B74" i="6"/>
  <c r="B63" i="2"/>
  <c r="B96" i="3"/>
  <c r="B52" i="5"/>
  <c r="B30" i="3"/>
  <c r="B41" i="3"/>
  <c r="B85" i="3"/>
  <c r="M94" i="5"/>
  <c r="M28" i="5"/>
  <c r="M6" i="5"/>
  <c r="M39" i="5"/>
  <c r="M105" i="5"/>
  <c r="M17" i="5"/>
  <c r="B74" i="5"/>
  <c r="L37" i="6"/>
  <c r="B19" i="5"/>
  <c r="P10" i="9"/>
  <c r="B8" i="6"/>
  <c r="F62" i="6"/>
  <c r="F63" i="6" s="1"/>
  <c r="F64" i="6" s="1"/>
  <c r="F65" i="6" s="1"/>
  <c r="L59" i="6"/>
  <c r="M72" i="2"/>
  <c r="X653" i="9"/>
  <c r="B85" i="4"/>
  <c r="B63" i="6"/>
  <c r="L94" i="5"/>
  <c r="L39" i="5"/>
  <c r="AH10" i="8"/>
  <c r="L92" i="6"/>
  <c r="F95" i="6"/>
  <c r="F96" i="6" s="1"/>
  <c r="F97" i="6" s="1"/>
  <c r="F98" i="6" s="1"/>
  <c r="M105" i="3"/>
  <c r="AB651" i="7"/>
  <c r="Z654" i="7"/>
  <c r="L105" i="5"/>
  <c r="L70" i="2"/>
  <c r="L72" i="4"/>
  <c r="I651" i="8"/>
  <c r="L26" i="2"/>
  <c r="M28" i="2" s="1"/>
  <c r="H652" i="7"/>
  <c r="L72" i="2"/>
  <c r="M72" i="4"/>
  <c r="M50" i="4"/>
  <c r="M28" i="4"/>
  <c r="M6" i="4"/>
  <c r="M83" i="4"/>
  <c r="L4" i="6"/>
  <c r="F7" i="6"/>
  <c r="F8" i="6" s="1"/>
  <c r="F9" i="6" s="1"/>
  <c r="F10" i="6" s="1"/>
  <c r="AH10" i="9"/>
  <c r="AI10" i="15"/>
  <c r="AA652" i="7"/>
  <c r="Y651" i="9"/>
  <c r="J654" i="9"/>
  <c r="X653" i="15"/>
  <c r="L26" i="6"/>
  <c r="F29" i="6"/>
  <c r="F30" i="6" s="1"/>
  <c r="F31" i="6" s="1"/>
  <c r="F32" i="6" s="1"/>
  <c r="L70" i="6"/>
  <c r="F73" i="6"/>
  <c r="F74" i="6" s="1"/>
  <c r="F75" i="6" s="1"/>
  <c r="F76" i="6" s="1"/>
  <c r="Q10" i="8"/>
  <c r="L96" i="6"/>
  <c r="H19" i="4"/>
  <c r="D40" i="6"/>
  <c r="H8" i="4"/>
  <c r="D30" i="6"/>
  <c r="H7" i="4"/>
  <c r="M96" i="6"/>
  <c r="L95" i="3"/>
  <c r="H62" i="6"/>
  <c r="M19" i="4"/>
  <c r="L32" i="2"/>
  <c r="H29" i="3"/>
  <c r="H107" i="5"/>
  <c r="D96" i="5"/>
  <c r="H86" i="2"/>
  <c r="D86" i="2"/>
  <c r="M63" i="3"/>
  <c r="D8" i="2"/>
  <c r="H18" i="6"/>
  <c r="M18" i="5"/>
  <c r="L29" i="5"/>
  <c r="M95" i="3"/>
  <c r="L63" i="3"/>
  <c r="L108" i="5"/>
  <c r="M74" i="2"/>
  <c r="D73" i="3"/>
  <c r="M84" i="3"/>
  <c r="M7" i="4"/>
  <c r="M84" i="6"/>
  <c r="L53" i="2"/>
  <c r="L62" i="4"/>
  <c r="H95" i="4"/>
  <c r="M41" i="2"/>
  <c r="H18" i="3"/>
  <c r="L73" i="6"/>
  <c r="H73" i="4"/>
  <c r="H63" i="3"/>
  <c r="H29" i="5"/>
  <c r="H95" i="6"/>
  <c r="L7" i="5"/>
  <c r="M42" i="5"/>
  <c r="L84" i="5"/>
  <c r="M62" i="2"/>
  <c r="D29" i="6"/>
  <c r="H52" i="3"/>
  <c r="H97" i="5"/>
  <c r="H73" i="3"/>
  <c r="L107" i="5"/>
  <c r="M63" i="4"/>
  <c r="M52" i="3"/>
  <c r="L51" i="6"/>
  <c r="D74" i="2"/>
  <c r="H62" i="2"/>
  <c r="D84" i="4"/>
  <c r="L8" i="4"/>
  <c r="D29" i="3"/>
  <c r="H74" i="2"/>
  <c r="L30" i="6"/>
  <c r="L84" i="4"/>
  <c r="H7" i="3"/>
  <c r="H106" i="2"/>
  <c r="M31" i="6"/>
  <c r="M84" i="4"/>
  <c r="H18" i="4"/>
  <c r="L7" i="6"/>
  <c r="L40" i="4"/>
  <c r="D97" i="5"/>
  <c r="M95" i="4"/>
  <c r="D73" i="4"/>
  <c r="H73" i="5"/>
  <c r="H51" i="4"/>
  <c r="L62" i="2"/>
  <c r="L52" i="3"/>
  <c r="L19" i="3"/>
  <c r="D51" i="3"/>
  <c r="L107" i="3"/>
  <c r="M51" i="6"/>
  <c r="M52" i="2"/>
  <c r="L95" i="4"/>
  <c r="D18" i="6"/>
  <c r="L51" i="4"/>
  <c r="M18" i="6"/>
  <c r="H96" i="6"/>
  <c r="L19" i="4"/>
  <c r="L19" i="2"/>
  <c r="M95" i="2"/>
  <c r="H86" i="5"/>
  <c r="H85" i="5"/>
  <c r="L31" i="6"/>
  <c r="D51" i="4"/>
  <c r="D8" i="4"/>
  <c r="D30" i="4"/>
  <c r="L29" i="4"/>
  <c r="H63" i="4"/>
  <c r="D84" i="5"/>
  <c r="M7" i="3"/>
  <c r="M40" i="3"/>
  <c r="D95" i="6"/>
  <c r="M7" i="5"/>
  <c r="D7" i="3"/>
  <c r="D95" i="4"/>
  <c r="L18" i="3"/>
  <c r="D73" i="2"/>
  <c r="D19" i="3"/>
  <c r="L96" i="5"/>
  <c r="M73" i="6"/>
  <c r="D108" i="5"/>
  <c r="H73" i="2"/>
  <c r="D63" i="3"/>
  <c r="D42" i="5"/>
  <c r="H62" i="4"/>
  <c r="D95" i="5"/>
  <c r="L85" i="5"/>
  <c r="M73" i="5"/>
  <c r="M8" i="2"/>
  <c r="H52" i="2"/>
  <c r="M97" i="5"/>
  <c r="M63" i="5"/>
  <c r="M108" i="5"/>
  <c r="D73" i="6"/>
  <c r="M86" i="5"/>
  <c r="D18" i="4"/>
  <c r="L62" i="6"/>
  <c r="L52" i="2"/>
  <c r="L97" i="5"/>
  <c r="L106" i="2"/>
  <c r="D95" i="3"/>
  <c r="M73" i="2"/>
  <c r="D106" i="2"/>
  <c r="D31" i="2"/>
  <c r="H95" i="5"/>
  <c r="L42" i="5"/>
  <c r="H76" i="4"/>
  <c r="D86" i="5"/>
  <c r="H51" i="5"/>
  <c r="D53" i="2"/>
  <c r="M62" i="4"/>
  <c r="H40" i="4"/>
  <c r="D18" i="3"/>
  <c r="H31" i="6"/>
  <c r="M30" i="6"/>
  <c r="M51" i="4"/>
  <c r="D19" i="4"/>
  <c r="M106" i="2"/>
  <c r="M29" i="6"/>
  <c r="M51" i="5"/>
  <c r="M85" i="5"/>
  <c r="D76" i="4"/>
  <c r="M40" i="6"/>
  <c r="M106" i="6"/>
  <c r="L8" i="2"/>
  <c r="M86" i="2"/>
  <c r="M107" i="5"/>
  <c r="L63" i="5"/>
  <c r="H64" i="4"/>
  <c r="H51" i="3"/>
  <c r="H84" i="5"/>
  <c r="L30" i="2"/>
  <c r="L73" i="4"/>
  <c r="D107" i="5"/>
  <c r="M107" i="3"/>
  <c r="H106" i="6"/>
  <c r="H32" i="2"/>
  <c r="H31" i="2"/>
  <c r="M73" i="4"/>
  <c r="H42" i="5"/>
  <c r="H108" i="5"/>
  <c r="L73" i="5"/>
  <c r="L74" i="2"/>
  <c r="H8" i="2"/>
  <c r="L31" i="2"/>
  <c r="M19" i="3"/>
  <c r="L41" i="2"/>
  <c r="M53" i="2"/>
  <c r="L51" i="5"/>
  <c r="L106" i="4"/>
  <c r="D31" i="6"/>
  <c r="H40" i="6"/>
  <c r="H106" i="4"/>
  <c r="H30" i="6"/>
  <c r="H29" i="6"/>
  <c r="L106" i="6"/>
  <c r="M30" i="4"/>
  <c r="H95" i="3"/>
  <c r="D32" i="2"/>
  <c r="L40" i="6"/>
  <c r="D106" i="6"/>
  <c r="D84" i="3"/>
  <c r="H19" i="3"/>
  <c r="L30" i="4"/>
  <c r="L18" i="6"/>
  <c r="H84" i="6"/>
  <c r="L73" i="2"/>
  <c r="D84" i="6"/>
  <c r="M29" i="5"/>
  <c r="D62" i="2"/>
  <c r="H53" i="2"/>
  <c r="D30" i="2"/>
  <c r="M64" i="4"/>
  <c r="M19" i="2"/>
  <c r="H29" i="4"/>
  <c r="D51" i="6"/>
  <c r="M40" i="4"/>
  <c r="L63" i="4"/>
  <c r="M31" i="2"/>
  <c r="L7" i="3"/>
  <c r="D29" i="4"/>
  <c r="H95" i="2"/>
  <c r="M32" i="2"/>
  <c r="D40" i="4"/>
  <c r="L95" i="2"/>
  <c r="M8" i="4"/>
  <c r="L64" i="4"/>
  <c r="L84" i="6"/>
  <c r="M76" i="4"/>
  <c r="H107" i="3"/>
  <c r="L40" i="3"/>
  <c r="H41" i="5"/>
  <c r="D40" i="3"/>
  <c r="L7" i="4"/>
  <c r="M18" i="3"/>
  <c r="D106" i="4"/>
  <c r="D73" i="5"/>
  <c r="H19" i="2"/>
  <c r="M74" i="3"/>
  <c r="D7" i="4"/>
  <c r="P32" i="2"/>
  <c r="P29" i="2"/>
  <c r="P76" i="4"/>
  <c r="P73" i="4"/>
  <c r="J95" i="5" l="1"/>
  <c r="N107" i="5"/>
  <c r="J41" i="5"/>
  <c r="N95" i="2"/>
  <c r="N73" i="4"/>
  <c r="N107" i="3"/>
  <c r="J18" i="4"/>
  <c r="N97" i="5"/>
  <c r="J40" i="3"/>
  <c r="N31" i="6"/>
  <c r="N85" i="5"/>
  <c r="N32" i="2"/>
  <c r="N51" i="6"/>
  <c r="N96" i="6"/>
  <c r="J51" i="6"/>
  <c r="N106" i="6"/>
  <c r="J73" i="4"/>
  <c r="J42" i="5"/>
  <c r="N29" i="6"/>
  <c r="N52" i="3"/>
  <c r="J30" i="4"/>
  <c r="J52" i="2"/>
  <c r="J84" i="5"/>
  <c r="N42" i="5"/>
  <c r="N40" i="4"/>
  <c r="N84" i="5"/>
  <c r="J74" i="2"/>
  <c r="J73" i="6"/>
  <c r="N41" i="2"/>
  <c r="N95" i="3"/>
  <c r="N30" i="6"/>
  <c r="J51" i="4"/>
  <c r="J29" i="4"/>
  <c r="J95" i="3"/>
  <c r="J30" i="6"/>
  <c r="J31" i="2"/>
  <c r="N29" i="4"/>
  <c r="J19" i="3"/>
  <c r="N7" i="6"/>
  <c r="N86" i="2"/>
  <c r="J29" i="6"/>
  <c r="J19" i="4"/>
  <c r="J95" i="4"/>
  <c r="J7" i="4"/>
  <c r="J7" i="3"/>
  <c r="J107" i="3"/>
  <c r="J86" i="2"/>
  <c r="N18" i="3"/>
  <c r="N19" i="2"/>
  <c r="J31" i="6"/>
  <c r="J84" i="6"/>
  <c r="J40" i="4"/>
  <c r="N73" i="2"/>
  <c r="J32" i="2"/>
  <c r="N64" i="4"/>
  <c r="J62" i="6"/>
  <c r="J96" i="6"/>
  <c r="N62" i="6"/>
  <c r="N53" i="2"/>
  <c r="J51" i="3"/>
  <c r="N106" i="2"/>
  <c r="J73" i="5"/>
  <c r="J29" i="5"/>
  <c r="J106" i="6"/>
  <c r="J79" i="4"/>
  <c r="J78" i="4"/>
  <c r="J63" i="4"/>
  <c r="N73" i="5"/>
  <c r="N74" i="2"/>
  <c r="N30" i="4"/>
  <c r="N63" i="3"/>
  <c r="N62" i="2"/>
  <c r="J53" i="2"/>
  <c r="N18" i="6"/>
  <c r="N108" i="5"/>
  <c r="N40" i="6"/>
  <c r="N51" i="4"/>
  <c r="J29" i="3"/>
  <c r="J19" i="2"/>
  <c r="J30" i="2"/>
  <c r="J34" i="2"/>
  <c r="J35" i="2"/>
  <c r="J84" i="3"/>
  <c r="J106" i="4"/>
  <c r="J85" i="5"/>
  <c r="N84" i="6"/>
  <c r="N8" i="2"/>
  <c r="J97" i="5"/>
  <c r="J8" i="4"/>
  <c r="N7" i="4"/>
  <c r="N86" i="5"/>
  <c r="N30" i="2"/>
  <c r="J63" i="3"/>
  <c r="J8" i="2"/>
  <c r="J51" i="5"/>
  <c r="J106" i="2"/>
  <c r="N51" i="5"/>
  <c r="J62" i="4"/>
  <c r="J52" i="3"/>
  <c r="J40" i="6"/>
  <c r="N62" i="4"/>
  <c r="N31" i="2"/>
  <c r="N29" i="5"/>
  <c r="N84" i="4"/>
  <c r="N63" i="4"/>
  <c r="J62" i="2"/>
  <c r="N52" i="2"/>
  <c r="J84" i="4"/>
  <c r="N73" i="6"/>
  <c r="J18" i="6"/>
  <c r="N19" i="4"/>
  <c r="N19" i="3"/>
  <c r="N96" i="5"/>
  <c r="N84" i="3"/>
  <c r="N7" i="5"/>
  <c r="J108" i="5"/>
  <c r="N95" i="4"/>
  <c r="N106" i="4"/>
  <c r="J64" i="4"/>
  <c r="J96" i="5"/>
  <c r="N74" i="3"/>
  <c r="J73" i="2"/>
  <c r="J86" i="5"/>
  <c r="J18" i="3"/>
  <c r="J73" i="3"/>
  <c r="J95" i="6"/>
  <c r="J76" i="4"/>
  <c r="N63" i="5"/>
  <c r="J95" i="2"/>
  <c r="N8" i="4"/>
  <c r="N76" i="4"/>
  <c r="N18" i="5"/>
  <c r="N40" i="3"/>
  <c r="J107" i="5"/>
  <c r="N7" i="3"/>
  <c r="M39" i="4"/>
  <c r="L39" i="4"/>
  <c r="B97" i="2"/>
  <c r="B86" i="6"/>
  <c r="B64" i="6"/>
  <c r="B86" i="4"/>
  <c r="B31" i="5"/>
  <c r="L17" i="4"/>
  <c r="M17" i="4"/>
  <c r="M105" i="4"/>
  <c r="L105" i="4"/>
  <c r="L72" i="6"/>
  <c r="M72" i="6"/>
  <c r="B76" i="2"/>
  <c r="M61" i="6"/>
  <c r="L61" i="6"/>
  <c r="M17" i="6"/>
  <c r="L17" i="6"/>
  <c r="L28" i="6"/>
  <c r="M28" i="6"/>
  <c r="B65" i="3"/>
  <c r="B9" i="6"/>
  <c r="L72" i="3"/>
  <c r="M50" i="6"/>
  <c r="L50" i="6"/>
  <c r="M50" i="5"/>
  <c r="B64" i="2"/>
  <c r="L94" i="6"/>
  <c r="M94" i="6"/>
  <c r="B98" i="6"/>
  <c r="M28" i="3"/>
  <c r="L28" i="3"/>
  <c r="B10" i="2"/>
  <c r="L39" i="6"/>
  <c r="M39" i="6"/>
  <c r="B108" i="4"/>
  <c r="M50" i="2"/>
  <c r="L50" i="2"/>
  <c r="B9" i="5"/>
  <c r="B75" i="5"/>
  <c r="B43" i="2"/>
  <c r="L28" i="2"/>
  <c r="M72" i="5"/>
  <c r="L61" i="3"/>
  <c r="B21" i="4"/>
  <c r="B42" i="3"/>
  <c r="B65" i="5"/>
  <c r="L17" i="3"/>
  <c r="M17" i="3"/>
  <c r="B54" i="3"/>
  <c r="B53" i="6"/>
  <c r="B53" i="4"/>
  <c r="B109" i="3"/>
  <c r="B42" i="4"/>
  <c r="B21" i="2"/>
  <c r="B9" i="3"/>
  <c r="M94" i="4"/>
  <c r="B32" i="4"/>
  <c r="B108" i="2"/>
  <c r="B53" i="5"/>
  <c r="B108" i="6"/>
  <c r="B97" i="3"/>
  <c r="B42" i="6"/>
  <c r="B97" i="4"/>
  <c r="B75" i="6"/>
  <c r="B21" i="3"/>
  <c r="B31" i="3"/>
  <c r="B86" i="3"/>
  <c r="B20" i="6"/>
  <c r="B20" i="5"/>
  <c r="B76" i="3"/>
  <c r="L6" i="6"/>
  <c r="M6" i="6"/>
  <c r="B10" i="4"/>
  <c r="H107" i="4"/>
  <c r="L19" i="5"/>
  <c r="H20" i="4"/>
  <c r="M65" i="4"/>
  <c r="H8" i="5"/>
  <c r="D9" i="2"/>
  <c r="L96" i="3"/>
  <c r="M43" i="5"/>
  <c r="L65" i="4"/>
  <c r="M87" i="5"/>
  <c r="D8" i="3"/>
  <c r="D63" i="2"/>
  <c r="L9" i="4"/>
  <c r="M20" i="3"/>
  <c r="D20" i="3"/>
  <c r="M8" i="6"/>
  <c r="M8" i="5"/>
  <c r="L20" i="4"/>
  <c r="D31" i="4"/>
  <c r="M19" i="6"/>
  <c r="D64" i="3"/>
  <c r="L43" i="5"/>
  <c r="D8" i="6"/>
  <c r="D75" i="2"/>
  <c r="H97" i="6"/>
  <c r="D98" i="5"/>
  <c r="M19" i="5"/>
  <c r="M20" i="2"/>
  <c r="M64" i="5"/>
  <c r="L8" i="3"/>
  <c r="L109" i="5"/>
  <c r="H30" i="3"/>
  <c r="M30" i="5"/>
  <c r="H64" i="5"/>
  <c r="D85" i="4"/>
  <c r="H75" i="3"/>
  <c r="D52" i="6"/>
  <c r="H87" i="5"/>
  <c r="D53" i="3"/>
  <c r="M74" i="6"/>
  <c r="M109" i="5"/>
  <c r="L41" i="6"/>
  <c r="L19" i="6"/>
  <c r="H19" i="6"/>
  <c r="D42" i="2"/>
  <c r="M75" i="3"/>
  <c r="L20" i="2"/>
  <c r="H42" i="2"/>
  <c r="H85" i="4"/>
  <c r="M85" i="6"/>
  <c r="H63" i="2"/>
  <c r="H64" i="3"/>
  <c r="M85" i="4"/>
  <c r="L96" i="4"/>
  <c r="L52" i="6"/>
  <c r="M96" i="3"/>
  <c r="L64" i="5"/>
  <c r="L41" i="3"/>
  <c r="M96" i="2"/>
  <c r="H8" i="3"/>
  <c r="M54" i="2"/>
  <c r="M52" i="5"/>
  <c r="H41" i="3"/>
  <c r="H9" i="2"/>
  <c r="H107" i="6"/>
  <c r="L52" i="4"/>
  <c r="M52" i="4"/>
  <c r="L63" i="6"/>
  <c r="D54" i="2"/>
  <c r="H87" i="2"/>
  <c r="D52" i="4"/>
  <c r="D19" i="6"/>
  <c r="D32" i="6"/>
  <c r="H96" i="4"/>
  <c r="H8" i="6"/>
  <c r="L98" i="5"/>
  <c r="L30" i="5"/>
  <c r="D74" i="6"/>
  <c r="M41" i="6"/>
  <c r="H41" i="6"/>
  <c r="M96" i="4"/>
  <c r="L96" i="2"/>
  <c r="H52" i="4"/>
  <c r="L108" i="3"/>
  <c r="D107" i="6"/>
  <c r="H85" i="6"/>
  <c r="H109" i="5"/>
  <c r="L85" i="4"/>
  <c r="L52" i="5"/>
  <c r="L64" i="3"/>
  <c r="L85" i="6"/>
  <c r="D109" i="5"/>
  <c r="M32" i="6"/>
  <c r="M42" i="2"/>
  <c r="M98" i="5"/>
  <c r="L53" i="3"/>
  <c r="H108" i="3"/>
  <c r="D20" i="4"/>
  <c r="H53" i="3"/>
  <c r="H85" i="3"/>
  <c r="D74" i="5"/>
  <c r="L8" i="5"/>
  <c r="D19" i="5"/>
  <c r="M9" i="4"/>
  <c r="L20" i="3"/>
  <c r="H20" i="2"/>
  <c r="D108" i="3"/>
  <c r="D85" i="6"/>
  <c r="L54" i="2"/>
  <c r="M107" i="4"/>
  <c r="H20" i="3"/>
  <c r="D63" i="6"/>
  <c r="D30" i="3"/>
  <c r="D87" i="5"/>
  <c r="L41" i="4"/>
  <c r="D87" i="2"/>
  <c r="D96" i="3"/>
  <c r="H96" i="3"/>
  <c r="D43" i="5"/>
  <c r="M63" i="2"/>
  <c r="H52" i="6"/>
  <c r="H65" i="4"/>
  <c r="H32" i="6"/>
  <c r="L42" i="2"/>
  <c r="H43" i="5"/>
  <c r="D75" i="3"/>
  <c r="M41" i="4"/>
  <c r="H107" i="2"/>
  <c r="L74" i="6"/>
  <c r="H41" i="4"/>
  <c r="D41" i="3"/>
  <c r="L87" i="5"/>
  <c r="M107" i="6"/>
  <c r="L63" i="2"/>
  <c r="M63" i="6"/>
  <c r="M107" i="2"/>
  <c r="H74" i="5"/>
  <c r="L30" i="3"/>
  <c r="H19" i="5"/>
  <c r="L97" i="6"/>
  <c r="D52" i="5"/>
  <c r="H75" i="2"/>
  <c r="D65" i="4"/>
  <c r="M41" i="3"/>
  <c r="D85" i="3"/>
  <c r="H31" i="4"/>
  <c r="D97" i="6"/>
  <c r="D64" i="5"/>
  <c r="D96" i="2"/>
  <c r="D107" i="2"/>
  <c r="L9" i="2"/>
  <c r="M31" i="4"/>
  <c r="D20" i="2"/>
  <c r="L31" i="4"/>
  <c r="H52" i="5"/>
  <c r="M30" i="3"/>
  <c r="M64" i="3"/>
  <c r="L32" i="6"/>
  <c r="L107" i="6"/>
  <c r="D107" i="4"/>
  <c r="M8" i="3"/>
  <c r="M85" i="3"/>
  <c r="H63" i="6"/>
  <c r="D9" i="4"/>
  <c r="D41" i="6"/>
  <c r="M9" i="2"/>
  <c r="H9" i="4"/>
  <c r="L75" i="2"/>
  <c r="M87" i="2"/>
  <c r="L107" i="2"/>
  <c r="M97" i="6"/>
  <c r="D41" i="4"/>
  <c r="D8" i="5"/>
  <c r="L75" i="3"/>
  <c r="H30" i="5"/>
  <c r="L107" i="4"/>
  <c r="M75" i="2"/>
  <c r="L74" i="5"/>
  <c r="M108" i="3"/>
  <c r="L87" i="2"/>
  <c r="L8" i="6"/>
  <c r="H96" i="2"/>
  <c r="D30" i="5"/>
  <c r="M53" i="3"/>
  <c r="D96" i="4"/>
  <c r="H74" i="6"/>
  <c r="M74" i="5"/>
  <c r="L85" i="3"/>
  <c r="M20" i="4"/>
  <c r="M52" i="6"/>
  <c r="H98" i="5"/>
  <c r="H54" i="2"/>
  <c r="P109" i="5"/>
  <c r="P106" i="5"/>
  <c r="P40" i="5"/>
  <c r="P43" i="5"/>
  <c r="P84" i="5"/>
  <c r="P87" i="5"/>
  <c r="P65" i="4"/>
  <c r="P62" i="4"/>
  <c r="P29" i="6"/>
  <c r="P32" i="6"/>
  <c r="P84" i="2"/>
  <c r="P87" i="2"/>
  <c r="P98" i="5"/>
  <c r="P95" i="5"/>
  <c r="P54" i="2"/>
  <c r="P51" i="2"/>
  <c r="J107" i="4" l="1"/>
  <c r="N31" i="4"/>
  <c r="J32" i="6"/>
  <c r="N41" i="6"/>
  <c r="N52" i="4"/>
  <c r="N85" i="6"/>
  <c r="N19" i="6"/>
  <c r="J41" i="6"/>
  <c r="N63" i="6"/>
  <c r="J63" i="6"/>
  <c r="J35" i="6"/>
  <c r="J34" i="6"/>
  <c r="N32" i="6"/>
  <c r="N54" i="2"/>
  <c r="J85" i="6"/>
  <c r="J96" i="3"/>
  <c r="N20" i="4"/>
  <c r="N87" i="2"/>
  <c r="N85" i="3"/>
  <c r="N96" i="3"/>
  <c r="J68" i="4"/>
  <c r="J67" i="4"/>
  <c r="J52" i="4"/>
  <c r="J9" i="2"/>
  <c r="J89" i="2"/>
  <c r="J90" i="2"/>
  <c r="J30" i="3"/>
  <c r="J41" i="3"/>
  <c r="N108" i="3"/>
  <c r="J19" i="6"/>
  <c r="J87" i="2"/>
  <c r="N30" i="5"/>
  <c r="J52" i="6"/>
  <c r="J8" i="6"/>
  <c r="N109" i="5"/>
  <c r="N107" i="6"/>
  <c r="J97" i="6"/>
  <c r="J64" i="3"/>
  <c r="N52" i="5"/>
  <c r="N85" i="4"/>
  <c r="J52" i="5"/>
  <c r="J45" i="5"/>
  <c r="J46" i="5"/>
  <c r="J87" i="5"/>
  <c r="J74" i="6"/>
  <c r="J107" i="2"/>
  <c r="J64" i="5"/>
  <c r="J100" i="5"/>
  <c r="J101" i="5"/>
  <c r="N63" i="2"/>
  <c r="N75" i="2"/>
  <c r="J20" i="4"/>
  <c r="N30" i="3"/>
  <c r="N9" i="2"/>
  <c r="N96" i="2"/>
  <c r="J42" i="2"/>
  <c r="N97" i="6"/>
  <c r="N75" i="3"/>
  <c r="N53" i="3"/>
  <c r="J75" i="3"/>
  <c r="N43" i="5"/>
  <c r="J41" i="4"/>
  <c r="N8" i="5"/>
  <c r="N87" i="5"/>
  <c r="J98" i="5"/>
  <c r="J31" i="4"/>
  <c r="J75" i="2"/>
  <c r="N9" i="4"/>
  <c r="J54" i="2"/>
  <c r="J96" i="2"/>
  <c r="J107" i="6"/>
  <c r="N52" i="6"/>
  <c r="J20" i="3"/>
  <c r="N42" i="2"/>
  <c r="J112" i="5"/>
  <c r="J111" i="5"/>
  <c r="J8" i="3"/>
  <c r="J85" i="4"/>
  <c r="N74" i="5"/>
  <c r="J20" i="2"/>
  <c r="N74" i="6"/>
  <c r="J8" i="5"/>
  <c r="N107" i="2"/>
  <c r="N64" i="5"/>
  <c r="J63" i="2"/>
  <c r="J108" i="3"/>
  <c r="N96" i="4"/>
  <c r="J9" i="4"/>
  <c r="J57" i="2"/>
  <c r="J56" i="2"/>
  <c r="N107" i="4"/>
  <c r="J85" i="3"/>
  <c r="N65" i="4"/>
  <c r="J65" i="4"/>
  <c r="J30" i="5"/>
  <c r="N8" i="3"/>
  <c r="N8" i="6"/>
  <c r="J109" i="5"/>
  <c r="N64" i="3"/>
  <c r="J53" i="3"/>
  <c r="N20" i="3"/>
  <c r="J74" i="5"/>
  <c r="N20" i="2"/>
  <c r="J90" i="5"/>
  <c r="J89" i="5"/>
  <c r="J43" i="5"/>
  <c r="J19" i="5"/>
  <c r="N19" i="5"/>
  <c r="J96" i="4"/>
  <c r="N41" i="4"/>
  <c r="N41" i="3"/>
  <c r="N98" i="5"/>
  <c r="B54" i="4"/>
  <c r="B87" i="3"/>
  <c r="B87" i="6"/>
  <c r="B98" i="3"/>
  <c r="B54" i="6"/>
  <c r="B43" i="6"/>
  <c r="B10" i="6"/>
  <c r="B76" i="6"/>
  <c r="B109" i="2"/>
  <c r="B109" i="4"/>
  <c r="B54" i="5"/>
  <c r="B76" i="5"/>
  <c r="B87" i="4"/>
  <c r="B21" i="5"/>
  <c r="B21" i="6"/>
  <c r="B65" i="2"/>
  <c r="B43" i="3"/>
  <c r="B65" i="6"/>
  <c r="B32" i="5"/>
  <c r="B98" i="2"/>
  <c r="B10" i="3"/>
  <c r="B98" i="4"/>
  <c r="B43" i="4"/>
  <c r="B10" i="5"/>
  <c r="B32" i="3"/>
  <c r="B109" i="6"/>
  <c r="D97" i="2"/>
  <c r="M31" i="3"/>
  <c r="L9" i="3"/>
  <c r="M10" i="4"/>
  <c r="M65" i="5"/>
  <c r="H9" i="5"/>
  <c r="L75" i="5"/>
  <c r="M20" i="6"/>
  <c r="H76" i="2"/>
  <c r="L31" i="5"/>
  <c r="H109" i="3"/>
  <c r="D31" i="5"/>
  <c r="L20" i="5"/>
  <c r="L76" i="3"/>
  <c r="H42" i="4"/>
  <c r="L43" i="2"/>
  <c r="M54" i="3"/>
  <c r="L21" i="2"/>
  <c r="H31" i="3"/>
  <c r="H31" i="5"/>
  <c r="M75" i="6"/>
  <c r="H53" i="5"/>
  <c r="H108" i="2"/>
  <c r="D108" i="4"/>
  <c r="M76" i="2"/>
  <c r="D21" i="2"/>
  <c r="M108" i="2"/>
  <c r="M21" i="3"/>
  <c r="H86" i="3"/>
  <c r="L86" i="6"/>
  <c r="D9" i="3"/>
  <c r="L42" i="4"/>
  <c r="L42" i="6"/>
  <c r="H65" i="3"/>
  <c r="M42" i="3"/>
  <c r="D43" i="2"/>
  <c r="M108" i="4"/>
  <c r="L86" i="3"/>
  <c r="D76" i="2"/>
  <c r="L9" i="5"/>
  <c r="D42" i="3"/>
  <c r="D53" i="5"/>
  <c r="H42" i="6"/>
  <c r="L9" i="6"/>
  <c r="D53" i="6"/>
  <c r="H20" i="6"/>
  <c r="M9" i="5"/>
  <c r="M32" i="4"/>
  <c r="H97" i="4"/>
  <c r="H97" i="2"/>
  <c r="H76" i="3"/>
  <c r="D75" i="5"/>
  <c r="L108" i="2"/>
  <c r="D9" i="6"/>
  <c r="D86" i="3"/>
  <c r="D76" i="3"/>
  <c r="M76" i="3"/>
  <c r="M9" i="6"/>
  <c r="L53" i="4"/>
  <c r="H97" i="3"/>
  <c r="M86" i="3"/>
  <c r="L108" i="6"/>
  <c r="L109" i="3"/>
  <c r="H86" i="6"/>
  <c r="H54" i="3"/>
  <c r="L76" i="2"/>
  <c r="D10" i="2"/>
  <c r="H108" i="4"/>
  <c r="D31" i="3"/>
  <c r="M64" i="6"/>
  <c r="L65" i="3"/>
  <c r="L98" i="6"/>
  <c r="H10" i="4"/>
  <c r="L64" i="6"/>
  <c r="L42" i="3"/>
  <c r="H65" i="5"/>
  <c r="M9" i="3"/>
  <c r="L64" i="2"/>
  <c r="L32" i="4"/>
  <c r="M86" i="4"/>
  <c r="H21" i="2"/>
  <c r="D42" i="4"/>
  <c r="D65" i="3"/>
  <c r="M10" i="2"/>
  <c r="D64" i="2"/>
  <c r="L20" i="6"/>
  <c r="M53" i="5"/>
  <c r="L97" i="3"/>
  <c r="L65" i="5"/>
  <c r="L86" i="4"/>
  <c r="D64" i="6"/>
  <c r="H98" i="6"/>
  <c r="M20" i="5"/>
  <c r="D86" i="6"/>
  <c r="H53" i="4"/>
  <c r="D21" i="3"/>
  <c r="D20" i="6"/>
  <c r="H75" i="6"/>
  <c r="H75" i="5"/>
  <c r="M21" i="4"/>
  <c r="H10" i="2"/>
  <c r="M42" i="6"/>
  <c r="D86" i="4"/>
  <c r="D32" i="4"/>
  <c r="D108" i="2"/>
  <c r="D53" i="4"/>
  <c r="D97" i="3"/>
  <c r="H64" i="2"/>
  <c r="L108" i="4"/>
  <c r="H86" i="4"/>
  <c r="H42" i="3"/>
  <c r="H64" i="6"/>
  <c r="M31" i="5"/>
  <c r="M53" i="6"/>
  <c r="M108" i="6"/>
  <c r="L53" i="6"/>
  <c r="M42" i="4"/>
  <c r="D9" i="5"/>
  <c r="M64" i="2"/>
  <c r="D54" i="3"/>
  <c r="M43" i="2"/>
  <c r="M97" i="3"/>
  <c r="H108" i="6"/>
  <c r="H21" i="3"/>
  <c r="L54" i="3"/>
  <c r="D10" i="4"/>
  <c r="M21" i="2"/>
  <c r="L10" i="2"/>
  <c r="L10" i="4"/>
  <c r="M65" i="3"/>
  <c r="D109" i="3"/>
  <c r="M97" i="2"/>
  <c r="H9" i="6"/>
  <c r="M109" i="3"/>
  <c r="D98" i="6"/>
  <c r="H20" i="5"/>
  <c r="H53" i="6"/>
  <c r="L21" i="3"/>
  <c r="M75" i="5"/>
  <c r="H43" i="2"/>
  <c r="H21" i="4"/>
  <c r="L31" i="3"/>
  <c r="L53" i="5"/>
  <c r="L97" i="4"/>
  <c r="D97" i="4"/>
  <c r="D65" i="5"/>
  <c r="D108" i="6"/>
  <c r="L21" i="4"/>
  <c r="M86" i="6"/>
  <c r="D21" i="4"/>
  <c r="H9" i="3"/>
  <c r="M97" i="4"/>
  <c r="D42" i="6"/>
  <c r="D20" i="5"/>
  <c r="D75" i="6"/>
  <c r="M53" i="4"/>
  <c r="L75" i="6"/>
  <c r="H32" i="4"/>
  <c r="M98" i="6"/>
  <c r="L97" i="2"/>
  <c r="P73" i="3"/>
  <c r="P76" i="3"/>
  <c r="P73" i="2"/>
  <c r="P76" i="2"/>
  <c r="P51" i="3"/>
  <c r="P54" i="3"/>
  <c r="P18" i="2"/>
  <c r="P21" i="2"/>
  <c r="P7" i="2"/>
  <c r="P10" i="2"/>
  <c r="P7" i="4"/>
  <c r="P10" i="4"/>
  <c r="P62" i="3"/>
  <c r="P65" i="3"/>
  <c r="P106" i="3"/>
  <c r="P109" i="3"/>
  <c r="P18" i="3"/>
  <c r="P21" i="3"/>
  <c r="P43" i="2"/>
  <c r="P40" i="2"/>
  <c r="P65" i="5"/>
  <c r="P62" i="5"/>
  <c r="P21" i="4"/>
  <c r="P18" i="4"/>
  <c r="P29" i="4"/>
  <c r="P32" i="4"/>
  <c r="P95" i="6"/>
  <c r="P98" i="6"/>
  <c r="J24" i="2" l="1"/>
  <c r="J23" i="2"/>
  <c r="J97" i="3"/>
  <c r="N53" i="4"/>
  <c r="N86" i="6"/>
  <c r="N97" i="2"/>
  <c r="N21" i="2"/>
  <c r="N97" i="3"/>
  <c r="J86" i="6"/>
  <c r="J42" i="3"/>
  <c r="N75" i="6"/>
  <c r="N31" i="3"/>
  <c r="J64" i="2"/>
  <c r="J86" i="4"/>
  <c r="J21" i="3"/>
  <c r="N64" i="2"/>
  <c r="N86" i="4"/>
  <c r="J86" i="3"/>
  <c r="J76" i="3"/>
  <c r="J108" i="2"/>
  <c r="J21" i="2"/>
  <c r="J98" i="6"/>
  <c r="J75" i="6"/>
  <c r="N86" i="3"/>
  <c r="J75" i="5"/>
  <c r="N31" i="5"/>
  <c r="N9" i="5"/>
  <c r="N75" i="5"/>
  <c r="J53" i="5"/>
  <c r="N32" i="4"/>
  <c r="N53" i="5"/>
  <c r="N42" i="6"/>
  <c r="J32" i="4"/>
  <c r="N20" i="5"/>
  <c r="J10" i="4"/>
  <c r="J68" i="5"/>
  <c r="J67" i="5"/>
  <c r="J65" i="3"/>
  <c r="J108" i="4"/>
  <c r="J10" i="2"/>
  <c r="J64" i="6"/>
  <c r="N108" i="2"/>
  <c r="N42" i="3"/>
  <c r="N9" i="3"/>
  <c r="J31" i="5"/>
  <c r="J79" i="2"/>
  <c r="J78" i="2"/>
  <c r="N9" i="6"/>
  <c r="N42" i="4"/>
  <c r="J34" i="4"/>
  <c r="J35" i="4"/>
  <c r="J24" i="4"/>
  <c r="J23" i="4"/>
  <c r="J42" i="6"/>
  <c r="J97" i="4"/>
  <c r="N109" i="3"/>
  <c r="J13" i="2"/>
  <c r="J12" i="2"/>
  <c r="J65" i="5"/>
  <c r="N10" i="4"/>
  <c r="N108" i="4"/>
  <c r="J53" i="6"/>
  <c r="N54" i="3"/>
  <c r="J100" i="6"/>
  <c r="J101" i="6"/>
  <c r="J9" i="3"/>
  <c r="J108" i="6"/>
  <c r="N21" i="3"/>
  <c r="J97" i="2"/>
  <c r="J20" i="6"/>
  <c r="J21" i="4"/>
  <c r="N76" i="2"/>
  <c r="J20" i="5"/>
  <c r="J42" i="4"/>
  <c r="J112" i="3"/>
  <c r="J111" i="3"/>
  <c r="N65" i="5"/>
  <c r="J67" i="3"/>
  <c r="J68" i="3"/>
  <c r="N97" i="4"/>
  <c r="N64" i="6"/>
  <c r="N65" i="3"/>
  <c r="N53" i="6"/>
  <c r="N10" i="2"/>
  <c r="J57" i="3"/>
  <c r="J56" i="3"/>
  <c r="J53" i="4"/>
  <c r="N76" i="3"/>
  <c r="N108" i="6"/>
  <c r="N98" i="6"/>
  <c r="J31" i="3"/>
  <c r="J9" i="5"/>
  <c r="J24" i="3"/>
  <c r="J23" i="3"/>
  <c r="J76" i="2"/>
  <c r="J9" i="6"/>
  <c r="N20" i="6"/>
  <c r="N21" i="4"/>
  <c r="J45" i="2"/>
  <c r="J46" i="2"/>
  <c r="N43" i="2"/>
  <c r="J109" i="3"/>
  <c r="J43" i="2"/>
  <c r="J13" i="4"/>
  <c r="J12" i="4"/>
  <c r="J54" i="3"/>
  <c r="J79" i="3"/>
  <c r="J78" i="3"/>
  <c r="L32" i="3"/>
  <c r="M43" i="6"/>
  <c r="D98" i="4"/>
  <c r="D109" i="6"/>
  <c r="M21" i="5"/>
  <c r="L21" i="6"/>
  <c r="D43" i="4"/>
  <c r="D32" i="5"/>
  <c r="L87" i="3"/>
  <c r="M10" i="5"/>
  <c r="D54" i="4"/>
  <c r="D65" i="6"/>
  <c r="M87" i="3"/>
  <c r="M98" i="3"/>
  <c r="H43" i="4"/>
  <c r="D87" i="6"/>
  <c r="M32" i="3"/>
  <c r="M43" i="3"/>
  <c r="L109" i="4"/>
  <c r="M87" i="6"/>
  <c r="H109" i="6"/>
  <c r="D10" i="6"/>
  <c r="L43" i="4"/>
  <c r="H54" i="4"/>
  <c r="D87" i="4"/>
  <c r="M10" i="3"/>
  <c r="H10" i="5"/>
  <c r="D98" i="3"/>
  <c r="M98" i="4"/>
  <c r="L54" i="6"/>
  <c r="L98" i="2"/>
  <c r="D65" i="2"/>
  <c r="M32" i="5"/>
  <c r="L10" i="6"/>
  <c r="M43" i="4"/>
  <c r="D21" i="6"/>
  <c r="M109" i="2"/>
  <c r="L54" i="5"/>
  <c r="L87" i="6"/>
  <c r="D54" i="6"/>
  <c r="M98" i="2"/>
  <c r="L87" i="4"/>
  <c r="D43" i="3"/>
  <c r="L65" i="6"/>
  <c r="H10" i="3"/>
  <c r="H54" i="5"/>
  <c r="D109" i="4"/>
  <c r="H43" i="6"/>
  <c r="H76" i="6"/>
  <c r="L10" i="5"/>
  <c r="D98" i="2"/>
  <c r="H43" i="3"/>
  <c r="H32" i="5"/>
  <c r="M10" i="6"/>
  <c r="L98" i="3"/>
  <c r="D43" i="6"/>
  <c r="H98" i="4"/>
  <c r="M65" i="6"/>
  <c r="H10" i="6"/>
  <c r="M21" i="6"/>
  <c r="L76" i="5"/>
  <c r="D76" i="6"/>
  <c r="M109" i="4"/>
  <c r="M76" i="6"/>
  <c r="H87" i="4"/>
  <c r="H87" i="3"/>
  <c r="H87" i="6"/>
  <c r="M87" i="4"/>
  <c r="D10" i="5"/>
  <c r="M76" i="5"/>
  <c r="H109" i="4"/>
  <c r="H21" i="6"/>
  <c r="H65" i="2"/>
  <c r="H98" i="2"/>
  <c r="L65" i="2"/>
  <c r="L109" i="2"/>
  <c r="M109" i="6"/>
  <c r="H65" i="6"/>
  <c r="L76" i="6"/>
  <c r="D109" i="2"/>
  <c r="D21" i="5"/>
  <c r="H98" i="3"/>
  <c r="D10" i="3"/>
  <c r="M54" i="6"/>
  <c r="L54" i="4"/>
  <c r="H54" i="6"/>
  <c r="L43" i="3"/>
  <c r="M54" i="5"/>
  <c r="L10" i="3"/>
  <c r="L21" i="5"/>
  <c r="L32" i="5"/>
  <c r="H32" i="3"/>
  <c r="D54" i="5"/>
  <c r="M65" i="2"/>
  <c r="H76" i="5"/>
  <c r="L109" i="6"/>
  <c r="L98" i="4"/>
  <c r="D76" i="5"/>
  <c r="H109" i="2"/>
  <c r="D32" i="3"/>
  <c r="L43" i="6"/>
  <c r="M54" i="4"/>
  <c r="D87" i="3"/>
  <c r="H21" i="5"/>
  <c r="P43" i="4"/>
  <c r="P40" i="4"/>
  <c r="P10" i="6"/>
  <c r="P7" i="6"/>
  <c r="P87" i="6"/>
  <c r="P84" i="6"/>
  <c r="P84" i="4"/>
  <c r="P87" i="4"/>
  <c r="P10" i="5"/>
  <c r="P7" i="5"/>
  <c r="P109" i="4"/>
  <c r="P106" i="4"/>
  <c r="P21" i="6"/>
  <c r="P18" i="6"/>
  <c r="P95" i="2"/>
  <c r="P98" i="2"/>
  <c r="P65" i="6"/>
  <c r="P62" i="6"/>
  <c r="P73" i="6"/>
  <c r="P76" i="6"/>
  <c r="P98" i="3"/>
  <c r="P95" i="3"/>
  <c r="P54" i="6"/>
  <c r="P51" i="6"/>
  <c r="P40" i="3"/>
  <c r="P43" i="3"/>
  <c r="P7" i="3"/>
  <c r="P10" i="3"/>
  <c r="P29" i="5"/>
  <c r="P32" i="5"/>
  <c r="P54" i="5"/>
  <c r="P51" i="5"/>
  <c r="P65" i="2"/>
  <c r="P62" i="2"/>
  <c r="P106" i="6"/>
  <c r="P109" i="6"/>
  <c r="P95" i="4"/>
  <c r="P98" i="4"/>
  <c r="P76" i="5"/>
  <c r="P73" i="5"/>
  <c r="P106" i="2"/>
  <c r="P109" i="2"/>
  <c r="P32" i="3"/>
  <c r="P29" i="3"/>
  <c r="P40" i="6"/>
  <c r="P43" i="6"/>
  <c r="P54" i="4"/>
  <c r="P51" i="4"/>
  <c r="P87" i="3"/>
  <c r="P84" i="3"/>
  <c r="P21" i="5"/>
  <c r="P18" i="5"/>
  <c r="J101" i="2" l="1"/>
  <c r="J100" i="2"/>
  <c r="N65" i="2"/>
  <c r="N54" i="5"/>
  <c r="J111" i="6"/>
  <c r="J112" i="6"/>
  <c r="J76" i="6"/>
  <c r="N21" i="5"/>
  <c r="J45" i="4"/>
  <c r="J46" i="4"/>
  <c r="N21" i="6"/>
  <c r="J43" i="6"/>
  <c r="N98" i="2"/>
  <c r="J78" i="6"/>
  <c r="J79" i="6"/>
  <c r="J56" i="4"/>
  <c r="J57" i="4"/>
  <c r="N76" i="5"/>
  <c r="J112" i="4"/>
  <c r="J111" i="4"/>
  <c r="J76" i="5"/>
  <c r="N10" i="5"/>
  <c r="J89" i="3"/>
  <c r="J90" i="3"/>
  <c r="J32" i="3"/>
  <c r="J112" i="2"/>
  <c r="J111" i="2"/>
  <c r="J12" i="3"/>
  <c r="J13" i="3"/>
  <c r="J87" i="6"/>
  <c r="J46" i="6"/>
  <c r="J45" i="6"/>
  <c r="N109" i="6"/>
  <c r="N54" i="4"/>
  <c r="J54" i="4"/>
  <c r="J32" i="5"/>
  <c r="J21" i="6"/>
  <c r="J56" i="6"/>
  <c r="J57" i="6"/>
  <c r="J65" i="2"/>
  <c r="J21" i="5"/>
  <c r="J54" i="5"/>
  <c r="J23" i="6"/>
  <c r="J24" i="6"/>
  <c r="J24" i="5"/>
  <c r="J23" i="5"/>
  <c r="J56" i="5"/>
  <c r="J57" i="5"/>
  <c r="J12" i="6"/>
  <c r="J13" i="6"/>
  <c r="J109" i="4"/>
  <c r="J43" i="4"/>
  <c r="J35" i="5"/>
  <c r="J34" i="5"/>
  <c r="J87" i="3"/>
  <c r="J87" i="4"/>
  <c r="N87" i="6"/>
  <c r="N10" i="3"/>
  <c r="J98" i="2"/>
  <c r="N109" i="4"/>
  <c r="N10" i="6"/>
  <c r="J12" i="5"/>
  <c r="J13" i="5"/>
  <c r="J54" i="6"/>
  <c r="J68" i="2"/>
  <c r="J67" i="2"/>
  <c r="N43" i="6"/>
  <c r="J10" i="6"/>
  <c r="N43" i="4"/>
  <c r="N32" i="5"/>
  <c r="N54" i="6"/>
  <c r="J34" i="3"/>
  <c r="J35" i="3"/>
  <c r="J109" i="2"/>
  <c r="J89" i="4"/>
  <c r="J90" i="4"/>
  <c r="J98" i="4"/>
  <c r="N65" i="6"/>
  <c r="N98" i="4"/>
  <c r="J43" i="3"/>
  <c r="J98" i="3"/>
  <c r="J109" i="6"/>
  <c r="N76" i="6"/>
  <c r="J78" i="5"/>
  <c r="J79" i="5"/>
  <c r="N87" i="3"/>
  <c r="J10" i="5"/>
  <c r="N32" i="3"/>
  <c r="J10" i="3"/>
  <c r="N87" i="4"/>
  <c r="N109" i="2"/>
  <c r="J89" i="6"/>
  <c r="J90" i="6"/>
  <c r="N43" i="3"/>
  <c r="J101" i="3"/>
  <c r="J100" i="3"/>
  <c r="J65" i="6"/>
  <c r="J67" i="6"/>
  <c r="J68" i="6"/>
  <c r="J101" i="4"/>
  <c r="J100" i="4"/>
  <c r="J46" i="3"/>
  <c r="J45" i="3"/>
  <c r="N98" i="3"/>
</calcChain>
</file>

<file path=xl/sharedStrings.xml><?xml version="1.0" encoding="utf-8"?>
<sst xmlns="http://schemas.openxmlformats.org/spreadsheetml/2006/main" count="16366" uniqueCount="195">
  <si>
    <t>Anchor</t>
  </si>
  <si>
    <t>Proposal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</si>
  <si>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</si>
  <si>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</si>
  <si>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</si>
  <si>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</si>
  <si>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</si>
  <si>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</si>
  <si>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</si>
  <si>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</si>
  <si>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</si>
  <si>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</si>
  <si>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</si>
  <si>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</si>
  <si>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</si>
  <si>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</si>
  <si>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</si>
  <si>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</si>
  <si>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</si>
  <si>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</si>
  <si>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</si>
  <si>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</si>
  <si>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</si>
  <si>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</si>
  <si>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</si>
  <si>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</si>
  <si>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</si>
  <si>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</si>
  <si>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</si>
  <si>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</si>
  <si>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</si>
  <si>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</si>
  <si>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</si>
  <si>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</si>
  <si>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</si>
  <si>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</si>
  <si>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</si>
  <si>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</si>
  <si>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</si>
  <si>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</si>
  <si>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</si>
  <si>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</si>
  <si>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</si>
  <si>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</si>
  <si>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</si>
  <si>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</si>
  <si>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</si>
  <si>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</si>
  <si>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</si>
  <si>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</si>
  <si>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</si>
  <si>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</si>
  <si>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</si>
  <si>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</si>
  <si>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</si>
  <si>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</si>
  <si>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</si>
  <si>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</si>
  <si>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</si>
  <si>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</si>
  <si>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</si>
  <si>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</si>
  <si>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</si>
  <si>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</si>
  <si>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</si>
  <si>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</si>
  <si>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</si>
  <si>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</si>
  <si>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</si>
  <si>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</si>
  <si>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</si>
  <si>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</si>
  <si>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</si>
  <si>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</si>
  <si>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</si>
  <si>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</si>
  <si>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</si>
  <si>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</si>
  <si>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</si>
  <si>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</si>
  <si>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</si>
  <si>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</si>
  <si>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</si>
  <si>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</si>
  <si>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</si>
  <si>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</si>
  <si>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</si>
  <si>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</si>
  <si>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</si>
  <si>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</si>
  <si>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</si>
  <si>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</si>
  <si>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</si>
  <si>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</si>
  <si>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</si>
  <si>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</si>
  <si>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</si>
  <si>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</si>
  <si>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</si>
  <si>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</si>
  <si>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</si>
  <si>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</si>
  <si>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</si>
  <si>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</si>
  <si>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</si>
  <si>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</si>
  <si>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</si>
  <si>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</si>
  <si>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</si>
  <si>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</si>
  <si>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</si>
  <si>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</si>
  <si>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</si>
  <si>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</si>
  <si>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</si>
  <si>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</si>
  <si>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</si>
  <si>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</si>
  <si>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</si>
  <si>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</si>
  <si>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</si>
  <si>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</si>
  <si>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</si>
  <si>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</si>
  <si>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</si>
  <si>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</si>
  <si>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</si>
  <si>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</si>
  <si>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</si>
  <si>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</si>
  <si>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</si>
  <si>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</si>
  <si>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</si>
  <si>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</si>
  <si>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</si>
  <si>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</si>
  <si>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</si>
  <si>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</si>
  <si>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</si>
  <si>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</si>
  <si>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</si>
  <si>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</si>
  <si>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</si>
  <si>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</si>
  <si>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</si>
  <si>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</si>
  <si>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</si>
  <si>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</si>
  <si>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</si>
  <si>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</si>
  <si>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</si>
  <si>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</si>
  <si>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</si>
  <si>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</si>
  <si>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</si>
  <si>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</si>
  <si>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</si>
  <si>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</si>
  <si>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</si>
  <si>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</si>
  <si>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</si>
  <si>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</si>
  <si>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</si>
  <si>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</si>
  <si>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</si>
  <si>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</si>
  <si>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</si>
  <si>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</si>
  <si>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</si>
  <si>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</si>
  <si>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</si>
  <si>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</si>
  <si>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</si>
  <si>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</si>
  <si>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</si>
  <si>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</si>
  <si>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</si>
  <si>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</si>
  <si>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</si>
  <si>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</si>
  <si>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</si>
  <si>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</si>
  <si>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</si>
  <si>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</si>
  <si>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</si>
  <si>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</si>
  <si>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</si>
  <si>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</si>
  <si>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</si>
  <si>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</si>
  <si>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</si>
  <si>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</si>
  <si>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</si>
  <si>
    <t>15-bit</t>
    <phoneticPr fontId="27" type="noConversion"/>
  </si>
  <si>
    <t>20-bit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</si>
</sst>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11" xfId="0" applyFont="1" applyBorder="1" applyAlignment="1">
      <alignment horizontal="center" vertical="center"/>
    </xf>
    <xf numFmtId="0" fontId="0" fillId="0" borderId="0" xfId="0"/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0" fillId="0" borderId="10" xfId="0" applyBorder="1"/>
    <xf numFmtId="0" fontId="0" fillId="0" borderId="0" xfId="0" applyAlignment="1">
      <alignment horizontal="center"/>
    </xf>
    <xf numFmtId="0" fontId="5" fillId="3" borderId="3" xfId="0" applyFont="1" applyFill="1" applyBorder="1" applyAlignment="1">
      <alignment horizontal="center" vertical="center"/>
    </xf>
    <xf numFmtId="0" fontId="0" fillId="0" borderId="5" xfId="0" applyBorder="1"/>
    <xf numFmtId="0" fontId="5" fillId="3" borderId="23" xfId="0" applyFont="1" applyFill="1" applyBorder="1" applyAlignment="1">
      <alignment horizontal="center" vertical="center"/>
    </xf>
    <xf numFmtId="0" fontId="0" fillId="0" borderId="6" xfId="0" applyBorder="1"/>
    <xf numFmtId="0" fontId="5" fillId="3" borderId="6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1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3" xfId="0" quotePrefix="1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31.614838533333337</c:v>
                </c:pt>
                <c:pt idx="1">
                  <c:v>35.270391400000001</c:v>
                </c:pt>
                <c:pt idx="2">
                  <c:v>37.438068600000001</c:v>
                </c:pt>
                <c:pt idx="3">
                  <c:v>38.775618466666671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39-4CE3-BAC5-4B2A6ECF9FA8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23.679072000000005</c:v>
                </c:pt>
                <c:pt idx="1">
                  <c:v>31.902343999999999</c:v>
                </c:pt>
                <c:pt idx="2">
                  <c:v>42.444015999999998</c:v>
                </c:pt>
                <c:pt idx="3">
                  <c:v>57.895192000000002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32.724530866666662</c:v>
                </c:pt>
                <c:pt idx="1">
                  <c:v>37.625912399999997</c:v>
                </c:pt>
                <c:pt idx="2">
                  <c:v>40.396462200000002</c:v>
                </c:pt>
                <c:pt idx="3">
                  <c:v>41.815174933333338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39-4CE3-BAC5-4B2A6ECF9FA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39-4CE3-BAC5-4B2A6ECF9FA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739-4CE3-BAC5-4B2A6ECF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26.073845733333332</c:v>
                </c:pt>
                <c:pt idx="1">
                  <c:v>27.935510200000003</c:v>
                </c:pt>
                <c:pt idx="2">
                  <c:v>31.605749533333338</c:v>
                </c:pt>
                <c:pt idx="3">
                  <c:v>36.392945533333332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CE-4C97-BE88-52890BE7F516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28.447512</c:v>
                </c:pt>
                <c:pt idx="1">
                  <c:v>40.401976000000005</c:v>
                </c:pt>
                <c:pt idx="2">
                  <c:v>58.112295999999994</c:v>
                </c:pt>
                <c:pt idx="3">
                  <c:v>83.771400000000014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26.478403066666665</c:v>
                </c:pt>
                <c:pt idx="1">
                  <c:v>28.58619353333334</c:v>
                </c:pt>
                <c:pt idx="2">
                  <c:v>33.007548199999995</c:v>
                </c:pt>
                <c:pt idx="3">
                  <c:v>38.750060000000005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CE-4C97-BE88-52890BE7F51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CE-4C97-BE88-52890BE7F51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CE-4C97-BE88-52890BE7F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26.00142626666667</c:v>
                </c:pt>
                <c:pt idx="1">
                  <c:v>27.909169733333332</c:v>
                </c:pt>
                <c:pt idx="2">
                  <c:v>31.644052800000001</c:v>
                </c:pt>
                <c:pt idx="3">
                  <c:v>36.315006000000004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48-4581-BCE4-9C0808942C0F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29.149391999999999</c:v>
                </c:pt>
                <c:pt idx="1">
                  <c:v>41.41292</c:v>
                </c:pt>
                <c:pt idx="2">
                  <c:v>59.715360000000004</c:v>
                </c:pt>
                <c:pt idx="3">
                  <c:v>86.289648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26.245300933333333</c:v>
                </c:pt>
                <c:pt idx="1">
                  <c:v>28.618657466666665</c:v>
                </c:pt>
                <c:pt idx="2">
                  <c:v>33.052892999999997</c:v>
                </c:pt>
                <c:pt idx="3">
                  <c:v>38.605412399999992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48-4581-BCE4-9C0808942C0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48-4581-BCE4-9C0808942C0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48-4581-BCE4-9C0808942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28.742034571428576</c:v>
                </c:pt>
                <c:pt idx="1">
                  <c:v>31.340090857142862</c:v>
                </c:pt>
                <c:pt idx="2">
                  <c:v>34.085061761904761</c:v>
                </c:pt>
                <c:pt idx="3">
                  <c:v>37.424575285714276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F2-4AA2-AB95-0DDD7FC06A5E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21.277495999999999</c:v>
                </c:pt>
                <c:pt idx="1">
                  <c:v>29.907968</c:v>
                </c:pt>
                <c:pt idx="2">
                  <c:v>43.748384000000001</c:v>
                </c:pt>
                <c:pt idx="3">
                  <c:v>65.607376000000002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28.815031476190473</c:v>
                </c:pt>
                <c:pt idx="1">
                  <c:v>31.853203904761905</c:v>
                </c:pt>
                <c:pt idx="2">
                  <c:v>35.150923523809531</c:v>
                </c:pt>
                <c:pt idx="3">
                  <c:v>39.526134095238092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F2-4AA2-AB95-0DDD7FC06A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F2-4AA2-AB95-0DDD7FC06A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F2-4AA2-AB95-0DDD7FC06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28.74690152380953</c:v>
                </c:pt>
                <c:pt idx="1">
                  <c:v>31.273738095238098</c:v>
                </c:pt>
                <c:pt idx="2">
                  <c:v>33.973902523809521</c:v>
                </c:pt>
                <c:pt idx="3">
                  <c:v>37.296062238095246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66-4E63-823C-45161439C24A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21.973312</c:v>
                </c:pt>
                <c:pt idx="1">
                  <c:v>30.851984000000005</c:v>
                </c:pt>
                <c:pt idx="2">
                  <c:v>45.335792000000005</c:v>
                </c:pt>
                <c:pt idx="3">
                  <c:v>68.195840000000004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28.83911057142857</c:v>
                </c:pt>
                <c:pt idx="1">
                  <c:v>31.800045809523805</c:v>
                </c:pt>
                <c:pt idx="2">
                  <c:v>35.108752476190482</c:v>
                </c:pt>
                <c:pt idx="3">
                  <c:v>39.546211095238085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66-4E63-823C-45161439C24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66-4E63-823C-45161439C24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66-4E63-823C-45161439C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25.362313500000006</c:v>
                </c:pt>
                <c:pt idx="1">
                  <c:v>28.78408559375</c:v>
                </c:pt>
                <c:pt idx="2">
                  <c:v>33.413377125000004</c:v>
                </c:pt>
                <c:pt idx="3">
                  <c:v>37.845411312499998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9B-42AA-AA44-94DC82B498A0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97.837336000000008</c:v>
                </c:pt>
                <c:pt idx="1">
                  <c:v>138.08421600000003</c:v>
                </c:pt>
                <c:pt idx="2">
                  <c:v>196.97954400000003</c:v>
                </c:pt>
                <c:pt idx="3">
                  <c:v>277.98751199999998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25.532776968750003</c:v>
                </c:pt>
                <c:pt idx="1">
                  <c:v>29.105843968749994</c:v>
                </c:pt>
                <c:pt idx="2">
                  <c:v>34.179012687499998</c:v>
                </c:pt>
                <c:pt idx="3">
                  <c:v>39.686541968749985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9B-42AA-AA44-94DC82B498A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9B-42AA-AA44-94DC82B498A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9B-42AA-AA44-94DC82B49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102.19304</c:v>
                </c:pt>
                <c:pt idx="1">
                  <c:v>144.58270400000001</c:v>
                </c:pt>
                <c:pt idx="2">
                  <c:v>206.31688</c:v>
                </c:pt>
                <c:pt idx="3">
                  <c:v>290.95852000000002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25.212179781250001</c:v>
                </c:pt>
                <c:pt idx="1">
                  <c:v>28.919628031249999</c:v>
                </c:pt>
                <c:pt idx="2">
                  <c:v>34.053235718749995</c:v>
                </c:pt>
                <c:pt idx="3">
                  <c:v>39.250465906249993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8C-4DF2-B764-10BEBB5E4DB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8C-4DF2-B764-10BEBB5E4DB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8C-4DF2-B764-10BEBB5E4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28.802952000000001</c:v>
                </c:pt>
                <c:pt idx="1">
                  <c:v>41.647424000000001</c:v>
                </c:pt>
                <c:pt idx="2">
                  <c:v>61.827856000000004</c:v>
                </c:pt>
                <c:pt idx="3">
                  <c:v>92.250504000000006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29.846670619047615</c:v>
                </c:pt>
                <c:pt idx="1">
                  <c:v>32.380278809523801</c:v>
                </c:pt>
                <c:pt idx="2">
                  <c:v>36.053552238095236</c:v>
                </c:pt>
                <c:pt idx="3">
                  <c:v>40.478837285714278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10-445D-BFAC-CE973164A7A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10-445D-BFAC-CE973164A7A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10-445D-BFAC-CE97316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29.725319999999996</c:v>
                </c:pt>
                <c:pt idx="1">
                  <c:v>42.949104000000005</c:v>
                </c:pt>
                <c:pt idx="2">
                  <c:v>63.933135999999998</c:v>
                </c:pt>
                <c:pt idx="3">
                  <c:v>95.561080000000004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29.744731428571431</c:v>
                </c:pt>
                <c:pt idx="1">
                  <c:v>32.34955161904761</c:v>
                </c:pt>
                <c:pt idx="2">
                  <c:v>35.980216047619038</c:v>
                </c:pt>
                <c:pt idx="3">
                  <c:v>40.337460619047619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39-44C7-AE00-AB07B9D84BB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39-44C7-AE00-AB07B9D84BB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539-44C7-AE00-AB07B9D84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39.340142583333332</c:v>
                </c:pt>
                <c:pt idx="1">
                  <c:v>45.015792083333345</c:v>
                </c:pt>
                <c:pt idx="2">
                  <c:v>47.313489291666663</c:v>
                </c:pt>
                <c:pt idx="3">
                  <c:v>48.730218041666667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3D-49E3-B4A9-0AEB0999B36D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3.0939599999999996</c:v>
                </c:pt>
                <c:pt idx="1">
                  <c:v>4.0403760000000002</c:v>
                </c:pt>
                <c:pt idx="2">
                  <c:v>5.09544</c:v>
                </c:pt>
                <c:pt idx="3">
                  <c:v>6.5989439999999995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39.898646625000005</c:v>
                </c:pt>
                <c:pt idx="1">
                  <c:v>47.057809166666679</c:v>
                </c:pt>
                <c:pt idx="2">
                  <c:v>49.835844333333334</c:v>
                </c:pt>
                <c:pt idx="3">
                  <c:v>51.508549083333328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3D-49E3-B4A9-0AEB0999B36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3D-49E3-B4A9-0AEB0999B36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3D-49E3-B4A9-0AEB0999B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35.854039133333337</c:v>
                </c:pt>
                <c:pt idx="1">
                  <c:v>39.290285066666669</c:v>
                </c:pt>
                <c:pt idx="2">
                  <c:v>41.385118333333338</c:v>
                </c:pt>
                <c:pt idx="3">
                  <c:v>42.682579266666671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1C-4185-AD0A-DA046C794E3A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23.679072000000005</c:v>
                </c:pt>
                <c:pt idx="1">
                  <c:v>31.902343999999999</c:v>
                </c:pt>
                <c:pt idx="2">
                  <c:v>42.444015999999998</c:v>
                </c:pt>
                <c:pt idx="3">
                  <c:v>57.895192000000002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37.677954866666674</c:v>
                </c:pt>
                <c:pt idx="1">
                  <c:v>42.00698933333333</c:v>
                </c:pt>
                <c:pt idx="2">
                  <c:v>44.248126199999994</c:v>
                </c:pt>
                <c:pt idx="3">
                  <c:v>45.422241666666672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1C-4185-AD0A-DA046C794E3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1C-4185-AD0A-DA046C794E3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1C-4185-AD0A-DA046C794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31.172333999999999</c:v>
                </c:pt>
                <c:pt idx="1">
                  <c:v>32.827947666666667</c:v>
                </c:pt>
                <c:pt idx="2">
                  <c:v>36.032647799999992</c:v>
                </c:pt>
                <c:pt idx="3">
                  <c:v>40.3955336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53-49AC-B2C4-BBC1593DFA41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28.447512</c:v>
                </c:pt>
                <c:pt idx="1">
                  <c:v>40.401976000000005</c:v>
                </c:pt>
                <c:pt idx="2">
                  <c:v>58.112295999999994</c:v>
                </c:pt>
                <c:pt idx="3">
                  <c:v>83.771400000000014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32.445614533333334</c:v>
                </c:pt>
                <c:pt idx="1">
                  <c:v>34.414261933333343</c:v>
                </c:pt>
                <c:pt idx="2">
                  <c:v>37.545193333333337</c:v>
                </c:pt>
                <c:pt idx="3">
                  <c:v>42.178925133333337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53-49AC-B2C4-BBC1593DFA4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53-49AC-B2C4-BBC1593DFA4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53-49AC-B2C4-BBC1593DF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30.979295066666666</c:v>
                </c:pt>
                <c:pt idx="1">
                  <c:v>32.767319733333331</c:v>
                </c:pt>
                <c:pt idx="2">
                  <c:v>35.997454666666663</c:v>
                </c:pt>
                <c:pt idx="3">
                  <c:v>40.327878333333338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3E-4403-92C3-4B400FCB00E6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29.149391999999999</c:v>
                </c:pt>
                <c:pt idx="1">
                  <c:v>41.41292</c:v>
                </c:pt>
                <c:pt idx="2">
                  <c:v>59.715360000000004</c:v>
                </c:pt>
                <c:pt idx="3">
                  <c:v>86.289648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32.271972866666665</c:v>
                </c:pt>
                <c:pt idx="1">
                  <c:v>34.394535600000005</c:v>
                </c:pt>
                <c:pt idx="2">
                  <c:v>37.549650333333339</c:v>
                </c:pt>
                <c:pt idx="3">
                  <c:v>42.030127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3E-4403-92C3-4B400FCB00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3E-4403-92C3-4B400FCB00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3E-4403-92C3-4B400FCB0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32.415343</c:v>
                </c:pt>
                <c:pt idx="1">
                  <c:v>34.950577333333328</c:v>
                </c:pt>
                <c:pt idx="2">
                  <c:v>37.71460319047619</c:v>
                </c:pt>
                <c:pt idx="3">
                  <c:v>41.506091523809516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6A-4391-AF23-F614245EFD3D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21.277495999999999</c:v>
                </c:pt>
                <c:pt idx="1">
                  <c:v>29.907968</c:v>
                </c:pt>
                <c:pt idx="2">
                  <c:v>43.748384000000001</c:v>
                </c:pt>
                <c:pt idx="3">
                  <c:v>65.607376000000002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33.084471952380952</c:v>
                </c:pt>
                <c:pt idx="1">
                  <c:v>35.679794761904766</c:v>
                </c:pt>
                <c:pt idx="2">
                  <c:v>38.490707952380944</c:v>
                </c:pt>
                <c:pt idx="3">
                  <c:v>42.776635809523817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6A-4391-AF23-F614245EFD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6A-4391-AF23-F614245EFD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6A-4391-AF23-F614245EF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32.361786619047621</c:v>
                </c:pt>
                <c:pt idx="1">
                  <c:v>34.834636190476182</c:v>
                </c:pt>
                <c:pt idx="2">
                  <c:v>37.614691190476194</c:v>
                </c:pt>
                <c:pt idx="3">
                  <c:v>41.434430238095239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6A-4E4D-97F1-44CE687ED27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21.973312</c:v>
                </c:pt>
                <c:pt idx="1">
                  <c:v>30.851984000000005</c:v>
                </c:pt>
                <c:pt idx="2">
                  <c:v>45.335792000000005</c:v>
                </c:pt>
                <c:pt idx="3">
                  <c:v>68.195840000000004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33.090263238095233</c:v>
                </c:pt>
                <c:pt idx="1">
                  <c:v>35.611508952380944</c:v>
                </c:pt>
                <c:pt idx="2">
                  <c:v>38.444461238095222</c:v>
                </c:pt>
                <c:pt idx="3">
                  <c:v>42.830959523809518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6A-4E4D-97F1-44CE687ED27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6A-4E4D-97F1-44CE687ED27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6A-4E4D-97F1-44CE687ED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29.670566562500003</c:v>
                </c:pt>
                <c:pt idx="1">
                  <c:v>32.674682249999996</c:v>
                </c:pt>
                <c:pt idx="2">
                  <c:v>37.059216531250001</c:v>
                </c:pt>
                <c:pt idx="3">
                  <c:v>41.708285593749999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FE-411D-8477-A13E74396323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97.837336000000008</c:v>
                </c:pt>
                <c:pt idx="1">
                  <c:v>138.08421600000003</c:v>
                </c:pt>
                <c:pt idx="2">
                  <c:v>196.97954400000003</c:v>
                </c:pt>
                <c:pt idx="3">
                  <c:v>277.98751199999998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29.964723531250002</c:v>
                </c:pt>
                <c:pt idx="1">
                  <c:v>33.044031875000002</c:v>
                </c:pt>
                <c:pt idx="2">
                  <c:v>37.603240750000005</c:v>
                </c:pt>
                <c:pt idx="3">
                  <c:v>42.973712531250001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FE-411D-8477-A13E7439632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FE-411D-8477-A13E7439632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FE-411D-8477-A13E74396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29.461887000000001</c:v>
                </c:pt>
                <c:pt idx="1">
                  <c:v>32.549875343749996</c:v>
                </c:pt>
                <c:pt idx="2">
                  <c:v>36.904774312499988</c:v>
                </c:pt>
                <c:pt idx="3">
                  <c:v>41.359267906249997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04-46F4-8EA4-1C8995FC7C5C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102.19304</c:v>
                </c:pt>
                <c:pt idx="1">
                  <c:v>144.58270400000001</c:v>
                </c:pt>
                <c:pt idx="2">
                  <c:v>206.31688</c:v>
                </c:pt>
                <c:pt idx="3">
                  <c:v>290.95852000000002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29.718280656249998</c:v>
                </c:pt>
                <c:pt idx="1">
                  <c:v>32.896781687500003</c:v>
                </c:pt>
                <c:pt idx="2">
                  <c:v>37.497635406249998</c:v>
                </c:pt>
                <c:pt idx="3">
                  <c:v>42.531088937500002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04-46F4-8EA4-1C8995FC7C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04-46F4-8EA4-1C8995FC7C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04-46F4-8EA4-1C8995FC7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15-bit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28.839088</c:v>
                </c:pt>
                <c:pt idx="1">
                  <c:v>41.692</c:v>
                </c:pt>
                <c:pt idx="2">
                  <c:v>61.894767999999999</c:v>
                </c:pt>
                <c:pt idx="3">
                  <c:v>92.347752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33.393721047619046</c:v>
                </c:pt>
                <c:pt idx="1">
                  <c:v>35.584091714285719</c:v>
                </c:pt>
                <c:pt idx="2">
                  <c:v>38.776302904761899</c:v>
                </c:pt>
                <c:pt idx="3">
                  <c:v>42.732196285714288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72-4274-A88E-F29565F29F4C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28.802952000000001</c:v>
                </c:pt>
                <c:pt idx="1">
                  <c:v>41.647424000000001</c:v>
                </c:pt>
                <c:pt idx="2">
                  <c:v>61.827856000000004</c:v>
                </c:pt>
                <c:pt idx="3">
                  <c:v>92.250504000000006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34.051207904761903</c:v>
                </c:pt>
                <c:pt idx="1">
                  <c:v>36.224627952380949</c:v>
                </c:pt>
                <c:pt idx="2">
                  <c:v>39.566929857142853</c:v>
                </c:pt>
                <c:pt idx="3">
                  <c:v>43.842219809523804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72-4274-A88E-F29565F29F4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72-4274-A88E-F29565F29F4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72-4274-A88E-F29565F29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29.725319999999996</c:v>
                </c:pt>
                <c:pt idx="1">
                  <c:v>42.949104000000005</c:v>
                </c:pt>
                <c:pt idx="2">
                  <c:v>63.933135999999998</c:v>
                </c:pt>
                <c:pt idx="3">
                  <c:v>95.561080000000004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33.99222138095238</c:v>
                </c:pt>
                <c:pt idx="1">
                  <c:v>36.157977761904775</c:v>
                </c:pt>
                <c:pt idx="2">
                  <c:v>39.47881938095238</c:v>
                </c:pt>
                <c:pt idx="3">
                  <c:v>43.691227571428577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4D-4BE6-A673-1BC8E420DAC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4D-4BE6-A673-1BC8E420DAC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4D-4BE6-A673-1BC8E420D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43.345468250000003</c:v>
                </c:pt>
                <c:pt idx="1">
                  <c:v>48.730369375000002</c:v>
                </c:pt>
                <c:pt idx="2">
                  <c:v>50.89370808333333</c:v>
                </c:pt>
                <c:pt idx="3">
                  <c:v>52.259917291666675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2F-4EF7-8C31-40FE5826EA99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3.0939599999999996</c:v>
                </c:pt>
                <c:pt idx="1">
                  <c:v>4.0403760000000002</c:v>
                </c:pt>
                <c:pt idx="2">
                  <c:v>5.09544</c:v>
                </c:pt>
                <c:pt idx="3">
                  <c:v>6.5989439999999995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44.251879208333328</c:v>
                </c:pt>
                <c:pt idx="1">
                  <c:v>50.307449291666664</c:v>
                </c:pt>
                <c:pt idx="2">
                  <c:v>52.648721541666667</c:v>
                </c:pt>
                <c:pt idx="3">
                  <c:v>54.107636624999998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2F-4EF7-8C31-40FE5826EA9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2F-4EF7-8C31-40FE5826EA9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62F-4EF7-8C31-40FE5826E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0.97036158666666661</c:v>
                </c:pt>
                <c:pt idx="1">
                  <c:v>0.98787434800000018</c:v>
                </c:pt>
                <c:pt idx="2">
                  <c:v>0.99215317200000008</c:v>
                </c:pt>
                <c:pt idx="3">
                  <c:v>0.99361224866666675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5E-42C6-84E7-E2BA1FA8FEA5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23.679072000000005</c:v>
                </c:pt>
                <c:pt idx="1">
                  <c:v>31.902343999999999</c:v>
                </c:pt>
                <c:pt idx="2">
                  <c:v>42.444015999999998</c:v>
                </c:pt>
                <c:pt idx="3">
                  <c:v>57.895192000000002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0.97082783266666672</c:v>
                </c:pt>
                <c:pt idx="1">
                  <c:v>0.98860284733333326</c:v>
                </c:pt>
                <c:pt idx="2">
                  <c:v>0.99280557400000002</c:v>
                </c:pt>
                <c:pt idx="3">
                  <c:v>0.99418850933333336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5E-42C6-84E7-E2BA1FA8FEA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5E-42C6-84E7-E2BA1FA8FEA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5E-42C6-84E7-E2BA1FA8F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0.93674018733333331</c:v>
                </c:pt>
                <c:pt idx="1">
                  <c:v>0.96293322933333336</c:v>
                </c:pt>
                <c:pt idx="2">
                  <c:v>0.97919334533333335</c:v>
                </c:pt>
                <c:pt idx="3">
                  <c:v>0.98963146666666668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F1-4440-95D5-DB5C8794FD3D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28.447512</c:v>
                </c:pt>
                <c:pt idx="1">
                  <c:v>40.401976000000005</c:v>
                </c:pt>
                <c:pt idx="2">
                  <c:v>58.112295999999994</c:v>
                </c:pt>
                <c:pt idx="3">
                  <c:v>83.771400000000014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0.93652200666666663</c:v>
                </c:pt>
                <c:pt idx="1">
                  <c:v>0.96296576200000006</c:v>
                </c:pt>
                <c:pt idx="2">
                  <c:v>0.97956615399999991</c:v>
                </c:pt>
                <c:pt idx="3">
                  <c:v>0.9899918453333334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F1-4440-95D5-DB5C8794FD3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F1-4440-95D5-DB5C8794FD3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F1-4440-95D5-DB5C8794F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0.93397401466666685</c:v>
                </c:pt>
                <c:pt idx="1">
                  <c:v>0.96183507400000001</c:v>
                </c:pt>
                <c:pt idx="2">
                  <c:v>0.97857687999999998</c:v>
                </c:pt>
                <c:pt idx="3">
                  <c:v>0.98914434666666651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14-406D-B2A6-7BDA20930EB2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29.149391999999999</c:v>
                </c:pt>
                <c:pt idx="1">
                  <c:v>41.41292</c:v>
                </c:pt>
                <c:pt idx="2">
                  <c:v>59.715360000000004</c:v>
                </c:pt>
                <c:pt idx="3">
                  <c:v>86.289648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0.93382712400000001</c:v>
                </c:pt>
                <c:pt idx="1">
                  <c:v>0.96184164000000005</c:v>
                </c:pt>
                <c:pt idx="2">
                  <c:v>0.97889737266666665</c:v>
                </c:pt>
                <c:pt idx="3">
                  <c:v>0.98952854533333301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14-406D-B2A6-7BDA20930EB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14-406D-B2A6-7BDA20930EB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14-406D-B2A6-7BDA20930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0.95174084190476171</c:v>
                </c:pt>
                <c:pt idx="1">
                  <c:v>0.97234949761904754</c:v>
                </c:pt>
                <c:pt idx="2">
                  <c:v>0.98286093761904747</c:v>
                </c:pt>
                <c:pt idx="3">
                  <c:v>0.9907358961904762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63-481C-AA7D-824069D42855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21.277495999999999</c:v>
                </c:pt>
                <c:pt idx="1">
                  <c:v>29.907968</c:v>
                </c:pt>
                <c:pt idx="2">
                  <c:v>43.748384000000001</c:v>
                </c:pt>
                <c:pt idx="3">
                  <c:v>65.607376000000002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0.9516618804761906</c:v>
                </c:pt>
                <c:pt idx="1">
                  <c:v>0.97243621619047593</c:v>
                </c:pt>
                <c:pt idx="2">
                  <c:v>0.98301321904761907</c:v>
                </c:pt>
                <c:pt idx="3">
                  <c:v>0.9910029857142858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63-481C-AA7D-824069D4285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63-481C-AA7D-824069D4285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C63-481C-AA7D-824069D42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0.94938964285714278</c:v>
                </c:pt>
                <c:pt idx="1">
                  <c:v>0.97109627333333337</c:v>
                </c:pt>
                <c:pt idx="2">
                  <c:v>0.98227012428571436</c:v>
                </c:pt>
                <c:pt idx="3">
                  <c:v>0.99036659857142861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3-459F-B330-8D9E7D08A246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21.973312</c:v>
                </c:pt>
                <c:pt idx="1">
                  <c:v>30.851984000000005</c:v>
                </c:pt>
                <c:pt idx="2">
                  <c:v>45.335792000000005</c:v>
                </c:pt>
                <c:pt idx="3">
                  <c:v>68.195840000000004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0.94962765999999998</c:v>
                </c:pt>
                <c:pt idx="1">
                  <c:v>0.97132029142857146</c:v>
                </c:pt>
                <c:pt idx="2">
                  <c:v>0.98254578000000004</c:v>
                </c:pt>
                <c:pt idx="3">
                  <c:v>0.99067750999999993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3-459F-B330-8D9E7D08A2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3-459F-B330-8D9E7D08A2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3-459F-B330-8D9E7D08A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0.90175803187499992</c:v>
                </c:pt>
                <c:pt idx="1">
                  <c:v>0.94690562843749992</c:v>
                </c:pt>
                <c:pt idx="2">
                  <c:v>0.97815203906250014</c:v>
                </c:pt>
                <c:pt idx="3">
                  <c:v>0.99130811718750012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5A-4E23-9B19-0EE8E427DAC5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97.837336000000008</c:v>
                </c:pt>
                <c:pt idx="1">
                  <c:v>138.08421600000003</c:v>
                </c:pt>
                <c:pt idx="2">
                  <c:v>196.97954400000003</c:v>
                </c:pt>
                <c:pt idx="3">
                  <c:v>277.98751199999998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0.90183775343750028</c:v>
                </c:pt>
                <c:pt idx="1">
                  <c:v>0.94717547875000019</c:v>
                </c:pt>
                <c:pt idx="2">
                  <c:v>0.97841900843749985</c:v>
                </c:pt>
                <c:pt idx="3">
                  <c:v>0.99163442281249981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5A-4E23-9B19-0EE8E427DAC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5A-4E23-9B19-0EE8E427DAC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5A-4E23-9B19-0EE8E427D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102.19304</c:v>
                </c:pt>
                <c:pt idx="1">
                  <c:v>144.58270400000001</c:v>
                </c:pt>
                <c:pt idx="2">
                  <c:v>206.31688</c:v>
                </c:pt>
                <c:pt idx="3">
                  <c:v>290.95852000000002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0.89049849812500004</c:v>
                </c:pt>
                <c:pt idx="1">
                  <c:v>0.94098375656249988</c:v>
                </c:pt>
                <c:pt idx="2">
                  <c:v>0.97614885218750003</c:v>
                </c:pt>
                <c:pt idx="3">
                  <c:v>0.9906080906250001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3A-4E5F-8537-5CB20D2D785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3A-4E5F-8537-5CB20D2D785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3A-4E5F-8537-5CB20D2D7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28.802952000000001</c:v>
                </c:pt>
                <c:pt idx="1">
                  <c:v>41.647424000000001</c:v>
                </c:pt>
                <c:pt idx="2">
                  <c:v>61.827856000000004</c:v>
                </c:pt>
                <c:pt idx="3">
                  <c:v>92.250504000000006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0.95764227142857139</c:v>
                </c:pt>
                <c:pt idx="1">
                  <c:v>0.97297450285714304</c:v>
                </c:pt>
                <c:pt idx="2">
                  <c:v>0.98369907238095233</c:v>
                </c:pt>
                <c:pt idx="3">
                  <c:v>0.99153697428571419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47-4C72-B725-69B3402982B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47-4C72-B725-69B3402982B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47-4C72-B725-69B340298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29.725319999999996</c:v>
                </c:pt>
                <c:pt idx="1">
                  <c:v>42.949104000000005</c:v>
                </c:pt>
                <c:pt idx="2">
                  <c:v>63.933135999999998</c:v>
                </c:pt>
                <c:pt idx="3">
                  <c:v>95.561080000000004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0.95492174809523811</c:v>
                </c:pt>
                <c:pt idx="1">
                  <c:v>0.97138342000000022</c:v>
                </c:pt>
                <c:pt idx="2">
                  <c:v>0.98277020523809544</c:v>
                </c:pt>
                <c:pt idx="3">
                  <c:v>0.99094984095238114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9E-4BDF-834E-EBB31CF6A41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9E-4BDF-834E-EBB31CF6A41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9E-4BDF-834E-EBB31CF6A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0.99570006124999966</c:v>
                </c:pt>
                <c:pt idx="1">
                  <c:v>0.99824696833333337</c:v>
                </c:pt>
                <c:pt idx="2">
                  <c:v>0.99873305791666678</c:v>
                </c:pt>
                <c:pt idx="3">
                  <c:v>0.99895808874999992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A1-4042-B7C0-E1ABE108DB19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3.0939599999999996</c:v>
                </c:pt>
                <c:pt idx="1">
                  <c:v>4.0403760000000002</c:v>
                </c:pt>
                <c:pt idx="2">
                  <c:v>5.09544</c:v>
                </c:pt>
                <c:pt idx="3">
                  <c:v>6.5989439999999995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0.99568222250000005</c:v>
                </c:pt>
                <c:pt idx="1">
                  <c:v>0.99826454625000005</c:v>
                </c:pt>
                <c:pt idx="2">
                  <c:v>0.99878727166666659</c:v>
                </c:pt>
                <c:pt idx="3">
                  <c:v>0.99898835875000003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A1-4042-B7C0-E1ABE108DB1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A1-4042-B7C0-E1ABE108DB1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A1-4042-B7C0-E1ABE108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0.9846960893333333</c:v>
                </c:pt>
                <c:pt idx="1">
                  <c:v>0.99063908533333322</c:v>
                </c:pt>
                <c:pt idx="2">
                  <c:v>0.99305070066666656</c:v>
                </c:pt>
                <c:pt idx="3">
                  <c:v>0.99639159466666671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14-4F99-B93A-CFA75D00B85B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23.679072000000005</c:v>
                </c:pt>
                <c:pt idx="1">
                  <c:v>31.902343999999999</c:v>
                </c:pt>
                <c:pt idx="2">
                  <c:v>42.444015999999998</c:v>
                </c:pt>
                <c:pt idx="3">
                  <c:v>57.895192000000002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0.98681852733333342</c:v>
                </c:pt>
                <c:pt idx="1">
                  <c:v>0.99414441199999992</c:v>
                </c:pt>
                <c:pt idx="2">
                  <c:v>0.99637759133333348</c:v>
                </c:pt>
                <c:pt idx="3">
                  <c:v>0.99728015066666664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14-4F99-B93A-CFA75D00B85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14-4F99-B93A-CFA75D00B85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14-4F99-B93A-CFA75D00B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0.9440053106666666</c:v>
                </c:pt>
                <c:pt idx="1">
                  <c:v>0.95885249333333344</c:v>
                </c:pt>
                <c:pt idx="2">
                  <c:v>0.97724961133333321</c:v>
                </c:pt>
                <c:pt idx="3">
                  <c:v>0.99214689999999994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D2-4125-A326-DF8CC9B37F93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28.447512</c:v>
                </c:pt>
                <c:pt idx="1">
                  <c:v>40.401976000000005</c:v>
                </c:pt>
                <c:pt idx="2">
                  <c:v>58.112295999999994</c:v>
                </c:pt>
                <c:pt idx="3">
                  <c:v>83.771400000000014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0.94479805133333328</c:v>
                </c:pt>
                <c:pt idx="1">
                  <c:v>0.9604086833333334</c:v>
                </c:pt>
                <c:pt idx="2">
                  <c:v>0.97963695399999995</c:v>
                </c:pt>
                <c:pt idx="3">
                  <c:v>0.99378659333333341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D2-4125-A326-DF8CC9B37F9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D2-4125-A326-DF8CC9B37F9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D2-4125-A326-DF8CC9B37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0.94380767533333343</c:v>
                </c:pt>
                <c:pt idx="1">
                  <c:v>0.95889756000000004</c:v>
                </c:pt>
                <c:pt idx="2">
                  <c:v>0.97694968400000015</c:v>
                </c:pt>
                <c:pt idx="3">
                  <c:v>0.99196884800000018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20-4109-A3E2-E51BF5164E82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29.149391999999999</c:v>
                </c:pt>
                <c:pt idx="1">
                  <c:v>41.41292</c:v>
                </c:pt>
                <c:pt idx="2">
                  <c:v>59.715360000000004</c:v>
                </c:pt>
                <c:pt idx="3">
                  <c:v>86.289648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0.9436631413333334</c:v>
                </c:pt>
                <c:pt idx="1">
                  <c:v>0.96045804999999995</c:v>
                </c:pt>
                <c:pt idx="2">
                  <c:v>0.97947087933333343</c:v>
                </c:pt>
                <c:pt idx="3">
                  <c:v>0.99374367266666686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20-4109-A3E2-E51BF5164E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20-4109-A3E2-E51BF5164E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20-4109-A3E2-E51BF5164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0.96396093523809512</c:v>
                </c:pt>
                <c:pt idx="1">
                  <c:v>0.97764976904761891</c:v>
                </c:pt>
                <c:pt idx="2">
                  <c:v>0.98699993904761907</c:v>
                </c:pt>
                <c:pt idx="3">
                  <c:v>0.99373494714285726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A5-46DC-A6AE-215584181B77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21.277495999999999</c:v>
                </c:pt>
                <c:pt idx="1">
                  <c:v>29.907968</c:v>
                </c:pt>
                <c:pt idx="2">
                  <c:v>43.748384000000001</c:v>
                </c:pt>
                <c:pt idx="3">
                  <c:v>65.607376000000002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0.96409989904761895</c:v>
                </c:pt>
                <c:pt idx="1">
                  <c:v>0.97816857238095223</c:v>
                </c:pt>
                <c:pt idx="2">
                  <c:v>0.98735853857142852</c:v>
                </c:pt>
                <c:pt idx="3">
                  <c:v>0.99414300333333339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A5-46DC-A6AE-215584181B7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A5-46DC-A6AE-215584181B7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A5-46DC-A6AE-215584181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0.96298991333333339</c:v>
                </c:pt>
                <c:pt idx="1">
                  <c:v>0.9770725238095237</c:v>
                </c:pt>
                <c:pt idx="2">
                  <c:v>0.98664372333333339</c:v>
                </c:pt>
                <c:pt idx="3">
                  <c:v>0.9935515838095238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BD-495E-93B4-D3FF9EDF5384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21.973312</c:v>
                </c:pt>
                <c:pt idx="1">
                  <c:v>30.851984000000005</c:v>
                </c:pt>
                <c:pt idx="2">
                  <c:v>45.335792000000005</c:v>
                </c:pt>
                <c:pt idx="3">
                  <c:v>68.195840000000004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0.96373738333333325</c:v>
                </c:pt>
                <c:pt idx="1">
                  <c:v>0.97764049571428568</c:v>
                </c:pt>
                <c:pt idx="2">
                  <c:v>0.98718485428571445</c:v>
                </c:pt>
                <c:pt idx="3">
                  <c:v>0.9941034223809524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BD-495E-93B4-D3FF9EDF538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BD-495E-93B4-D3FF9EDF538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BD-495E-93B4-D3FF9EDF5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0.94860628562499993</c:v>
                </c:pt>
                <c:pt idx="1">
                  <c:v>0.96894116093749993</c:v>
                </c:pt>
                <c:pt idx="2">
                  <c:v>0.98612702375000016</c:v>
                </c:pt>
                <c:pt idx="3">
                  <c:v>0.99409166281249983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8B-45D8-A4EC-3EE861AB24C8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97.837336000000008</c:v>
                </c:pt>
                <c:pt idx="1">
                  <c:v>138.08421600000003</c:v>
                </c:pt>
                <c:pt idx="2">
                  <c:v>196.97954400000003</c:v>
                </c:pt>
                <c:pt idx="3">
                  <c:v>277.98751199999998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0.94908727000000015</c:v>
                </c:pt>
                <c:pt idx="1">
                  <c:v>0.96936628624999988</c:v>
                </c:pt>
                <c:pt idx="2">
                  <c:v>0.98646304187500022</c:v>
                </c:pt>
                <c:pt idx="3">
                  <c:v>0.99452064875000001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8B-45D8-A4EC-3EE861AB24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8B-45D8-A4EC-3EE861AB24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8B-45D8-A4EC-3EE861AB2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15-bit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102.413904</c:v>
                </c:pt>
                <c:pt idx="1">
                  <c:v>144.882408</c:v>
                </c:pt>
                <c:pt idx="2">
                  <c:v>206.73079999999996</c:v>
                </c:pt>
                <c:pt idx="3">
                  <c:v>291.55017599999996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0.94568538812500014</c:v>
                </c:pt>
                <c:pt idx="1">
                  <c:v>0.96709832968750009</c:v>
                </c:pt>
                <c:pt idx="2">
                  <c:v>0.98539605999999991</c:v>
                </c:pt>
                <c:pt idx="3">
                  <c:v>0.99377413187499986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DD-49D8-A5FA-65AFE0E026DD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102.19304</c:v>
                </c:pt>
                <c:pt idx="1">
                  <c:v>144.58270400000001</c:v>
                </c:pt>
                <c:pt idx="2">
                  <c:v>206.31688</c:v>
                </c:pt>
                <c:pt idx="3">
                  <c:v>290.95852000000002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0.94615624406249998</c:v>
                </c:pt>
                <c:pt idx="1">
                  <c:v>0.96752577531250006</c:v>
                </c:pt>
                <c:pt idx="2">
                  <c:v>0.98580967593749991</c:v>
                </c:pt>
                <c:pt idx="3">
                  <c:v>0.99416085218750005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DD-49D8-A5FA-65AFE0E026D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DD-49D8-A5FA-65AFE0E026D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DD-49D8-A5FA-65AFE0E02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28.802952000000001</c:v>
                </c:pt>
                <c:pt idx="1">
                  <c:v>41.647424000000001</c:v>
                </c:pt>
                <c:pt idx="2">
                  <c:v>61.827856000000004</c:v>
                </c:pt>
                <c:pt idx="3">
                  <c:v>92.250504000000006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0.96768052666666671</c:v>
                </c:pt>
                <c:pt idx="1">
                  <c:v>0.97886458476190474</c:v>
                </c:pt>
                <c:pt idx="2">
                  <c:v>0.98824774571428586</c:v>
                </c:pt>
                <c:pt idx="3">
                  <c:v>0.99453681190476162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5D-446F-BBFD-95FA7BF14D6E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5D-446F-BBFD-95FA7BF14D6E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5D-446F-BBFD-95FA7BF14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102.19304</c:v>
                </c:pt>
                <c:pt idx="1">
                  <c:v>144.58270400000001</c:v>
                </c:pt>
                <c:pt idx="2">
                  <c:v>206.31688</c:v>
                </c:pt>
                <c:pt idx="3">
                  <c:v>290.95852000000002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0.94615624406249998</c:v>
                </c:pt>
                <c:pt idx="1">
                  <c:v>0.96752577531250006</c:v>
                </c:pt>
                <c:pt idx="2">
                  <c:v>0.98580967593749991</c:v>
                </c:pt>
                <c:pt idx="3">
                  <c:v>0.99416085218750005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C-4307-BB1D-9F080C56A98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3C-4307-BB1D-9F080C56A98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3C-4307-BB1D-9F080C56A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29.725319999999996</c:v>
                </c:pt>
                <c:pt idx="1">
                  <c:v>42.949104000000005</c:v>
                </c:pt>
                <c:pt idx="2">
                  <c:v>63.933135999999998</c:v>
                </c:pt>
                <c:pt idx="3">
                  <c:v>95.561080000000004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0.96725278190476194</c:v>
                </c:pt>
                <c:pt idx="1">
                  <c:v>0.97849979142857124</c:v>
                </c:pt>
                <c:pt idx="2">
                  <c:v>0.98792325047619034</c:v>
                </c:pt>
                <c:pt idx="3">
                  <c:v>0.99433605666666647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9B-4680-A9FD-36496C21047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9B-4680-A9FD-36496C21047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9B-4680-A9FD-36496C210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0.99463806416666667</c:v>
                </c:pt>
                <c:pt idx="1">
                  <c:v>0.99878399958333308</c:v>
                </c:pt>
                <c:pt idx="2">
                  <c:v>0.99924959250000001</c:v>
                </c:pt>
                <c:pt idx="3">
                  <c:v>0.99941615124999972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CF-4140-991B-100BD310EF83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3.0939599999999996</c:v>
                </c:pt>
                <c:pt idx="1">
                  <c:v>4.0403760000000002</c:v>
                </c:pt>
                <c:pt idx="2">
                  <c:v>5.09544</c:v>
                </c:pt>
                <c:pt idx="3">
                  <c:v>6.5989439999999995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0.99453934499999974</c:v>
                </c:pt>
                <c:pt idx="1">
                  <c:v>0.99891157833333344</c:v>
                </c:pt>
                <c:pt idx="2">
                  <c:v>0.99936844458333329</c:v>
                </c:pt>
                <c:pt idx="3">
                  <c:v>0.9995484762500001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F-4140-991B-100BD310EF8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CF-4140-991B-100BD310EF8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F-4140-991B-100BD310E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15-bit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23.711600000000004</c:v>
                </c:pt>
                <c:pt idx="1">
                  <c:v>31.949432000000002</c:v>
                </c:pt>
                <c:pt idx="2">
                  <c:v>42.517448000000002</c:v>
                </c:pt>
                <c:pt idx="3">
                  <c:v>58.006704000000006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4.6651748733333345E-2</c:v>
                </c:pt>
                <c:pt idx="1">
                  <c:v>2.1896924799999998E-2</c:v>
                </c:pt>
                <c:pt idx="2">
                  <c:v>1.5356418633333334E-2</c:v>
                </c:pt>
                <c:pt idx="3">
                  <c:v>1.2526188599999996E-2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26-4D20-B1F7-33515AC79104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20-bit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23.679072000000005</c:v>
                </c:pt>
                <c:pt idx="1">
                  <c:v>31.902343999999999</c:v>
                </c:pt>
                <c:pt idx="2">
                  <c:v>42.444015999999998</c:v>
                </c:pt>
                <c:pt idx="3">
                  <c:v>57.895192000000002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3.5983516E-2</c:v>
                </c:pt>
                <c:pt idx="1">
                  <c:v>1.2235453833333333E-2</c:v>
                </c:pt>
                <c:pt idx="2">
                  <c:v>7.0863983666666665E-3</c:v>
                </c:pt>
                <c:pt idx="3">
                  <c:v>5.3849432199999997E-3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26-4D20-B1F7-33515AC7910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26-4D20-B1F7-33515AC7910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26-4D20-B1F7-33515AC79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15-bit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28.501552</c:v>
                </c:pt>
                <c:pt idx="1">
                  <c:v>40.473143999999998</c:v>
                </c:pt>
                <c:pt idx="2">
                  <c:v>58.210816000000001</c:v>
                </c:pt>
                <c:pt idx="3">
                  <c:v>83.905472000000017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9.9306126933333336E-2</c:v>
                </c:pt>
                <c:pt idx="1">
                  <c:v>6.19980132E-2</c:v>
                </c:pt>
                <c:pt idx="2">
                  <c:v>3.7044384533333335E-2</c:v>
                </c:pt>
                <c:pt idx="3">
                  <c:v>2.1930117200000002E-2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6F-47CE-9B10-76DF83102F94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20-bit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28.447512</c:v>
                </c:pt>
                <c:pt idx="1">
                  <c:v>40.401976000000005</c:v>
                </c:pt>
                <c:pt idx="2">
                  <c:v>58.112295999999994</c:v>
                </c:pt>
                <c:pt idx="3">
                  <c:v>83.771400000000014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8.6279667066666663E-2</c:v>
                </c:pt>
                <c:pt idx="1">
                  <c:v>4.9777807133333338E-2</c:v>
                </c:pt>
                <c:pt idx="2">
                  <c:v>2.7450167533333333E-2</c:v>
                </c:pt>
                <c:pt idx="3">
                  <c:v>1.36775417E-2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6F-47CE-9B10-76DF83102F9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6F-47CE-9B10-76DF83102F9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28.447512</c:v>
                </c:pt>
                <c:pt idx="1">
                  <c:v>83.905472000000017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6F-47CE-9B10-76DF83102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15-bit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29.205624000000004</c:v>
                </c:pt>
                <c:pt idx="1">
                  <c:v>41.486840000000001</c:v>
                </c:pt>
                <c:pt idx="2">
                  <c:v>59.819472000000005</c:v>
                </c:pt>
                <c:pt idx="3">
                  <c:v>86.426751999999993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0.10325149526666667</c:v>
                </c:pt>
                <c:pt idx="1">
                  <c:v>6.3647608866666663E-2</c:v>
                </c:pt>
                <c:pt idx="2">
                  <c:v>3.81013002E-2</c:v>
                </c:pt>
                <c:pt idx="3">
                  <c:v>2.2526060999999997E-2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23-43E8-883A-FEDAEDFB47E6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20-bit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29.149391999999999</c:v>
                </c:pt>
                <c:pt idx="1">
                  <c:v>41.41292</c:v>
                </c:pt>
                <c:pt idx="2">
                  <c:v>59.715360000000004</c:v>
                </c:pt>
                <c:pt idx="3">
                  <c:v>86.289648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8.8960992799999999E-2</c:v>
                </c:pt>
                <c:pt idx="1">
                  <c:v>5.0626822466666652E-2</c:v>
                </c:pt>
                <c:pt idx="2">
                  <c:v>2.8143538200000002E-2</c:v>
                </c:pt>
                <c:pt idx="3">
                  <c:v>1.43028822E-2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3-43E8-883A-FEDAEDFB47E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23-43E8-883A-FEDAEDFB47E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29.149391999999999</c:v>
                </c:pt>
                <c:pt idx="1">
                  <c:v>86.426751999999993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3-43E8-883A-FEDAEDFB4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15-bit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21.309856</c:v>
                </c:pt>
                <c:pt idx="1">
                  <c:v>29.949416000000003</c:v>
                </c:pt>
                <c:pt idx="2">
                  <c:v>43.809032000000002</c:v>
                </c:pt>
                <c:pt idx="3">
                  <c:v>65.694232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8.9160277904761914E-2</c:v>
                </c:pt>
                <c:pt idx="1">
                  <c:v>5.5519971809523817E-2</c:v>
                </c:pt>
                <c:pt idx="2">
                  <c:v>3.814175109523809E-2</c:v>
                </c:pt>
                <c:pt idx="3">
                  <c:v>2.2773898809523813E-2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B0-4115-A56B-2D27CFAA4610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20-bit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21.277495999999999</c:v>
                </c:pt>
                <c:pt idx="1">
                  <c:v>29.907968</c:v>
                </c:pt>
                <c:pt idx="2">
                  <c:v>43.748384000000001</c:v>
                </c:pt>
                <c:pt idx="3">
                  <c:v>65.607376000000002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8.0578226476190479E-2</c:v>
                </c:pt>
                <c:pt idx="1">
                  <c:v>4.7637468190476179E-2</c:v>
                </c:pt>
                <c:pt idx="2">
                  <c:v>3.1038441380952374E-2</c:v>
                </c:pt>
                <c:pt idx="3">
                  <c:v>1.6587781047619047E-2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B0-4115-A56B-2D27CFAA461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B0-4115-A56B-2D27CFAA461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21.277495999999999</c:v>
                </c:pt>
                <c:pt idx="1">
                  <c:v>65.694232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B0-4115-A56B-2D27CFAA4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15-bit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22.008264000000004</c:v>
                </c:pt>
                <c:pt idx="1">
                  <c:v>30.895712</c:v>
                </c:pt>
                <c:pt idx="2">
                  <c:v>45.398407999999996</c:v>
                </c:pt>
                <c:pt idx="3">
                  <c:v>68.281632000000002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9.1805612380952389E-2</c:v>
                </c:pt>
                <c:pt idx="1">
                  <c:v>5.7724260952380937E-2</c:v>
                </c:pt>
                <c:pt idx="2">
                  <c:v>3.9007673857142863E-2</c:v>
                </c:pt>
                <c:pt idx="3">
                  <c:v>2.3473642142857139E-2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03-4D56-B456-D2988EEDCBEC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20-bit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21.973312</c:v>
                </c:pt>
                <c:pt idx="1">
                  <c:v>30.851984000000005</c:v>
                </c:pt>
                <c:pt idx="2">
                  <c:v>45.335792000000005</c:v>
                </c:pt>
                <c:pt idx="3">
                  <c:v>68.195840000000004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8.1210163714285716E-2</c:v>
                </c:pt>
                <c:pt idx="1">
                  <c:v>4.8443811000000003E-2</c:v>
                </c:pt>
                <c:pt idx="2">
                  <c:v>3.1078476142857133E-2</c:v>
                </c:pt>
                <c:pt idx="3">
                  <c:v>1.6546426809523809E-2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03-4D56-B456-D2988EEDCBE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03-4D56-B456-D2988EEDCBE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03-4D56-B456-D2988EEDC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15-bit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98.050312000000005</c:v>
                </c:pt>
                <c:pt idx="1">
                  <c:v>138.37070399999999</c:v>
                </c:pt>
                <c:pt idx="2">
                  <c:v>197.38556</c:v>
                </c:pt>
                <c:pt idx="3">
                  <c:v>278.56732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0.11495249356250001</c:v>
                </c:pt>
                <c:pt idx="1">
                  <c:v>6.3638110031249986E-2</c:v>
                </c:pt>
                <c:pt idx="2">
                  <c:v>3.0755076437500008E-2</c:v>
                </c:pt>
                <c:pt idx="3">
                  <c:v>1.5070686265625001E-2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A0-4B2C-B711-CF1EB08B8321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20-bit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97.837336000000008</c:v>
                </c:pt>
                <c:pt idx="1">
                  <c:v>138.08421600000003</c:v>
                </c:pt>
                <c:pt idx="2">
                  <c:v>196.97954400000003</c:v>
                </c:pt>
                <c:pt idx="3">
                  <c:v>277.98751199999998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0.10993741996875001</c:v>
                </c:pt>
                <c:pt idx="1">
                  <c:v>5.88181916875E-2</c:v>
                </c:pt>
                <c:pt idx="2">
                  <c:v>2.6145120937499995E-2</c:v>
                </c:pt>
                <c:pt idx="3">
                  <c:v>1.0375092906249999E-2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A0-4B2C-B711-CF1EB08B832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A0-4B2C-B711-CF1EB08B832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97.837336000000008</c:v>
                </c:pt>
                <c:pt idx="1">
                  <c:v>278.56732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A0-4B2C-B711-CF1EB08B8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20-bit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102.19304</c:v>
                </c:pt>
                <c:pt idx="1">
                  <c:v>144.58270400000001</c:v>
                </c:pt>
                <c:pt idx="2">
                  <c:v>206.31688</c:v>
                </c:pt>
                <c:pt idx="3">
                  <c:v>290.95852000000002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0.11804407009374998</c:v>
                </c:pt>
                <c:pt idx="1">
                  <c:v>6.2271761781250018E-2</c:v>
                </c:pt>
                <c:pt idx="2">
                  <c:v>2.6884665468749999E-2</c:v>
                </c:pt>
                <c:pt idx="3">
                  <c:v>1.077217621875E-2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DF-444F-8F26-187518A292E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DF-444F-8F26-187518A292E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102.19304</c:v>
                </c:pt>
                <c:pt idx="1">
                  <c:v>291.55017599999996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DF-444F-8F26-187518A29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20-bit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28.802952000000001</c:v>
                </c:pt>
                <c:pt idx="1">
                  <c:v>41.647424000000001</c:v>
                </c:pt>
                <c:pt idx="2">
                  <c:v>61.827856000000004</c:v>
                </c:pt>
                <c:pt idx="3">
                  <c:v>92.250504000000006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7.8638280190476181E-2</c:v>
                </c:pt>
                <c:pt idx="1">
                  <c:v>5.2331086666666672E-2</c:v>
                </c:pt>
                <c:pt idx="2">
                  <c:v>3.2274412857142859E-2</c:v>
                </c:pt>
                <c:pt idx="3">
                  <c:v>1.4756569761904764E-2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A5-4DDB-9323-EB80BD89F8EF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A5-4DDB-9323-EB80BD89F8EF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28.802952000000001</c:v>
                </c:pt>
                <c:pt idx="1">
                  <c:v>92.347752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A5-4DDB-9323-EB80BD89F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20-bit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29.725319999999996</c:v>
                </c:pt>
                <c:pt idx="1">
                  <c:v>42.949104000000005</c:v>
                </c:pt>
                <c:pt idx="2">
                  <c:v>63.933135999999998</c:v>
                </c:pt>
                <c:pt idx="3">
                  <c:v>95.561080000000004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8.0497111190476173E-2</c:v>
                </c:pt>
                <c:pt idx="1">
                  <c:v>5.4080177333333333E-2</c:v>
                </c:pt>
                <c:pt idx="2">
                  <c:v>3.3948076047619048E-2</c:v>
                </c:pt>
                <c:pt idx="3">
                  <c:v>1.5630044666666669E-2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B8-4DA4-98FE-84621A8A694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B8-4DA4-98FE-84621A8A694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21.973312</c:v>
                </c:pt>
                <c:pt idx="1">
                  <c:v>68.281632000000002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B8-4DA4-98FE-84621A8A6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15-bit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3.0967920000000007</c:v>
                </c:pt>
                <c:pt idx="1">
                  <c:v>4.0445679999999999</c:v>
                </c:pt>
                <c:pt idx="2">
                  <c:v>5.1017920000000005</c:v>
                </c:pt>
                <c:pt idx="3">
                  <c:v>6.6105200000000002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1.78218861875E-2</c:v>
                </c:pt>
                <c:pt idx="1">
                  <c:v>6.7506536041666678E-3</c:v>
                </c:pt>
                <c:pt idx="2">
                  <c:v>4.1570460500000008E-3</c:v>
                </c:pt>
                <c:pt idx="3">
                  <c:v>2.9696212374999997E-3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A-4376-8BF4-2FABDE7543B1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20-bit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3.0939599999999996</c:v>
                </c:pt>
                <c:pt idx="1">
                  <c:v>4.0403760000000002</c:v>
                </c:pt>
                <c:pt idx="2">
                  <c:v>5.09544</c:v>
                </c:pt>
                <c:pt idx="3">
                  <c:v>6.5989439999999995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1.5948662041666669E-2</c:v>
                </c:pt>
                <c:pt idx="1">
                  <c:v>5.2414285666666669E-3</c:v>
                </c:pt>
                <c:pt idx="2">
                  <c:v>3.1277945416666674E-3</c:v>
                </c:pt>
                <c:pt idx="3">
                  <c:v>2.0763847791666666E-3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A-4376-8BF4-2FABDE7543B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A-4376-8BF4-2FABDE7543B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23.679072000000005</c:v>
                </c:pt>
                <c:pt idx="1">
                  <c:v>58.006704000000006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BA-4376-8BF4-2FABDE754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topLeftCell="B1" zoomScaleNormal="100" workbookViewId="0">
      <selection activeCell="G20" sqref="G20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1" width="8.59765625" style="206" customWidth="1"/>
    <col min="12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193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1</v>
      </c>
      <c r="C4" s="269" t="s">
        <v>194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2</v>
      </c>
      <c r="C8" s="16"/>
      <c r="D8" s="17" t="s">
        <v>3</v>
      </c>
      <c r="E8" s="17" t="s">
        <v>4</v>
      </c>
      <c r="F8" s="17" t="s">
        <v>5</v>
      </c>
      <c r="G8" s="17" t="s">
        <v>6</v>
      </c>
      <c r="H8" s="193" t="s">
        <v>7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8</v>
      </c>
      <c r="D9" s="215">
        <f t="shared" ref="D9:D18" ca="1" si="1">INDIRECT($C9&amp;"!AM$5")</f>
        <v>-0.11266419036863373</v>
      </c>
      <c r="E9" s="215">
        <f t="shared" ref="E9:E18" ca="1" si="2">INDIRECT($C9&amp;"!AN$5")</f>
        <v>-0.1073903928523755</v>
      </c>
      <c r="F9" s="215">
        <f t="shared" ref="F9:F18" ca="1" si="3">INDIRECT($C9&amp;"!AO$5")</f>
        <v>-7.0084009333112318E-3</v>
      </c>
      <c r="G9" s="215">
        <f t="shared" ref="G9:G18" ca="1" si="4">INDIRECT($C9&amp;"!AP$5")</f>
        <v>-1.4446623978402129E-2</v>
      </c>
      <c r="H9" s="216">
        <f t="shared" ref="H9:H18" ca="1" si="5">INDIRECT($C9&amp;"!AQ$5")</f>
        <v>-6.644741391658826E-2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9</v>
      </c>
      <c r="D10" s="215">
        <f t="shared" ca="1" si="1"/>
        <v>-0.19649561861093812</v>
      </c>
      <c r="E10" s="215">
        <f t="shared" ca="1" si="2"/>
        <v>-0.24778836968418894</v>
      </c>
      <c r="F10" s="215">
        <f t="shared" ca="1" si="3"/>
        <v>-2.4964875730558278E-2</v>
      </c>
      <c r="G10" s="215">
        <f t="shared" ca="1" si="4"/>
        <v>-0.22681799637508138</v>
      </c>
      <c r="H10" s="218">
        <f t="shared" ca="1" si="5"/>
        <v>-0.1865610712915825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10</v>
      </c>
      <c r="D11" s="215">
        <f t="shared" ca="1" si="1"/>
        <v>-0.10132644386455958</v>
      </c>
      <c r="E11" s="215">
        <f t="shared" ca="1" si="2"/>
        <v>-0.15939606765086256</v>
      </c>
      <c r="F11" s="215">
        <f t="shared" ca="1" si="3"/>
        <v>-5.0657640474057741E-3</v>
      </c>
      <c r="G11" s="215">
        <f t="shared" ca="1" si="4"/>
        <v>-4.0503131677770532E-2</v>
      </c>
      <c r="H11" s="218">
        <f t="shared" ca="1" si="5"/>
        <v>-0.14750312065828408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11</v>
      </c>
      <c r="D12" s="215">
        <f t="shared" ca="1" si="1"/>
        <v>-0.10100386645048898</v>
      </c>
      <c r="E12" s="215">
        <f t="shared" ca="1" si="2"/>
        <v>-0.16239384980606508</v>
      </c>
      <c r="F12" s="215">
        <f t="shared" ca="1" si="3"/>
        <v>-4.5847825448470658E-3</v>
      </c>
      <c r="G12" s="215">
        <f t="shared" ca="1" si="4"/>
        <v>-3.9152983422705345E-2</v>
      </c>
      <c r="H12" s="218">
        <f t="shared" ca="1" si="5"/>
        <v>-0.15163826785390533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12</v>
      </c>
      <c r="D13" s="215">
        <f t="shared" ca="1" si="1"/>
        <v>-9.2772549087162814E-2</v>
      </c>
      <c r="E13" s="215">
        <f t="shared" ca="1" si="2"/>
        <v>-9.3746809430808486E-2</v>
      </c>
      <c r="F13" s="215">
        <f t="shared" ca="1" si="3"/>
        <v>-4.9200655871584065E-3</v>
      </c>
      <c r="G13" s="215">
        <f t="shared" ca="1" si="4"/>
        <v>-1.686092994298094E-2</v>
      </c>
      <c r="H13" s="218">
        <f t="shared" ca="1" si="5"/>
        <v>-0.12519799332774006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13</v>
      </c>
      <c r="D14" s="215">
        <f t="shared" ca="1" si="1"/>
        <v>-9.9109326465998682E-2</v>
      </c>
      <c r="E14" s="215">
        <f t="shared" ca="1" si="2"/>
        <v>-0.10067310028899845</v>
      </c>
      <c r="F14" s="215">
        <f t="shared" ca="1" si="3"/>
        <v>-8.3760513636507161E-3</v>
      </c>
      <c r="G14" s="215">
        <f t="shared" ca="1" si="4"/>
        <v>-2.2378098178005845E-2</v>
      </c>
      <c r="H14" s="218">
        <f t="shared" ca="1" si="5"/>
        <v>-0.14144831036622152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14</v>
      </c>
      <c r="D15" s="215">
        <f t="shared" ca="1" si="1"/>
        <v>-4.8324152603930637E-2</v>
      </c>
      <c r="E15" s="215">
        <f t="shared" ca="1" si="2"/>
        <v>-4.4065280552587849E-2</v>
      </c>
      <c r="F15" s="215">
        <f t="shared" ca="1" si="3"/>
        <v>-5.0604766290025527E-3</v>
      </c>
      <c r="G15" s="215">
        <f t="shared" ca="1" si="4"/>
        <v>-1.1174997047759483E-2</v>
      </c>
      <c r="H15" s="218">
        <f t="shared" ca="1" si="5"/>
        <v>-4.9625483831860606E-2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15</v>
      </c>
      <c r="D16" s="215">
        <f t="shared" ca="1" si="1"/>
        <v>-4.9005646465803965E-2</v>
      </c>
      <c r="E16" s="215">
        <f t="shared" ca="1" si="2"/>
        <v>-4.4404820531415923E-2</v>
      </c>
      <c r="F16" s="215">
        <f t="shared" ca="1" si="3"/>
        <v>-5.2966618837435586E-3</v>
      </c>
      <c r="G16" s="215">
        <f t="shared" ca="1" si="4"/>
        <v>-1.1173037653779971E-2</v>
      </c>
      <c r="H16" s="218">
        <f t="shared" ca="1" si="5"/>
        <v>-4.6023867583339206E-2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16</v>
      </c>
      <c r="D17" s="215">
        <f t="shared" ca="1" si="1"/>
        <v>-5.8478824124901241E-2</v>
      </c>
      <c r="E17" s="215">
        <f t="shared" ca="1" si="2"/>
        <v>-8.8499735344276464E-2</v>
      </c>
      <c r="F17" s="215">
        <f t="shared" ca="1" si="3"/>
        <v>-1.2667223286225715E-3</v>
      </c>
      <c r="G17" s="215">
        <f t="shared" ca="1" si="4"/>
        <v>-4.1745085536127879E-3</v>
      </c>
      <c r="H17" s="218">
        <f t="shared" ca="1" si="5"/>
        <v>-7.1041913821367375E-2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17</v>
      </c>
      <c r="D18" s="215">
        <f t="shared" ca="1" si="1"/>
        <v>-5.8916799117582852E-2</v>
      </c>
      <c r="E18" s="215">
        <f t="shared" ca="1" si="2"/>
        <v>-8.26934352505726E-2</v>
      </c>
      <c r="F18" s="215">
        <f t="shared" ca="1" si="3"/>
        <v>-2.9854801421161925E-3</v>
      </c>
      <c r="G18" s="215">
        <f t="shared" ca="1" si="4"/>
        <v>-7.1856305434827572E-3</v>
      </c>
      <c r="H18" s="218">
        <f t="shared" ca="1" si="5"/>
        <v>-7.39107432549726E-2</v>
      </c>
      <c r="I18" s="217"/>
    </row>
    <row r="19" spans="1:9" ht="15.75" customHeight="1" thickBot="1" x14ac:dyDescent="0.3">
      <c r="A19" s="165"/>
      <c r="B19" s="267" t="s">
        <v>18</v>
      </c>
      <c r="C19" s="268"/>
      <c r="D19" s="219">
        <f ca="1">IF(COUNTIF(D9:D18,"=0")&gt;0,0,AVERAGE(D9:D18))</f>
        <v>-9.1809741716000065E-2</v>
      </c>
      <c r="E19" s="219">
        <f ca="1">IF(COUNTIF(E9:E18,"=0")&gt;0,0,AVERAGE(E9:E18))</f>
        <v>-0.11310518613921519</v>
      </c>
      <c r="F19" s="219">
        <f ca="1">IF(COUNTIF(F9:F18,"=0")&gt;0,0,AVERAGE(F9:F18))</f>
        <v>-6.9529281190416348E-3</v>
      </c>
      <c r="G19" s="219">
        <f ca="1">IF(COUNTIF(G9:G18,"=0")&gt;0,0,AVERAGE(G9:G18))</f>
        <v>-3.9386793737358115E-2</v>
      </c>
      <c r="H19" s="219">
        <f ca="1">IF(COUNTIF(H9:H18,"=0")&gt;0,0,AVERAGE(H9:H18))</f>
        <v>-0.10593981859058617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20-bit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22</v>
      </c>
      <c r="M3" s="85" t="s">
        <v>23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27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3.0967920000000007</v>
      </c>
      <c r="E7" s="221"/>
      <c r="F7" s="92" t="str">
        <f>F4</f>
        <v>fruit</v>
      </c>
      <c r="G7" s="99" t="s">
        <v>31</v>
      </c>
      <c r="H7" s="222">
        <f ca="1">0.001*INDIRECT($B7&amp;"!W5")</f>
        <v>3.0939599999999996</v>
      </c>
      <c r="I7" s="10"/>
      <c r="J7" s="223">
        <f ca="1">H7/D7-1</f>
        <v>-9.1449474165561373E-4</v>
      </c>
      <c r="L7" s="74">
        <f ca="1">INDIRECT($B7&amp;"!"&amp;L$3&amp;"5")</f>
        <v>39.340142583333332</v>
      </c>
      <c r="M7" s="75">
        <f ca="1">INDIRECT($B7&amp;"!"&amp;M$3&amp;"5")</f>
        <v>39.898646625000005</v>
      </c>
      <c r="N7" s="76">
        <f ca="1">M7-L7</f>
        <v>0.55850404166667289</v>
      </c>
      <c r="O7" s="221"/>
      <c r="P7" s="223">
        <f ca="1">bdrate(D7:D10,L7:L10,H7:H10,M7:M10)</f>
        <v>-0.11266419036863373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4.0445679999999999</v>
      </c>
      <c r="E8" s="221"/>
      <c r="F8" s="92" t="str">
        <f>F7</f>
        <v>fruit</v>
      </c>
      <c r="G8" s="99" t="s">
        <v>32</v>
      </c>
      <c r="H8" s="222">
        <f ca="1">0.001*INDIRECT($B8&amp;"!W6")</f>
        <v>4.0403760000000002</v>
      </c>
      <c r="I8" s="10"/>
      <c r="J8" s="223">
        <f ca="1">H8/D8-1</f>
        <v>-1.0364518534488054E-3</v>
      </c>
      <c r="L8" s="74">
        <f ca="1">INDIRECT($B8&amp;"!"&amp;L$3&amp;"6")</f>
        <v>45.015792083333345</v>
      </c>
      <c r="M8" s="75">
        <f ca="1">INDIRECT($B8&amp;"!"&amp;M$3&amp;"6")</f>
        <v>47.057809166666679</v>
      </c>
      <c r="N8" s="76">
        <f ca="1">M8-L8</f>
        <v>2.0420170833333344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5.1017920000000005</v>
      </c>
      <c r="E9" s="221"/>
      <c r="F9" s="92" t="str">
        <f>F8</f>
        <v>fruit</v>
      </c>
      <c r="G9" s="99" t="s">
        <v>33</v>
      </c>
      <c r="H9" s="222">
        <f ca="1">0.001*INDIRECT($B9&amp;"!W7")</f>
        <v>5.09544</v>
      </c>
      <c r="I9" s="10"/>
      <c r="J9" s="223">
        <f ca="1">H9/D9-1</f>
        <v>-1.2450527187310989E-3</v>
      </c>
      <c r="L9" s="74">
        <f ca="1">INDIRECT($B9&amp;"!"&amp;L$3&amp;"7")</f>
        <v>47.313489291666663</v>
      </c>
      <c r="M9" s="75">
        <f ca="1">INDIRECT($B9&amp;"!"&amp;M$3&amp;"7")</f>
        <v>49.835844333333334</v>
      </c>
      <c r="N9" s="76">
        <f ca="1">M9-L9</f>
        <v>2.5223550416666711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6.6105200000000002</v>
      </c>
      <c r="E10" s="221"/>
      <c r="F10" s="92" t="str">
        <f>F9</f>
        <v>fruit</v>
      </c>
      <c r="G10" s="99" t="s">
        <v>35</v>
      </c>
      <c r="H10" s="222">
        <f ca="1">0.001*INDIRECT($B10&amp;"!W8")</f>
        <v>6.5989439999999995</v>
      </c>
      <c r="I10" s="10"/>
      <c r="J10" s="223">
        <f ca="1">H10/D10-1</f>
        <v>-1.7511481698868625E-3</v>
      </c>
      <c r="L10" s="74">
        <f ca="1">INDIRECT($B10&amp;"!"&amp;L$3&amp;"8")</f>
        <v>48.730218041666667</v>
      </c>
      <c r="M10" s="75">
        <f ca="1">INDIRECT($B10&amp;"!"&amp;M$3&amp;"8")</f>
        <v>51.508549083333328</v>
      </c>
      <c r="N10" s="76">
        <f ca="1">M10-L10</f>
        <v>2.7783310416666609</v>
      </c>
      <c r="O10" s="221"/>
      <c r="P10" s="226">
        <f ca="1">bdrate(L7:L10,D7:D10,M7:M10,H7:H10)</f>
        <v>4.7951114744693824E-2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3.0939599999999996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6.6105200000000002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27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23.711600000000004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23.679072000000005</v>
      </c>
      <c r="I18" s="10"/>
      <c r="J18" s="223">
        <f ca="1">H18/D18-1</f>
        <v>-1.3718180131243596E-3</v>
      </c>
      <c r="L18" s="74">
        <f ca="1">INDIRECT($B18&amp;"!"&amp;L$3&amp;"5")</f>
        <v>31.614838533333337</v>
      </c>
      <c r="M18" s="75">
        <f ca="1">INDIRECT($B18&amp;"!"&amp;M$3&amp;"5")</f>
        <v>32.724530866666662</v>
      </c>
      <c r="N18" s="76">
        <f ca="1">M18-L18</f>
        <v>1.1096923333333244</v>
      </c>
      <c r="O18" s="221"/>
      <c r="P18" s="223">
        <f ca="1">bdrate(D18:D21,L18:L21,H18:H21,M18:M21)</f>
        <v>-0.19649561861093867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31.949432000000002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31.902343999999999</v>
      </c>
      <c r="I19" s="10"/>
      <c r="J19" s="223">
        <f ca="1">H19/D19-1</f>
        <v>-1.473829018306283E-3</v>
      </c>
      <c r="L19" s="74">
        <f ca="1">INDIRECT($B19&amp;"!"&amp;L$3&amp;"6")</f>
        <v>35.270391400000001</v>
      </c>
      <c r="M19" s="75">
        <f ca="1">INDIRECT($B19&amp;"!"&amp;M$3&amp;"6")</f>
        <v>37.625912399999997</v>
      </c>
      <c r="N19" s="76">
        <f ca="1">M19-L19</f>
        <v>2.355520999999996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42.517448000000002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42.444015999999998</v>
      </c>
      <c r="I20" s="10"/>
      <c r="J20" s="223">
        <f ca="1">H20/D20-1</f>
        <v>-1.7271027179243115E-3</v>
      </c>
      <c r="L20" s="74">
        <f ca="1">INDIRECT($B20&amp;"!"&amp;L$3&amp;"7")</f>
        <v>37.438068600000001</v>
      </c>
      <c r="M20" s="75">
        <f ca="1">INDIRECT($B20&amp;"!"&amp;M$3&amp;"7")</f>
        <v>40.396462200000002</v>
      </c>
      <c r="N20" s="76">
        <f ca="1">M20-L20</f>
        <v>2.9583936000000008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58.006704000000006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57.895192000000002</v>
      </c>
      <c r="I21" s="10"/>
      <c r="J21" s="223">
        <f ca="1">H21/D21-1</f>
        <v>-1.9223984869060073E-3</v>
      </c>
      <c r="L21" s="74">
        <f ca="1">INDIRECT($B21&amp;"!"&amp;L$3&amp;"8")</f>
        <v>38.775618466666671</v>
      </c>
      <c r="M21" s="75">
        <f ca="1">INDIRECT($B21&amp;"!"&amp;M$3&amp;"8")</f>
        <v>41.815174933333338</v>
      </c>
      <c r="N21" s="76">
        <f ca="1">M21-L21</f>
        <v>3.0395564666666672</v>
      </c>
      <c r="O21" s="221"/>
      <c r="P21" s="226">
        <f ca="1">bdrate(L18:L21,D18:D21,M18:M21,H18:H21)</f>
        <v>7.1776211116398425E-2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23.679072000000005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58.006704000000006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27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28.501552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28.447512</v>
      </c>
      <c r="I29" s="10"/>
      <c r="J29" s="223">
        <f ca="1">H29/D29-1</f>
        <v>-1.8960371000147358E-3</v>
      </c>
      <c r="L29" s="74">
        <f ca="1">INDIRECT($B29&amp;"!"&amp;L$3&amp;"5")</f>
        <v>26.073845733333332</v>
      </c>
      <c r="M29" s="75">
        <f ca="1">INDIRECT($B29&amp;"!"&amp;M$3&amp;"5")</f>
        <v>26.478403066666665</v>
      </c>
      <c r="N29" s="76">
        <f ca="1">M29-L29</f>
        <v>0.40455733333333299</v>
      </c>
      <c r="O29" s="221"/>
      <c r="P29" s="223">
        <f ca="1">bdrate(D29:D32,L29:L32,H29:H32,M29:M32)</f>
        <v>-0.10132644386455814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40.473143999999998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40.401976000000005</v>
      </c>
      <c r="I30" s="10"/>
      <c r="J30" s="223">
        <f ca="1">H30/D30-1</f>
        <v>-1.7584005828653604E-3</v>
      </c>
      <c r="L30" s="74">
        <f ca="1">INDIRECT($B30&amp;"!"&amp;L$3&amp;"6")</f>
        <v>27.935510200000003</v>
      </c>
      <c r="M30" s="75">
        <f ca="1">INDIRECT($B30&amp;"!"&amp;M$3&amp;"6")</f>
        <v>28.58619353333334</v>
      </c>
      <c r="N30" s="76">
        <f ca="1">M30-L30</f>
        <v>0.65068333333333683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58.210816000000001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58.112295999999994</v>
      </c>
      <c r="I31" s="10"/>
      <c r="J31" s="223">
        <f ca="1">H31/D31-1</f>
        <v>-1.6924689734637566E-3</v>
      </c>
      <c r="L31" s="74">
        <f ca="1">INDIRECT($B31&amp;"!"&amp;L$3&amp;"7")</f>
        <v>31.605749533333338</v>
      </c>
      <c r="M31" s="75">
        <f ca="1">INDIRECT($B31&amp;"!"&amp;M$3&amp;"7")</f>
        <v>33.007548199999995</v>
      </c>
      <c r="N31" s="76">
        <f ca="1">M31-L31</f>
        <v>1.4017986666666573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83.905472000000017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83.771400000000014</v>
      </c>
      <c r="I32" s="10"/>
      <c r="J32" s="223">
        <f ca="1">H32/D32-1</f>
        <v>-1.5978934008022971E-3</v>
      </c>
      <c r="L32" s="74">
        <f ca="1">INDIRECT($B32&amp;"!"&amp;L$3&amp;"8")</f>
        <v>36.392945533333332</v>
      </c>
      <c r="M32" s="75">
        <f ca="1">INDIRECT($B32&amp;"!"&amp;M$3&amp;"8")</f>
        <v>38.750060000000005</v>
      </c>
      <c r="N32" s="76">
        <f ca="1">M32-L32</f>
        <v>2.3571144666666726</v>
      </c>
      <c r="O32" s="221"/>
      <c r="P32" s="226">
        <f ca="1">bdrate(L29:L32,D29:D32,M29:M32,H29:H32)</f>
        <v>4.1081848022439083E-2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28.447512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83.905472000000017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27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29.205624000000004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29.149391999999999</v>
      </c>
      <c r="I40" s="10"/>
      <c r="J40" s="223">
        <f ca="1">H40/D40-1</f>
        <v>-1.9253825906957456E-3</v>
      </c>
      <c r="L40" s="74">
        <f ca="1">INDIRECT($B40&amp;"!"&amp;L$3&amp;"5")</f>
        <v>26.00142626666667</v>
      </c>
      <c r="M40" s="75">
        <f ca="1">INDIRECT($B40&amp;"!"&amp;M$3&amp;"5")</f>
        <v>26.245300933333333</v>
      </c>
      <c r="N40" s="76">
        <f ca="1">M40-L40</f>
        <v>0.24387466666666313</v>
      </c>
      <c r="O40" s="221"/>
      <c r="P40" s="223">
        <f ca="1">bdrate(D40:D43,L40:L43,H40:H43,M40:M43)</f>
        <v>-0.10100386645048975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41.486840000000001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41.41292</v>
      </c>
      <c r="I41" s="10"/>
      <c r="J41" s="223">
        <f ca="1">H41/D41-1</f>
        <v>-1.7817698335182985E-3</v>
      </c>
      <c r="L41" s="74">
        <f ca="1">INDIRECT($B41&amp;"!"&amp;L$3&amp;"6")</f>
        <v>27.909169733333332</v>
      </c>
      <c r="M41" s="75">
        <f ca="1">INDIRECT($B41&amp;"!"&amp;M$3&amp;"6")</f>
        <v>28.618657466666665</v>
      </c>
      <c r="N41" s="76">
        <f ca="1">M41-L41</f>
        <v>0.70948773333333293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59.819472000000005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59.715360000000004</v>
      </c>
      <c r="I42" s="10"/>
      <c r="J42" s="223">
        <f ca="1">H42/D42-1</f>
        <v>-1.7404366257194326E-3</v>
      </c>
      <c r="L42" s="74">
        <f ca="1">INDIRECT($B42&amp;"!"&amp;L$3&amp;"7")</f>
        <v>31.644052800000001</v>
      </c>
      <c r="M42" s="75">
        <f ca="1">INDIRECT($B42&amp;"!"&amp;M$3&amp;"7")</f>
        <v>33.052892999999997</v>
      </c>
      <c r="N42" s="76">
        <f ca="1">M42-L42</f>
        <v>1.4088401999999967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86.426751999999993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86.289648</v>
      </c>
      <c r="I43" s="10"/>
      <c r="J43" s="223">
        <f ca="1">H43/D43-1</f>
        <v>-1.5863606675857733E-3</v>
      </c>
      <c r="L43" s="74">
        <f ca="1">INDIRECT($B43&amp;"!"&amp;L$3&amp;"8")</f>
        <v>36.315006000000004</v>
      </c>
      <c r="M43" s="75">
        <f ca="1">INDIRECT($B43&amp;"!"&amp;M$3&amp;"8")</f>
        <v>38.605412399999992</v>
      </c>
      <c r="N43" s="76">
        <f ca="1">M43-L43</f>
        <v>2.2904063999999877</v>
      </c>
      <c r="O43" s="221"/>
      <c r="P43" s="226">
        <f ca="1">bdrate(L40:L43,D40:D43,M40:M43,H40:H43)</f>
        <v>4.1054469395616966E-2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29.149391999999999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86.426751999999993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27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21.309856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21.277495999999999</v>
      </c>
      <c r="I51" s="10"/>
      <c r="J51" s="223">
        <f ca="1">H51/D51-1</f>
        <v>-1.5185461600492056E-3</v>
      </c>
      <c r="L51" s="74">
        <f ca="1">INDIRECT($B51&amp;"!"&amp;L$3&amp;"5")</f>
        <v>28.742034571428576</v>
      </c>
      <c r="M51" s="75">
        <f ca="1">INDIRECT($B51&amp;"!"&amp;M$3&amp;"5")</f>
        <v>28.815031476190473</v>
      </c>
      <c r="N51" s="76">
        <f ca="1">M51-L51</f>
        <v>7.2996904761897241E-2</v>
      </c>
      <c r="O51" s="221"/>
      <c r="P51" s="223">
        <f ca="1">bdrate(D51:D54,L51:L54,H51:H54,M51:M54)</f>
        <v>-9.2772549087161149E-2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29.949416000000003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29.907968</v>
      </c>
      <c r="I52" s="10"/>
      <c r="J52" s="223">
        <f ca="1">H52/D52-1</f>
        <v>-1.3839334963995364E-3</v>
      </c>
      <c r="L52" s="74">
        <f ca="1">INDIRECT($B52&amp;"!"&amp;L$3&amp;"6")</f>
        <v>31.340090857142862</v>
      </c>
      <c r="M52" s="75">
        <f ca="1">INDIRECT($B52&amp;"!"&amp;M$3&amp;"6")</f>
        <v>31.853203904761905</v>
      </c>
      <c r="N52" s="76">
        <f ca="1">M52-L52</f>
        <v>0.51311304761904353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43.809032000000002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43.748384000000001</v>
      </c>
      <c r="I53" s="10"/>
      <c r="J53" s="223">
        <f ca="1">H53/D53-1</f>
        <v>-1.3843720628202716E-3</v>
      </c>
      <c r="L53" s="74">
        <f ca="1">INDIRECT($B53&amp;"!"&amp;L$3&amp;"7")</f>
        <v>34.085061761904761</v>
      </c>
      <c r="M53" s="75">
        <f ca="1">INDIRECT($B53&amp;"!"&amp;M$3&amp;"7")</f>
        <v>35.150923523809531</v>
      </c>
      <c r="N53" s="76">
        <f ca="1">M53-L53</f>
        <v>1.0658617619047703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65.694232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65.607376000000002</v>
      </c>
      <c r="I54" s="10"/>
      <c r="J54" s="223">
        <f ca="1">H54/D54-1</f>
        <v>-1.3221252057562527E-3</v>
      </c>
      <c r="L54" s="74">
        <f ca="1">INDIRECT($B54&amp;"!"&amp;L$3&amp;"8")</f>
        <v>37.424575285714276</v>
      </c>
      <c r="M54" s="75">
        <f ca="1">INDIRECT($B54&amp;"!"&amp;M$3&amp;"8")</f>
        <v>39.526134095238092</v>
      </c>
      <c r="N54" s="76">
        <f ca="1">M54-L54</f>
        <v>2.1015588095238158</v>
      </c>
      <c r="O54" s="221"/>
      <c r="P54" s="226">
        <f ca="1">bdrate(L51:L54,D51:D54,M51:M54,H51:H54)</f>
        <v>3.1174885045677891E-2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21.277495999999999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65.694232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27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22.008264000000004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21.973312</v>
      </c>
      <c r="I62" s="10"/>
      <c r="J62" s="223">
        <f ca="1">H62/D62-1</f>
        <v>-1.5881307130813926E-3</v>
      </c>
      <c r="L62" s="74">
        <f ca="1">INDIRECT($B62&amp;"!"&amp;L$3&amp;"5")</f>
        <v>28.74690152380953</v>
      </c>
      <c r="M62" s="75">
        <f ca="1">INDIRECT($B62&amp;"!"&amp;M$3&amp;"5")</f>
        <v>28.83911057142857</v>
      </c>
      <c r="N62" s="76">
        <f ca="1">M62-L62</f>
        <v>9.2209047619039808E-2</v>
      </c>
      <c r="O62" s="221"/>
      <c r="P62" s="223">
        <f ca="1">bdrate(D62:D65,L62:L65,H62:H65,M62:M65)</f>
        <v>-9.9109326466000791E-2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30.895712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30.851984000000005</v>
      </c>
      <c r="I63" s="10"/>
      <c r="J63" s="223">
        <f ca="1">H63/D63-1</f>
        <v>-1.4153420384031001E-3</v>
      </c>
      <c r="L63" s="74">
        <f ca="1">INDIRECT($B63&amp;"!"&amp;L$3&amp;"6")</f>
        <v>31.273738095238098</v>
      </c>
      <c r="M63" s="75">
        <f ca="1">INDIRECT($B63&amp;"!"&amp;M$3&amp;"6")</f>
        <v>31.800045809523805</v>
      </c>
      <c r="N63" s="76">
        <f ca="1">M63-L63</f>
        <v>0.52630771428570711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45.398407999999996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45.335792000000005</v>
      </c>
      <c r="I64" s="10"/>
      <c r="J64" s="223">
        <f ca="1">H64/D64-1</f>
        <v>-1.3792554135376722E-3</v>
      </c>
      <c r="L64" s="74">
        <f ca="1">INDIRECT($B64&amp;"!"&amp;L$3&amp;"7")</f>
        <v>33.973902523809521</v>
      </c>
      <c r="M64" s="75">
        <f ca="1">INDIRECT($B64&amp;"!"&amp;M$3&amp;"7")</f>
        <v>35.108752476190482</v>
      </c>
      <c r="N64" s="76">
        <f ca="1">M64-L64</f>
        <v>1.1348499523809608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68.281632000000002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68.195840000000004</v>
      </c>
      <c r="I65" s="10"/>
      <c r="J65" s="223">
        <f ca="1">H65/D65-1</f>
        <v>-1.2564433140672682E-3</v>
      </c>
      <c r="L65" s="74">
        <f ca="1">INDIRECT($B65&amp;"!"&amp;L$3&amp;"8")</f>
        <v>37.296062238095246</v>
      </c>
      <c r="M65" s="75">
        <f ca="1">INDIRECT($B65&amp;"!"&amp;M$3&amp;"8")</f>
        <v>39.546211095238085</v>
      </c>
      <c r="N65" s="76">
        <f ca="1">M65-L65</f>
        <v>2.2501488571428396</v>
      </c>
      <c r="O65" s="221"/>
      <c r="P65" s="226">
        <f ca="1">bdrate(L62:L65,D62:D65,M62:M65,H62:H65)</f>
        <v>3.3293034695732748E-2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21.973312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68.281632000000002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27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98.050312000000005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97.837336000000008</v>
      </c>
      <c r="I73" s="10"/>
      <c r="J73" s="223">
        <f ca="1">H73/D73-1</f>
        <v>-2.1721093554500914E-3</v>
      </c>
      <c r="L73" s="74">
        <f ca="1">INDIRECT($B73&amp;"!"&amp;L$3&amp;"5")</f>
        <v>25.362313500000006</v>
      </c>
      <c r="M73" s="75">
        <f ca="1">INDIRECT($B73&amp;"!"&amp;M$3&amp;"5")</f>
        <v>25.532776968750003</v>
      </c>
      <c r="N73" s="76">
        <f ca="1">M73-L73</f>
        <v>0.17046346874999685</v>
      </c>
      <c r="O73" s="221"/>
      <c r="P73" s="223">
        <f ca="1">bdrate(D73:D76,L73:L76,H73:H76,M73:M76)</f>
        <v>-4.8324152603933079E-2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138.37070399999999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138.08421600000003</v>
      </c>
      <c r="I74" s="10"/>
      <c r="J74" s="223">
        <f ca="1">H74/D74-1</f>
        <v>-2.0704382627118045E-3</v>
      </c>
      <c r="L74" s="74">
        <f ca="1">INDIRECT($B74&amp;"!"&amp;L$3&amp;"6")</f>
        <v>28.78408559375</v>
      </c>
      <c r="M74" s="75">
        <f ca="1">INDIRECT($B74&amp;"!"&amp;M$3&amp;"6")</f>
        <v>29.105843968749994</v>
      </c>
      <c r="N74" s="76">
        <f ca="1">M74-L74</f>
        <v>0.3217583749999946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197.38556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196.97954400000003</v>
      </c>
      <c r="I75" s="10"/>
      <c r="J75" s="223">
        <f ca="1">H75/D75-1</f>
        <v>-2.0569691116207878E-3</v>
      </c>
      <c r="L75" s="74">
        <f ca="1">INDIRECT($B75&amp;"!"&amp;L$3&amp;"7")</f>
        <v>33.413377125000004</v>
      </c>
      <c r="M75" s="75">
        <f ca="1">INDIRECT($B75&amp;"!"&amp;M$3&amp;"7")</f>
        <v>34.179012687499998</v>
      </c>
      <c r="N75" s="76">
        <f ca="1">M75-L75</f>
        <v>0.76563556249999465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278.56732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277.98751199999998</v>
      </c>
      <c r="I76" s="10"/>
      <c r="J76" s="223">
        <f ca="1">H76/D76-1</f>
        <v>-2.0813927491567519E-3</v>
      </c>
      <c r="L76" s="74">
        <f ca="1">INDIRECT($B76&amp;"!"&amp;L$3&amp;"8")</f>
        <v>37.845411312499998</v>
      </c>
      <c r="M76" s="75">
        <f ca="1">INDIRECT($B76&amp;"!"&amp;M$3&amp;"8")</f>
        <v>39.686541968749985</v>
      </c>
      <c r="N76" s="76">
        <f ca="1">M76-L76</f>
        <v>1.8411306562499874</v>
      </c>
      <c r="O76" s="221"/>
      <c r="P76" s="226">
        <f ca="1">bdrate(L73:L76,D73:D76,M73:M76,H73:H76)</f>
        <v>2.384895994473224E-2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97.837336000000008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278.56732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27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102.413904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102.19304</v>
      </c>
      <c r="I84" s="10"/>
      <c r="J84" s="223">
        <f ca="1">H84/D84-1</f>
        <v>-2.1565821765764381E-3</v>
      </c>
      <c r="L84" s="74">
        <f ca="1">INDIRECT($B84&amp;"!"&amp;L$3&amp;"5")</f>
        <v>25.06230871875</v>
      </c>
      <c r="M84" s="75">
        <f ca="1">INDIRECT($B84&amp;"!"&amp;M$3&amp;"5")</f>
        <v>25.212179781250001</v>
      </c>
      <c r="N84" s="76">
        <f ca="1">M84-L84</f>
        <v>0.14987106250000082</v>
      </c>
      <c r="O84" s="221"/>
      <c r="P84" s="223">
        <f ca="1">bdrate(D84:D87,L84:L87,H84:H87,M84:M87)</f>
        <v>-4.9005646465805297E-2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144.882408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144.58270400000001</v>
      </c>
      <c r="I85" s="10"/>
      <c r="J85" s="223">
        <f ca="1">H85/D85-1</f>
        <v>-2.0686017311363214E-3</v>
      </c>
      <c r="L85" s="74">
        <f ca="1">INDIRECT($B85&amp;"!"&amp;L$3&amp;"6")</f>
        <v>28.610363500000002</v>
      </c>
      <c r="M85" s="75">
        <f ca="1">INDIRECT($B85&amp;"!"&amp;M$3&amp;"6")</f>
        <v>28.919628031249999</v>
      </c>
      <c r="N85" s="76">
        <f ca="1">M85-L85</f>
        <v>0.30926453124999753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206.73079999999996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206.31688</v>
      </c>
      <c r="I86" s="10"/>
      <c r="J86" s="223">
        <f ca="1">H86/D86-1</f>
        <v>-2.0022173764139284E-3</v>
      </c>
      <c r="L86" s="74">
        <f ca="1">INDIRECT($B86&amp;"!"&amp;L$3&amp;"7")</f>
        <v>33.223972062499989</v>
      </c>
      <c r="M86" s="75">
        <f ca="1">INDIRECT($B86&amp;"!"&amp;M$3&amp;"7")</f>
        <v>34.053235718749995</v>
      </c>
      <c r="N86" s="76">
        <f ca="1">M86-L86</f>
        <v>0.82926365625000642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291.55017599999996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290.95852000000002</v>
      </c>
      <c r="I87" s="10"/>
      <c r="J87" s="223">
        <f ca="1">H87/D87-1</f>
        <v>-2.0293453707259657E-3</v>
      </c>
      <c r="L87" s="74">
        <f ca="1">INDIRECT($B87&amp;"!"&amp;L$3&amp;"8")</f>
        <v>37.518111343749993</v>
      </c>
      <c r="M87" s="75">
        <f ca="1">INDIRECT($B87&amp;"!"&amp;M$3&amp;"8")</f>
        <v>39.250465906249993</v>
      </c>
      <c r="N87" s="76">
        <f ca="1">M87-L87</f>
        <v>1.7323545624999994</v>
      </c>
      <c r="O87" s="221"/>
      <c r="P87" s="226">
        <f ca="1">bdrate(L84:L87,D84:D87,M84:M87,H84:H87)</f>
        <v>2.418661717046855E-2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102.19304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291.55017599999996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27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28.839088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28.802952000000001</v>
      </c>
      <c r="I95" s="10"/>
      <c r="J95" s="223">
        <f ca="1">H95/D95-1</f>
        <v>-1.2530215934706268E-3</v>
      </c>
      <c r="L95" s="74">
        <f ca="1">INDIRECT($B95&amp;"!"&amp;L$3&amp;"5")</f>
        <v>30.286830809523806</v>
      </c>
      <c r="M95" s="75">
        <f ca="1">INDIRECT($B95&amp;"!"&amp;M$3&amp;"5")</f>
        <v>29.846670619047615</v>
      </c>
      <c r="N95" s="76">
        <f ca="1">M95-L95</f>
        <v>-0.44016019047619181</v>
      </c>
      <c r="O95" s="221"/>
      <c r="P95" s="223">
        <f ca="1">bdrate(D95:D98,L95:L98,H95:H98,M95:M98)</f>
        <v>-5.8478824124899909E-2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41.692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41.647424000000001</v>
      </c>
      <c r="I96" s="10"/>
      <c r="J96" s="223">
        <f ca="1">H96/D96-1</f>
        <v>-1.0691739422431512E-3</v>
      </c>
      <c r="L96" s="74">
        <f ca="1">INDIRECT($B96&amp;"!"&amp;L$3&amp;"6")</f>
        <v>32.375512714285719</v>
      </c>
      <c r="M96" s="75">
        <f ca="1">INDIRECT($B96&amp;"!"&amp;M$3&amp;"6")</f>
        <v>32.380278809523801</v>
      </c>
      <c r="N96" s="76">
        <f ca="1">M96-L96</f>
        <v>4.7660952380823574E-3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61.894767999999999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61.827856000000004</v>
      </c>
      <c r="I97" s="10"/>
      <c r="J97" s="223">
        <f ca="1">H97/D97-1</f>
        <v>-1.081060680282242E-3</v>
      </c>
      <c r="L97" s="74">
        <f ca="1">INDIRECT($B97&amp;"!"&amp;L$3&amp;"7")</f>
        <v>35.176534619047622</v>
      </c>
      <c r="M97" s="75">
        <f ca="1">INDIRECT($B97&amp;"!"&amp;M$3&amp;"7")</f>
        <v>36.053552238095236</v>
      </c>
      <c r="N97" s="76">
        <f ca="1">M97-L97</f>
        <v>0.87701761904761355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92.347752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92.250504000000006</v>
      </c>
      <c r="I98" s="10"/>
      <c r="J98" s="223">
        <f ca="1">H98/D98-1</f>
        <v>-1.0530629917228085E-3</v>
      </c>
      <c r="L98" s="74">
        <f ca="1">INDIRECT($B98&amp;"!"&amp;L$3&amp;"8")</f>
        <v>38.571262761904762</v>
      </c>
      <c r="M98" s="75">
        <f ca="1">INDIRECT($B98&amp;"!"&amp;M$3&amp;"8")</f>
        <v>40.478837285714278</v>
      </c>
      <c r="N98" s="76">
        <f ca="1">M98-L98</f>
        <v>1.9075745238095152</v>
      </c>
      <c r="O98" s="221"/>
      <c r="P98" s="226">
        <f ca="1">bdrate(L95:L98,D95:D98,M95:M98,H95:H98)</f>
        <v>2.1077230093497157E-2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28.802952000000001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92.347752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27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29.76248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29.725319999999996</v>
      </c>
      <c r="I106" s="10"/>
      <c r="J106" s="223">
        <f ca="1">H106/D106-1</f>
        <v>-1.2485518679896668E-3</v>
      </c>
      <c r="L106" s="74">
        <f ca="1">INDIRECT($B106&amp;"!"&amp;L$3&amp;"5")</f>
        <v>30.090004761904758</v>
      </c>
      <c r="M106" s="75">
        <f ca="1">INDIRECT($B106&amp;"!"&amp;M$3&amp;"5")</f>
        <v>29.744731428571431</v>
      </c>
      <c r="N106" s="76">
        <f ca="1">M106-L106</f>
        <v>-0.34527333333332777</v>
      </c>
      <c r="O106" s="221"/>
      <c r="P106" s="223">
        <f ca="1">bdrate(D106:D109,L106:L109,H106:H109,M106:M109)</f>
        <v>-5.8916799117584184E-2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42.995168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42.949104000000005</v>
      </c>
      <c r="I107" s="10"/>
      <c r="J107" s="223">
        <f ca="1">H107/D107-1</f>
        <v>-1.0713762067401378E-3</v>
      </c>
      <c r="L107" s="74">
        <f ca="1">INDIRECT($B107&amp;"!"&amp;L$3&amp;"6")</f>
        <v>32.273611666666667</v>
      </c>
      <c r="M107" s="75">
        <f ca="1">INDIRECT($B107&amp;"!"&amp;M$3&amp;"6")</f>
        <v>32.34955161904761</v>
      </c>
      <c r="N107" s="76">
        <f ca="1">M107-L107</f>
        <v>7.5939952380942088E-2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64.003215999999995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63.933135999999998</v>
      </c>
      <c r="I108" s="10"/>
      <c r="J108" s="223">
        <f ca="1">H108/D108-1</f>
        <v>-1.0949449790147447E-3</v>
      </c>
      <c r="L108" s="74">
        <f ca="1">INDIRECT($B108&amp;"!"&amp;L$3&amp;"7")</f>
        <v>35.16510961904762</v>
      </c>
      <c r="M108" s="75">
        <f ca="1">INDIRECT($B108&amp;"!"&amp;M$3&amp;"7")</f>
        <v>35.980216047619038</v>
      </c>
      <c r="N108" s="76">
        <f ca="1">M108-L108</f>
        <v>0.81510642857141846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95.661008000000024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95.561080000000004</v>
      </c>
      <c r="I109" s="10"/>
      <c r="J109" s="223">
        <f ca="1">H109/D109-1</f>
        <v>-1.0446053422311641E-3</v>
      </c>
      <c r="L109" s="74">
        <f ca="1">INDIRECT($B109&amp;"!"&amp;L$3&amp;"8")</f>
        <v>38.419028571428576</v>
      </c>
      <c r="M109" s="75">
        <f ca="1">INDIRECT($B109&amp;"!"&amp;M$3&amp;"8")</f>
        <v>40.337460619047619</v>
      </c>
      <c r="N109" s="76">
        <f ca="1">M109-L109</f>
        <v>1.9184320476190422</v>
      </c>
      <c r="O109" s="221"/>
      <c r="P109" s="226">
        <f ca="1">bdrate(L106:L109,D106:D109,M106:M109,H106:H109)</f>
        <v>2.1095642210423815E-2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29.725319999999996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95.661008000000024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20-bit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36</v>
      </c>
      <c r="M3" s="85" t="s">
        <v>37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38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3.0967920000000007</v>
      </c>
      <c r="E7" s="221"/>
      <c r="F7" s="92" t="str">
        <f>F4</f>
        <v>fruit</v>
      </c>
      <c r="G7" s="99" t="s">
        <v>31</v>
      </c>
      <c r="H7" s="222">
        <f ca="1">0.001*INDIRECT($B7&amp;"!W5")</f>
        <v>3.0939599999999996</v>
      </c>
      <c r="I7" s="10"/>
      <c r="J7" s="223">
        <f ca="1">H7/D7-1</f>
        <v>-9.1449474165561373E-4</v>
      </c>
      <c r="L7" s="74">
        <f ca="1">INDIRECT($B7&amp;"!"&amp;L$3&amp;"5")</f>
        <v>43.345468250000003</v>
      </c>
      <c r="M7" s="75">
        <f ca="1">INDIRECT($B7&amp;"!"&amp;M$3&amp;"5")</f>
        <v>44.251879208333328</v>
      </c>
      <c r="N7" s="76">
        <f ca="1">M7-L7</f>
        <v>0.90641095833332486</v>
      </c>
      <c r="O7" s="221"/>
      <c r="P7" s="223">
        <f ca="1">bdrate(D7:D10,L7:L10,H7:H10,M7:M10)</f>
        <v>-0.10739039285237584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4.0445679999999999</v>
      </c>
      <c r="E8" s="221"/>
      <c r="F8" s="92" t="str">
        <f>F7</f>
        <v>fruit</v>
      </c>
      <c r="G8" s="99" t="s">
        <v>32</v>
      </c>
      <c r="H8" s="222">
        <f ca="1">0.001*INDIRECT($B8&amp;"!W6")</f>
        <v>4.0403760000000002</v>
      </c>
      <c r="I8" s="10"/>
      <c r="J8" s="223">
        <f ca="1">H8/D8-1</f>
        <v>-1.0364518534488054E-3</v>
      </c>
      <c r="L8" s="74">
        <f ca="1">INDIRECT($B8&amp;"!"&amp;L$3&amp;"6")</f>
        <v>48.730369375000002</v>
      </c>
      <c r="M8" s="75">
        <f ca="1">INDIRECT($B8&amp;"!"&amp;M$3&amp;"6")</f>
        <v>50.307449291666664</v>
      </c>
      <c r="N8" s="76">
        <f ca="1">M8-L8</f>
        <v>1.577079916666662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5.1017920000000005</v>
      </c>
      <c r="E9" s="221"/>
      <c r="F9" s="92" t="str">
        <f>F8</f>
        <v>fruit</v>
      </c>
      <c r="G9" s="99" t="s">
        <v>33</v>
      </c>
      <c r="H9" s="222">
        <f ca="1">0.001*INDIRECT($B9&amp;"!W7")</f>
        <v>5.09544</v>
      </c>
      <c r="I9" s="10"/>
      <c r="J9" s="223">
        <f ca="1">H9/D9-1</f>
        <v>-1.2450527187310989E-3</v>
      </c>
      <c r="L9" s="74">
        <f ca="1">INDIRECT($B9&amp;"!"&amp;L$3&amp;"7")</f>
        <v>50.89370808333333</v>
      </c>
      <c r="M9" s="75">
        <f ca="1">INDIRECT($B9&amp;"!"&amp;M$3&amp;"7")</f>
        <v>52.648721541666667</v>
      </c>
      <c r="N9" s="76">
        <f ca="1">M9-L9</f>
        <v>1.7550134583333374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6.6105200000000002</v>
      </c>
      <c r="E10" s="221"/>
      <c r="F10" s="92" t="str">
        <f>F9</f>
        <v>fruit</v>
      </c>
      <c r="G10" s="99" t="s">
        <v>35</v>
      </c>
      <c r="H10" s="222">
        <f ca="1">0.001*INDIRECT($B10&amp;"!W8")</f>
        <v>6.5989439999999995</v>
      </c>
      <c r="I10" s="10"/>
      <c r="J10" s="223">
        <f ca="1">H10/D10-1</f>
        <v>-1.7511481698868625E-3</v>
      </c>
      <c r="L10" s="74">
        <f ca="1">INDIRECT($B10&amp;"!"&amp;L$3&amp;"8")</f>
        <v>52.259917291666675</v>
      </c>
      <c r="M10" s="75">
        <f ca="1">INDIRECT($B10&amp;"!"&amp;M$3&amp;"8")</f>
        <v>54.107636624999998</v>
      </c>
      <c r="N10" s="76">
        <f ca="1">M10-L10</f>
        <v>1.8477193333333233</v>
      </c>
      <c r="O10" s="221"/>
      <c r="P10" s="226">
        <f ca="1">bdrate(L7:L10,D7:D10,M7:M10,H7:H10)</f>
        <v>3.2898177336175172E-2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3.0939599999999996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6.6105200000000002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38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23.711600000000004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23.679072000000005</v>
      </c>
      <c r="I18" s="10"/>
      <c r="J18" s="223">
        <f ca="1">H18/D18-1</f>
        <v>-1.3718180131243596E-3</v>
      </c>
      <c r="L18" s="74">
        <f ca="1">INDIRECT($B18&amp;"!"&amp;L$3&amp;"5")</f>
        <v>35.854039133333337</v>
      </c>
      <c r="M18" s="75">
        <f ca="1">INDIRECT($B18&amp;"!"&amp;M$3&amp;"5")</f>
        <v>37.677954866666674</v>
      </c>
      <c r="N18" s="76">
        <f ca="1">M18-L18</f>
        <v>1.8239157333333367</v>
      </c>
      <c r="O18" s="221"/>
      <c r="P18" s="223">
        <f ca="1">bdrate(D18:D21,L18:L21,H18:H21,M18:M21)</f>
        <v>-0.24778836968419171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31.949432000000002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31.902343999999999</v>
      </c>
      <c r="I19" s="10"/>
      <c r="J19" s="223">
        <f ca="1">H19/D19-1</f>
        <v>-1.473829018306283E-3</v>
      </c>
      <c r="L19" s="74">
        <f ca="1">INDIRECT($B19&amp;"!"&amp;L$3&amp;"6")</f>
        <v>39.290285066666669</v>
      </c>
      <c r="M19" s="75">
        <f ca="1">INDIRECT($B19&amp;"!"&amp;M$3&amp;"6")</f>
        <v>42.00698933333333</v>
      </c>
      <c r="N19" s="76">
        <f ca="1">M19-L19</f>
        <v>2.7167042666666603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42.517448000000002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42.444015999999998</v>
      </c>
      <c r="I20" s="10"/>
      <c r="J20" s="223">
        <f ca="1">H20/D20-1</f>
        <v>-1.7271027179243115E-3</v>
      </c>
      <c r="L20" s="74">
        <f ca="1">INDIRECT($B20&amp;"!"&amp;L$3&amp;"7")</f>
        <v>41.385118333333338</v>
      </c>
      <c r="M20" s="75">
        <f ca="1">INDIRECT($B20&amp;"!"&amp;M$3&amp;"7")</f>
        <v>44.248126199999994</v>
      </c>
      <c r="N20" s="76">
        <f ca="1">M20-L20</f>
        <v>2.8630078666666563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58.006704000000006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57.895192000000002</v>
      </c>
      <c r="I21" s="10"/>
      <c r="J21" s="223">
        <f ca="1">H21/D21-1</f>
        <v>-1.9223984869060073E-3</v>
      </c>
      <c r="L21" s="74">
        <f ca="1">INDIRECT($B21&amp;"!"&amp;L$3&amp;"8")</f>
        <v>42.682579266666671</v>
      </c>
      <c r="M21" s="75">
        <f ca="1">INDIRECT($B21&amp;"!"&amp;M$3&amp;"8")</f>
        <v>45.422241666666672</v>
      </c>
      <c r="N21" s="76">
        <f ca="1">M21-L21</f>
        <v>2.7396624000000003</v>
      </c>
      <c r="O21" s="221"/>
      <c r="P21" s="226">
        <f ca="1">bdrate(L18:L21,D18:D21,M18:M21,H18:H21)</f>
        <v>6.6756574873336527E-2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23.679072000000005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58.006704000000006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38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28.501552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28.447512</v>
      </c>
      <c r="I29" s="10"/>
      <c r="J29" s="223">
        <f ca="1">H29/D29-1</f>
        <v>-1.8960371000147358E-3</v>
      </c>
      <c r="L29" s="74">
        <f ca="1">INDIRECT($B29&amp;"!"&amp;L$3&amp;"5")</f>
        <v>31.172333999999999</v>
      </c>
      <c r="M29" s="75">
        <f ca="1">INDIRECT($B29&amp;"!"&amp;M$3&amp;"5")</f>
        <v>32.445614533333334</v>
      </c>
      <c r="N29" s="76">
        <f ca="1">M29-L29</f>
        <v>1.2732805333333346</v>
      </c>
      <c r="O29" s="221"/>
      <c r="P29" s="223">
        <f ca="1">bdrate(D29:D32,L29:L32,H29:H32,M29:M32)</f>
        <v>-0.15939606765085945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40.473143999999998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40.401976000000005</v>
      </c>
      <c r="I30" s="10"/>
      <c r="J30" s="223">
        <f ca="1">H30/D30-1</f>
        <v>-1.7584005828653604E-3</v>
      </c>
      <c r="L30" s="74">
        <f ca="1">INDIRECT($B30&amp;"!"&amp;L$3&amp;"6")</f>
        <v>32.827947666666667</v>
      </c>
      <c r="M30" s="75">
        <f ca="1">INDIRECT($B30&amp;"!"&amp;M$3&amp;"6")</f>
        <v>34.414261933333343</v>
      </c>
      <c r="N30" s="76">
        <f ca="1">M30-L30</f>
        <v>1.5863142666666761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58.210816000000001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58.112295999999994</v>
      </c>
      <c r="I31" s="10"/>
      <c r="J31" s="223">
        <f ca="1">H31/D31-1</f>
        <v>-1.6924689734637566E-3</v>
      </c>
      <c r="L31" s="74">
        <f ca="1">INDIRECT($B31&amp;"!"&amp;L$3&amp;"7")</f>
        <v>36.032647799999992</v>
      </c>
      <c r="M31" s="75">
        <f ca="1">INDIRECT($B31&amp;"!"&amp;M$3&amp;"7")</f>
        <v>37.545193333333337</v>
      </c>
      <c r="N31" s="76">
        <f ca="1">M31-L31</f>
        <v>1.5125455333333448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83.905472000000017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83.771400000000014</v>
      </c>
      <c r="I32" s="10"/>
      <c r="J32" s="223">
        <f ca="1">H32/D32-1</f>
        <v>-1.5978934008022971E-3</v>
      </c>
      <c r="L32" s="74">
        <f ca="1">INDIRECT($B32&amp;"!"&amp;L$3&amp;"8")</f>
        <v>40.3955336</v>
      </c>
      <c r="M32" s="75">
        <f ca="1">INDIRECT($B32&amp;"!"&amp;M$3&amp;"8")</f>
        <v>42.178925133333337</v>
      </c>
      <c r="N32" s="76">
        <f ca="1">M32-L32</f>
        <v>1.7833915333333366</v>
      </c>
      <c r="O32" s="221"/>
      <c r="P32" s="226">
        <f ca="1">bdrate(L29:L32,D29:D32,M29:M32,H29:H32)</f>
        <v>4.4386290537843598E-2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28.447512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83.905472000000017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38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29.205624000000004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29.149391999999999</v>
      </c>
      <c r="I40" s="10"/>
      <c r="J40" s="223">
        <f ca="1">H40/D40-1</f>
        <v>-1.9253825906957456E-3</v>
      </c>
      <c r="L40" s="74">
        <f ca="1">INDIRECT($B40&amp;"!"&amp;L$3&amp;"5")</f>
        <v>30.979295066666666</v>
      </c>
      <c r="M40" s="75">
        <f ca="1">INDIRECT($B40&amp;"!"&amp;M$3&amp;"5")</f>
        <v>32.271972866666665</v>
      </c>
      <c r="N40" s="76">
        <f ca="1">M40-L40</f>
        <v>1.2926777999999999</v>
      </c>
      <c r="O40" s="221"/>
      <c r="P40" s="223">
        <f ca="1">bdrate(D40:D43,L40:L43,H40:H43,M40:M43)</f>
        <v>-0.16239384980606564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41.486840000000001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41.41292</v>
      </c>
      <c r="I41" s="10"/>
      <c r="J41" s="223">
        <f ca="1">H41/D41-1</f>
        <v>-1.7817698335182985E-3</v>
      </c>
      <c r="L41" s="74">
        <f ca="1">INDIRECT($B41&amp;"!"&amp;L$3&amp;"6")</f>
        <v>32.767319733333331</v>
      </c>
      <c r="M41" s="75">
        <f ca="1">INDIRECT($B41&amp;"!"&amp;M$3&amp;"6")</f>
        <v>34.394535600000005</v>
      </c>
      <c r="N41" s="76">
        <f ca="1">M41-L41</f>
        <v>1.6272158666666741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59.819472000000005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59.715360000000004</v>
      </c>
      <c r="I42" s="10"/>
      <c r="J42" s="223">
        <f ca="1">H42/D42-1</f>
        <v>-1.7404366257194326E-3</v>
      </c>
      <c r="L42" s="74">
        <f ca="1">INDIRECT($B42&amp;"!"&amp;L$3&amp;"7")</f>
        <v>35.997454666666663</v>
      </c>
      <c r="M42" s="75">
        <f ca="1">INDIRECT($B42&amp;"!"&amp;M$3&amp;"7")</f>
        <v>37.549650333333339</v>
      </c>
      <c r="N42" s="76">
        <f ca="1">M42-L42</f>
        <v>1.5521956666666767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86.426751999999993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86.289648</v>
      </c>
      <c r="I43" s="10"/>
      <c r="J43" s="223">
        <f ca="1">H43/D43-1</f>
        <v>-1.5863606675857733E-3</v>
      </c>
      <c r="L43" s="74">
        <f ca="1">INDIRECT($B43&amp;"!"&amp;L$3&amp;"8")</f>
        <v>40.327878333333338</v>
      </c>
      <c r="M43" s="75">
        <f ca="1">INDIRECT($B43&amp;"!"&amp;M$3&amp;"8")</f>
        <v>42.030127</v>
      </c>
      <c r="N43" s="76">
        <f ca="1">M43-L43</f>
        <v>1.7022486666666623</v>
      </c>
      <c r="O43" s="221"/>
      <c r="P43" s="226">
        <f ca="1">bdrate(L40:L43,D40:D43,M40:M43,H40:H43)</f>
        <v>4.4997557408762878E-2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29.149391999999999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86.426751999999993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38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21.309856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21.277495999999999</v>
      </c>
      <c r="I51" s="10"/>
      <c r="J51" s="223">
        <f ca="1">H51/D51-1</f>
        <v>-1.5185461600492056E-3</v>
      </c>
      <c r="L51" s="74">
        <f ca="1">INDIRECT($B51&amp;"!"&amp;L$3&amp;"5")</f>
        <v>32.415343</v>
      </c>
      <c r="M51" s="75">
        <f ca="1">INDIRECT($B51&amp;"!"&amp;M$3&amp;"5")</f>
        <v>33.084471952380952</v>
      </c>
      <c r="N51" s="76">
        <f ca="1">M51-L51</f>
        <v>0.6691289523809516</v>
      </c>
      <c r="O51" s="221"/>
      <c r="P51" s="223">
        <f ca="1">bdrate(D51:D54,L51:L54,H51:H54,M51:M54)</f>
        <v>-9.3746809430807265E-2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29.949416000000003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29.907968</v>
      </c>
      <c r="I52" s="10"/>
      <c r="J52" s="223">
        <f ca="1">H52/D52-1</f>
        <v>-1.3839334963995364E-3</v>
      </c>
      <c r="L52" s="74">
        <f ca="1">INDIRECT($B52&amp;"!"&amp;L$3&amp;"6")</f>
        <v>34.950577333333328</v>
      </c>
      <c r="M52" s="75">
        <f ca="1">INDIRECT($B52&amp;"!"&amp;M$3&amp;"6")</f>
        <v>35.679794761904766</v>
      </c>
      <c r="N52" s="76">
        <f ca="1">M52-L52</f>
        <v>0.72921742857143812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43.809032000000002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43.748384000000001</v>
      </c>
      <c r="I53" s="10"/>
      <c r="J53" s="223">
        <f ca="1">H53/D53-1</f>
        <v>-1.3843720628202716E-3</v>
      </c>
      <c r="L53" s="74">
        <f ca="1">INDIRECT($B53&amp;"!"&amp;L$3&amp;"7")</f>
        <v>37.71460319047619</v>
      </c>
      <c r="M53" s="75">
        <f ca="1">INDIRECT($B53&amp;"!"&amp;M$3&amp;"7")</f>
        <v>38.490707952380944</v>
      </c>
      <c r="N53" s="76">
        <f ca="1">M53-L53</f>
        <v>0.77610476190475453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65.694232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65.607376000000002</v>
      </c>
      <c r="I54" s="10"/>
      <c r="J54" s="223">
        <f ca="1">H54/D54-1</f>
        <v>-1.3221252057562527E-3</v>
      </c>
      <c r="L54" s="74">
        <f ca="1">INDIRECT($B54&amp;"!"&amp;L$3&amp;"8")</f>
        <v>41.506091523809516</v>
      </c>
      <c r="M54" s="75">
        <f ca="1">INDIRECT($B54&amp;"!"&amp;M$3&amp;"8")</f>
        <v>42.776635809523817</v>
      </c>
      <c r="N54" s="76">
        <f ca="1">M54-L54</f>
        <v>1.2705442857143012</v>
      </c>
      <c r="O54" s="221"/>
      <c r="P54" s="226">
        <f ca="1">bdrate(L51:L54,D51:D54,M51:M54,H51:H54)</f>
        <v>2.2899379062126801E-2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21.277495999999999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65.694232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38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22.008264000000004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21.973312</v>
      </c>
      <c r="I62" s="10"/>
      <c r="J62" s="223">
        <f ca="1">H62/D62-1</f>
        <v>-1.5881307130813926E-3</v>
      </c>
      <c r="L62" s="74">
        <f ca="1">INDIRECT($B62&amp;"!"&amp;L$3&amp;"5")</f>
        <v>32.361786619047621</v>
      </c>
      <c r="M62" s="75">
        <f ca="1">INDIRECT($B62&amp;"!"&amp;M$3&amp;"5")</f>
        <v>33.090263238095233</v>
      </c>
      <c r="N62" s="76">
        <f ca="1">M62-L62</f>
        <v>0.72847661904761196</v>
      </c>
      <c r="O62" s="221"/>
      <c r="P62" s="223">
        <f ca="1">bdrate(D62:D65,L62:L65,H62:H65,M62:M65)</f>
        <v>-0.1006731002889989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30.895712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30.851984000000005</v>
      </c>
      <c r="I63" s="10"/>
      <c r="J63" s="223">
        <f ca="1">H63/D63-1</f>
        <v>-1.4153420384031001E-3</v>
      </c>
      <c r="L63" s="74">
        <f ca="1">INDIRECT($B63&amp;"!"&amp;L$3&amp;"6")</f>
        <v>34.834636190476182</v>
      </c>
      <c r="M63" s="75">
        <f ca="1">INDIRECT($B63&amp;"!"&amp;M$3&amp;"6")</f>
        <v>35.611508952380944</v>
      </c>
      <c r="N63" s="76">
        <f ca="1">M63-L63</f>
        <v>0.7768727619047624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45.398407999999996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45.335792000000005</v>
      </c>
      <c r="I64" s="10"/>
      <c r="J64" s="223">
        <f ca="1">H64/D64-1</f>
        <v>-1.3792554135376722E-3</v>
      </c>
      <c r="L64" s="74">
        <f ca="1">INDIRECT($B64&amp;"!"&amp;L$3&amp;"7")</f>
        <v>37.614691190476194</v>
      </c>
      <c r="M64" s="75">
        <f ca="1">INDIRECT($B64&amp;"!"&amp;M$3&amp;"7")</f>
        <v>38.444461238095222</v>
      </c>
      <c r="N64" s="76">
        <f ca="1">M64-L64</f>
        <v>0.82977004761902862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68.281632000000002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68.195840000000004</v>
      </c>
      <c r="I65" s="10"/>
      <c r="J65" s="223">
        <f ca="1">H65/D65-1</f>
        <v>-1.2564433140672682E-3</v>
      </c>
      <c r="L65" s="74">
        <f ca="1">INDIRECT($B65&amp;"!"&amp;L$3&amp;"8")</f>
        <v>41.434430238095239</v>
      </c>
      <c r="M65" s="75">
        <f ca="1">INDIRECT($B65&amp;"!"&amp;M$3&amp;"8")</f>
        <v>42.830959523809518</v>
      </c>
      <c r="N65" s="76">
        <f ca="1">M65-L65</f>
        <v>1.3965292857142799</v>
      </c>
      <c r="O65" s="221"/>
      <c r="P65" s="226">
        <f ca="1">bdrate(L62:L65,D62:D65,M62:M65,H62:H65)</f>
        <v>2.4709451198368093E-2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21.973312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68.281632000000002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38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98.050312000000005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97.837336000000008</v>
      </c>
      <c r="I73" s="10"/>
      <c r="J73" s="223">
        <f ca="1">H73/D73-1</f>
        <v>-2.1721093554500914E-3</v>
      </c>
      <c r="L73" s="74">
        <f ca="1">INDIRECT($B73&amp;"!"&amp;L$3&amp;"5")</f>
        <v>29.670566562500003</v>
      </c>
      <c r="M73" s="75">
        <f ca="1">INDIRECT($B73&amp;"!"&amp;M$3&amp;"5")</f>
        <v>29.964723531250002</v>
      </c>
      <c r="N73" s="76">
        <f ca="1">M73-L73</f>
        <v>0.29415696874999853</v>
      </c>
      <c r="O73" s="221"/>
      <c r="P73" s="223">
        <f ca="1">bdrate(D73:D76,L73:L76,H73:H76,M73:M76)</f>
        <v>-4.4065280552584407E-2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138.37070399999999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138.08421600000003</v>
      </c>
      <c r="I74" s="10"/>
      <c r="J74" s="223">
        <f ca="1">H74/D74-1</f>
        <v>-2.0704382627118045E-3</v>
      </c>
      <c r="L74" s="74">
        <f ca="1">INDIRECT($B74&amp;"!"&amp;L$3&amp;"6")</f>
        <v>32.674682249999996</v>
      </c>
      <c r="M74" s="75">
        <f ca="1">INDIRECT($B74&amp;"!"&amp;M$3&amp;"6")</f>
        <v>33.044031875000002</v>
      </c>
      <c r="N74" s="76">
        <f ca="1">M74-L74</f>
        <v>0.36934962500000523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197.38556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196.97954400000003</v>
      </c>
      <c r="I75" s="10"/>
      <c r="J75" s="223">
        <f ca="1">H75/D75-1</f>
        <v>-2.0569691116207878E-3</v>
      </c>
      <c r="L75" s="74">
        <f ca="1">INDIRECT($B75&amp;"!"&amp;L$3&amp;"7")</f>
        <v>37.059216531250001</v>
      </c>
      <c r="M75" s="75">
        <f ca="1">INDIRECT($B75&amp;"!"&amp;M$3&amp;"7")</f>
        <v>37.603240750000005</v>
      </c>
      <c r="N75" s="76">
        <f ca="1">M75-L75</f>
        <v>0.54402421875000329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278.56732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277.98751199999998</v>
      </c>
      <c r="I76" s="10"/>
      <c r="J76" s="223">
        <f ca="1">H76/D76-1</f>
        <v>-2.0813927491567519E-3</v>
      </c>
      <c r="L76" s="74">
        <f ca="1">INDIRECT($B76&amp;"!"&amp;L$3&amp;"8")</f>
        <v>41.708285593749999</v>
      </c>
      <c r="M76" s="75">
        <f ca="1">INDIRECT($B76&amp;"!"&amp;M$3&amp;"8")</f>
        <v>42.973712531250001</v>
      </c>
      <c r="N76" s="76">
        <f ca="1">M76-L76</f>
        <v>1.2654269375000027</v>
      </c>
      <c r="O76" s="221"/>
      <c r="P76" s="226">
        <f ca="1">bdrate(L73:L76,D73:D76,M73:M76,H73:H76)</f>
        <v>1.6870869273273525E-2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97.837336000000008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278.56732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38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102.413904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102.19304</v>
      </c>
      <c r="I84" s="10"/>
      <c r="J84" s="223">
        <f ca="1">H84/D84-1</f>
        <v>-2.1565821765764381E-3</v>
      </c>
      <c r="L84" s="74">
        <f ca="1">INDIRECT($B84&amp;"!"&amp;L$3&amp;"5")</f>
        <v>29.461887000000001</v>
      </c>
      <c r="M84" s="75">
        <f ca="1">INDIRECT($B84&amp;"!"&amp;M$3&amp;"5")</f>
        <v>29.718280656249998</v>
      </c>
      <c r="N84" s="76">
        <f ca="1">M84-L84</f>
        <v>0.25639365624999755</v>
      </c>
      <c r="O84" s="221"/>
      <c r="P84" s="223">
        <f ca="1">bdrate(D84:D87,L84:L87,H84:H87,M84:M87)</f>
        <v>-4.4404820531415923E-2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144.882408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144.58270400000001</v>
      </c>
      <c r="I85" s="10"/>
      <c r="J85" s="223">
        <f ca="1">H85/D85-1</f>
        <v>-2.0686017311363214E-3</v>
      </c>
      <c r="L85" s="74">
        <f ca="1">INDIRECT($B85&amp;"!"&amp;L$3&amp;"6")</f>
        <v>32.549875343749996</v>
      </c>
      <c r="M85" s="75">
        <f ca="1">INDIRECT($B85&amp;"!"&amp;M$3&amp;"6")</f>
        <v>32.896781687500003</v>
      </c>
      <c r="N85" s="76">
        <f ca="1">M85-L85</f>
        <v>0.34690634375000684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206.73079999999996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206.31688</v>
      </c>
      <c r="I86" s="10"/>
      <c r="J86" s="223">
        <f ca="1">H86/D86-1</f>
        <v>-2.0022173764139284E-3</v>
      </c>
      <c r="L86" s="74">
        <f ca="1">INDIRECT($B86&amp;"!"&amp;L$3&amp;"7")</f>
        <v>36.904774312499988</v>
      </c>
      <c r="M86" s="75">
        <f ca="1">INDIRECT($B86&amp;"!"&amp;M$3&amp;"7")</f>
        <v>37.497635406249998</v>
      </c>
      <c r="N86" s="76">
        <f ca="1">M86-L86</f>
        <v>0.59286109375000962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291.55017599999996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290.95852000000002</v>
      </c>
      <c r="I87" s="10"/>
      <c r="J87" s="223">
        <f ca="1">H87/D87-1</f>
        <v>-2.0293453707259657E-3</v>
      </c>
      <c r="L87" s="74">
        <f ca="1">INDIRECT($B87&amp;"!"&amp;L$3&amp;"8")</f>
        <v>41.359267906249997</v>
      </c>
      <c r="M87" s="75">
        <f ca="1">INDIRECT($B87&amp;"!"&amp;M$3&amp;"8")</f>
        <v>42.531088937500002</v>
      </c>
      <c r="N87" s="76">
        <f ca="1">M87-L87</f>
        <v>1.1718210312500048</v>
      </c>
      <c r="O87" s="221"/>
      <c r="P87" s="226">
        <f ca="1">bdrate(L84:L87,D84:D87,M84:M87,H84:H87)</f>
        <v>1.688064652421839E-2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102.19304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291.55017599999996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38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28.839088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28.802952000000001</v>
      </c>
      <c r="I95" s="10"/>
      <c r="J95" s="223">
        <f ca="1">H95/D95-1</f>
        <v>-1.2530215934706268E-3</v>
      </c>
      <c r="L95" s="74">
        <f ca="1">INDIRECT($B95&amp;"!"&amp;L$3&amp;"5")</f>
        <v>33.393721047619046</v>
      </c>
      <c r="M95" s="75">
        <f ca="1">INDIRECT($B95&amp;"!"&amp;M$3&amp;"5")</f>
        <v>34.051207904761903</v>
      </c>
      <c r="N95" s="76">
        <f ca="1">M95-L95</f>
        <v>0.65748685714285671</v>
      </c>
      <c r="O95" s="221"/>
      <c r="P95" s="223">
        <f ca="1">bdrate(D95:D98,L95:L98,H95:H98,M95:M98)</f>
        <v>-8.8499735344273467E-2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41.692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41.647424000000001</v>
      </c>
      <c r="I96" s="10"/>
      <c r="J96" s="223">
        <f ca="1">H96/D96-1</f>
        <v>-1.0691739422431512E-3</v>
      </c>
      <c r="L96" s="74">
        <f ca="1">INDIRECT($B96&amp;"!"&amp;L$3&amp;"6")</f>
        <v>35.584091714285719</v>
      </c>
      <c r="M96" s="75">
        <f ca="1">INDIRECT($B96&amp;"!"&amp;M$3&amp;"6")</f>
        <v>36.224627952380949</v>
      </c>
      <c r="N96" s="76">
        <f ca="1">M96-L96</f>
        <v>0.64053623809522975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61.894767999999999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61.827856000000004</v>
      </c>
      <c r="I97" s="10"/>
      <c r="J97" s="223">
        <f ca="1">H97/D97-1</f>
        <v>-1.081060680282242E-3</v>
      </c>
      <c r="L97" s="74">
        <f ca="1">INDIRECT($B97&amp;"!"&amp;L$3&amp;"7")</f>
        <v>38.776302904761899</v>
      </c>
      <c r="M97" s="75">
        <f ca="1">INDIRECT($B97&amp;"!"&amp;M$3&amp;"7")</f>
        <v>39.566929857142853</v>
      </c>
      <c r="N97" s="76">
        <f ca="1">M97-L97</f>
        <v>0.79062695238095415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92.347752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92.250504000000006</v>
      </c>
      <c r="I98" s="10"/>
      <c r="J98" s="223">
        <f ca="1">H98/D98-1</f>
        <v>-1.0530629917228085E-3</v>
      </c>
      <c r="L98" s="74">
        <f ca="1">INDIRECT($B98&amp;"!"&amp;L$3&amp;"8")</f>
        <v>42.732196285714288</v>
      </c>
      <c r="M98" s="75">
        <f ca="1">INDIRECT($B98&amp;"!"&amp;M$3&amp;"8")</f>
        <v>43.842219809523804</v>
      </c>
      <c r="N98" s="76">
        <f ca="1">M98-L98</f>
        <v>1.1100235238095166</v>
      </c>
      <c r="O98" s="221"/>
      <c r="P98" s="226">
        <f ca="1">bdrate(L95:L98,D95:D98,M95:M98,H95:H98)</f>
        <v>2.1066394968551228E-2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28.802952000000001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92.347752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38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29.76248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29.725319999999996</v>
      </c>
      <c r="I106" s="10"/>
      <c r="J106" s="223">
        <f ca="1">H106/D106-1</f>
        <v>-1.2485518679896668E-3</v>
      </c>
      <c r="L106" s="74">
        <f ca="1">INDIRECT($B106&amp;"!"&amp;L$3&amp;"5")</f>
        <v>33.203428428571428</v>
      </c>
      <c r="M106" s="75">
        <f ca="1">INDIRECT($B106&amp;"!"&amp;M$3&amp;"5")</f>
        <v>33.99222138095238</v>
      </c>
      <c r="N106" s="76">
        <f ca="1">M106-L106</f>
        <v>0.78879295238095182</v>
      </c>
      <c r="O106" s="221"/>
      <c r="P106" s="223">
        <f ca="1">bdrate(D106:D109,L106:L109,H106:H109,M106:M109)</f>
        <v>-8.2693435250574265E-2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42.995168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42.949104000000005</v>
      </c>
      <c r="I107" s="10"/>
      <c r="J107" s="223">
        <f ca="1">H107/D107-1</f>
        <v>-1.0713762067401378E-3</v>
      </c>
      <c r="L107" s="74">
        <f ca="1">INDIRECT($B107&amp;"!"&amp;L$3&amp;"6")</f>
        <v>35.52747633333334</v>
      </c>
      <c r="M107" s="75">
        <f ca="1">INDIRECT($B107&amp;"!"&amp;M$3&amp;"6")</f>
        <v>36.157977761904775</v>
      </c>
      <c r="N107" s="76">
        <f ca="1">M107-L107</f>
        <v>0.63050142857143499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64.003215999999995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63.933135999999998</v>
      </c>
      <c r="I108" s="10"/>
      <c r="J108" s="223">
        <f ca="1">H108/D108-1</f>
        <v>-1.0949449790147447E-3</v>
      </c>
      <c r="L108" s="74">
        <f ca="1">INDIRECT($B108&amp;"!"&amp;L$3&amp;"7")</f>
        <v>38.829559238095236</v>
      </c>
      <c r="M108" s="75">
        <f ca="1">INDIRECT($B108&amp;"!"&amp;M$3&amp;"7")</f>
        <v>39.47881938095238</v>
      </c>
      <c r="N108" s="76">
        <f ca="1">M108-L108</f>
        <v>0.64926014285714473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95.661008000000024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95.561080000000004</v>
      </c>
      <c r="I109" s="10"/>
      <c r="J109" s="223">
        <f ca="1">H109/D109-1</f>
        <v>-1.0446053422311641E-3</v>
      </c>
      <c r="L109" s="74">
        <f ca="1">INDIRECT($B109&amp;"!"&amp;L$3&amp;"8")</f>
        <v>42.566656285714281</v>
      </c>
      <c r="M109" s="75">
        <f ca="1">INDIRECT($B109&amp;"!"&amp;M$3&amp;"8")</f>
        <v>43.691227571428577</v>
      </c>
      <c r="N109" s="76">
        <f ca="1">M109-L109</f>
        <v>1.1245712857142962</v>
      </c>
      <c r="O109" s="221"/>
      <c r="P109" s="226">
        <f ca="1">bdrate(L106:L109,D106:D109,M106:M109,H106:H109)</f>
        <v>1.9507502169217705E-2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29.725319999999996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95.661008000000024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20-bit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39</v>
      </c>
      <c r="M3" s="85" t="s">
        <v>40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41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3.0967920000000007</v>
      </c>
      <c r="E7" s="221"/>
      <c r="F7" s="92" t="str">
        <f>F4</f>
        <v>fruit</v>
      </c>
      <c r="G7" s="99" t="s">
        <v>31</v>
      </c>
      <c r="H7" s="222">
        <f ca="1">0.001*INDIRECT($B7&amp;"!W5")</f>
        <v>3.0939599999999996</v>
      </c>
      <c r="I7" s="10"/>
      <c r="J7" s="223">
        <f ca="1">H7/D7-1</f>
        <v>-9.1449474165561373E-4</v>
      </c>
      <c r="L7" s="74">
        <f ca="1">INDIRECT($B7&amp;"!"&amp;L$3&amp;"5")</f>
        <v>0.99570006124999966</v>
      </c>
      <c r="M7" s="75">
        <f ca="1">INDIRECT($B7&amp;"!"&amp;M$3&amp;"5")</f>
        <v>0.99568222250000005</v>
      </c>
      <c r="N7" s="76">
        <f ca="1">M7-L7</f>
        <v>-1.7838749999610215E-5</v>
      </c>
      <c r="O7" s="221"/>
      <c r="P7" s="223">
        <f ca="1">bdrate(D7:D10,L7:L10,H7:H10,M7:M10)</f>
        <v>-7.0084009333092334E-3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4.0445679999999999</v>
      </c>
      <c r="E8" s="221"/>
      <c r="F8" s="92" t="str">
        <f>F7</f>
        <v>fruit</v>
      </c>
      <c r="G8" s="99" t="s">
        <v>32</v>
      </c>
      <c r="H8" s="222">
        <f ca="1">0.001*INDIRECT($B8&amp;"!W6")</f>
        <v>4.0403760000000002</v>
      </c>
      <c r="I8" s="10"/>
      <c r="J8" s="223">
        <f ca="1">H8/D8-1</f>
        <v>-1.0364518534488054E-3</v>
      </c>
      <c r="L8" s="74">
        <f ca="1">INDIRECT($B8&amp;"!"&amp;L$3&amp;"6")</f>
        <v>0.99824696833333337</v>
      </c>
      <c r="M8" s="75">
        <f ca="1">INDIRECT($B8&amp;"!"&amp;M$3&amp;"6")</f>
        <v>0.99826454625000005</v>
      </c>
      <c r="N8" s="76">
        <f ca="1">M8-L8</f>
        <v>1.7577916666677851E-5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5.1017920000000005</v>
      </c>
      <c r="E9" s="221"/>
      <c r="F9" s="92" t="str">
        <f>F8</f>
        <v>fruit</v>
      </c>
      <c r="G9" s="99" t="s">
        <v>33</v>
      </c>
      <c r="H9" s="222">
        <f ca="1">0.001*INDIRECT($B9&amp;"!W7")</f>
        <v>5.09544</v>
      </c>
      <c r="I9" s="10"/>
      <c r="J9" s="223">
        <f ca="1">H9/D9-1</f>
        <v>-1.2450527187310989E-3</v>
      </c>
      <c r="L9" s="74">
        <f ca="1">INDIRECT($B9&amp;"!"&amp;L$3&amp;"7")</f>
        <v>0.99873305791666678</v>
      </c>
      <c r="M9" s="75">
        <f ca="1">INDIRECT($B9&amp;"!"&amp;M$3&amp;"7")</f>
        <v>0.99878727166666659</v>
      </c>
      <c r="N9" s="76">
        <f ca="1">M9-L9</f>
        <v>5.4213749999809657E-5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6.6105200000000002</v>
      </c>
      <c r="E10" s="221"/>
      <c r="F10" s="92" t="str">
        <f>F9</f>
        <v>fruit</v>
      </c>
      <c r="G10" s="99" t="s">
        <v>35</v>
      </c>
      <c r="H10" s="222">
        <f ca="1">0.001*INDIRECT($B10&amp;"!W8")</f>
        <v>6.5989439999999995</v>
      </c>
      <c r="I10" s="10"/>
      <c r="J10" s="223">
        <f ca="1">H10/D10-1</f>
        <v>-1.7511481698868625E-3</v>
      </c>
      <c r="L10" s="74">
        <f ca="1">INDIRECT($B10&amp;"!"&amp;L$3&amp;"8")</f>
        <v>0.99895808874999992</v>
      </c>
      <c r="M10" s="75">
        <f ca="1">INDIRECT($B10&amp;"!"&amp;M$3&amp;"8")</f>
        <v>0.99898835875000003</v>
      </c>
      <c r="N10" s="76">
        <f ca="1">M10-L10</f>
        <v>3.0270000000109931E-5</v>
      </c>
      <c r="O10" s="221"/>
      <c r="P10" s="226">
        <f ca="1">bdrate(L7:L10,D7:D10,M7:M10,H7:H10)</f>
        <v>3.333244778902511E-5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3.0939599999999996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6.6105200000000002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41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23.711600000000004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23.679072000000005</v>
      </c>
      <c r="I18" s="10"/>
      <c r="J18" s="223">
        <f ca="1">H18/D18-1</f>
        <v>-1.3718180131243596E-3</v>
      </c>
      <c r="L18" s="74">
        <f ca="1">INDIRECT($B18&amp;"!"&amp;L$3&amp;"5")</f>
        <v>0.97036158666666661</v>
      </c>
      <c r="M18" s="75">
        <f ca="1">INDIRECT($B18&amp;"!"&amp;M$3&amp;"5")</f>
        <v>0.97082783266666672</v>
      </c>
      <c r="N18" s="76">
        <f ca="1">M18-L18</f>
        <v>4.6624600000011451E-4</v>
      </c>
      <c r="O18" s="221"/>
      <c r="P18" s="223">
        <f ca="1">bdrate(D18:D21,L18:L21,H18:H21,M18:M21)</f>
        <v>-2.4964875730561054E-2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31.949432000000002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31.902343999999999</v>
      </c>
      <c r="I19" s="10"/>
      <c r="J19" s="223">
        <f ca="1">H19/D19-1</f>
        <v>-1.473829018306283E-3</v>
      </c>
      <c r="L19" s="74">
        <f ca="1">INDIRECT($B19&amp;"!"&amp;L$3&amp;"6")</f>
        <v>0.98787434800000018</v>
      </c>
      <c r="M19" s="75">
        <f ca="1">INDIRECT($B19&amp;"!"&amp;M$3&amp;"6")</f>
        <v>0.98860284733333326</v>
      </c>
      <c r="N19" s="76">
        <f ca="1">M19-L19</f>
        <v>7.2849933333307693E-4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42.517448000000002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42.444015999999998</v>
      </c>
      <c r="I20" s="10"/>
      <c r="J20" s="223">
        <f ca="1">H20/D20-1</f>
        <v>-1.7271027179243115E-3</v>
      </c>
      <c r="L20" s="74">
        <f ca="1">INDIRECT($B20&amp;"!"&amp;L$3&amp;"7")</f>
        <v>0.99215317200000008</v>
      </c>
      <c r="M20" s="75">
        <f ca="1">INDIRECT($B20&amp;"!"&amp;M$3&amp;"7")</f>
        <v>0.99280557400000002</v>
      </c>
      <c r="N20" s="76">
        <f ca="1">M20-L20</f>
        <v>6.5240199999994086E-4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58.006704000000006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57.895192000000002</v>
      </c>
      <c r="I21" s="10"/>
      <c r="J21" s="223">
        <f ca="1">H21/D21-1</f>
        <v>-1.9223984869060073E-3</v>
      </c>
      <c r="L21" s="74">
        <f ca="1">INDIRECT($B21&amp;"!"&amp;L$3&amp;"8")</f>
        <v>0.99361224866666675</v>
      </c>
      <c r="M21" s="75">
        <f ca="1">INDIRECT($B21&amp;"!"&amp;M$3&amp;"8")</f>
        <v>0.99418850933333336</v>
      </c>
      <c r="N21" s="76">
        <f ca="1">M21-L21</f>
        <v>5.7626066666660591E-4</v>
      </c>
      <c r="O21" s="221"/>
      <c r="P21" s="226">
        <f ca="1">bdrate(L18:L21,D18:D21,M18:M21,H18:H21)</f>
        <v>6.7657113318597695E-4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23.679072000000005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58.006704000000006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41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28.501552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28.447512</v>
      </c>
      <c r="I29" s="10"/>
      <c r="J29" s="223">
        <f ca="1">H29/D29-1</f>
        <v>-1.8960371000147358E-3</v>
      </c>
      <c r="L29" s="74">
        <f ca="1">INDIRECT($B29&amp;"!"&amp;L$3&amp;"5")</f>
        <v>0.93674018733333331</v>
      </c>
      <c r="M29" s="75">
        <f ca="1">INDIRECT($B29&amp;"!"&amp;M$3&amp;"5")</f>
        <v>0.93652200666666663</v>
      </c>
      <c r="N29" s="76">
        <f ca="1">M29-L29</f>
        <v>-2.1818066666667857E-4</v>
      </c>
      <c r="O29" s="221"/>
      <c r="P29" s="223">
        <f ca="1">bdrate(D29:D32,L29:L32,H29:H32,M29:M32)</f>
        <v>-5.0657640474019994E-3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40.473143999999998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40.401976000000005</v>
      </c>
      <c r="I30" s="10"/>
      <c r="J30" s="223">
        <f ca="1">H30/D30-1</f>
        <v>-1.7584005828653604E-3</v>
      </c>
      <c r="L30" s="74">
        <f ca="1">INDIRECT($B30&amp;"!"&amp;L$3&amp;"6")</f>
        <v>0.96293322933333336</v>
      </c>
      <c r="M30" s="75">
        <f ca="1">INDIRECT($B30&amp;"!"&amp;M$3&amp;"6")</f>
        <v>0.96296576200000006</v>
      </c>
      <c r="N30" s="76">
        <f ca="1">M30-L30</f>
        <v>3.2532666666695853E-5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58.210816000000001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58.112295999999994</v>
      </c>
      <c r="I31" s="10"/>
      <c r="J31" s="223">
        <f ca="1">H31/D31-1</f>
        <v>-1.6924689734637566E-3</v>
      </c>
      <c r="L31" s="74">
        <f ca="1">INDIRECT($B31&amp;"!"&amp;L$3&amp;"7")</f>
        <v>0.97919334533333335</v>
      </c>
      <c r="M31" s="75">
        <f ca="1">INDIRECT($B31&amp;"!"&amp;M$3&amp;"7")</f>
        <v>0.97956615399999991</v>
      </c>
      <c r="N31" s="76">
        <f ca="1">M31-L31</f>
        <v>3.7280866666655754E-4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83.905472000000017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83.771400000000014</v>
      </c>
      <c r="I32" s="10"/>
      <c r="J32" s="223">
        <f ca="1">H32/D32-1</f>
        <v>-1.5978934008022971E-3</v>
      </c>
      <c r="L32" s="74">
        <f ca="1">INDIRECT($B32&amp;"!"&amp;L$3&amp;"8")</f>
        <v>0.98963146666666668</v>
      </c>
      <c r="M32" s="75">
        <f ca="1">INDIRECT($B32&amp;"!"&amp;M$3&amp;"8")</f>
        <v>0.9899918453333334</v>
      </c>
      <c r="N32" s="76">
        <f ca="1">M32-L32</f>
        <v>3.6037866666671636E-4</v>
      </c>
      <c r="O32" s="221"/>
      <c r="P32" s="226">
        <f ca="1">bdrate(L29:L32,D29:D32,M29:M32,H29:H32)</f>
        <v>3.2100038957882937E-4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28.447512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83.905472000000017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41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29.205624000000004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29.149391999999999</v>
      </c>
      <c r="I40" s="10"/>
      <c r="J40" s="223">
        <f ca="1">H40/D40-1</f>
        <v>-1.9253825906957456E-3</v>
      </c>
      <c r="L40" s="74">
        <f ca="1">INDIRECT($B40&amp;"!"&amp;L$3&amp;"5")</f>
        <v>0.93397401466666685</v>
      </c>
      <c r="M40" s="75">
        <f ca="1">INDIRECT($B40&amp;"!"&amp;M$3&amp;"5")</f>
        <v>0.93382712400000001</v>
      </c>
      <c r="N40" s="76">
        <f ca="1">M40-L40</f>
        <v>-1.4689066666684347E-4</v>
      </c>
      <c r="O40" s="221"/>
      <c r="P40" s="223">
        <f ca="1">bdrate(D40:D43,L40:L43,H40:H43,M40:M43)</f>
        <v>-4.5847825448457336E-3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41.486840000000001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41.41292</v>
      </c>
      <c r="I41" s="10"/>
      <c r="J41" s="223">
        <f ca="1">H41/D41-1</f>
        <v>-1.7817698335182985E-3</v>
      </c>
      <c r="L41" s="74">
        <f ca="1">INDIRECT($B41&amp;"!"&amp;L$3&amp;"6")</f>
        <v>0.96183507400000001</v>
      </c>
      <c r="M41" s="75">
        <f ca="1">INDIRECT($B41&amp;"!"&amp;M$3&amp;"6")</f>
        <v>0.96184164000000005</v>
      </c>
      <c r="N41" s="76">
        <f ca="1">M41-L41</f>
        <v>6.56600000004115E-6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59.819472000000005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59.715360000000004</v>
      </c>
      <c r="I42" s="10"/>
      <c r="J42" s="223">
        <f ca="1">H42/D42-1</f>
        <v>-1.7404366257194326E-3</v>
      </c>
      <c r="L42" s="74">
        <f ca="1">INDIRECT($B42&amp;"!"&amp;L$3&amp;"7")</f>
        <v>0.97857687999999998</v>
      </c>
      <c r="M42" s="75">
        <f ca="1">INDIRECT($B42&amp;"!"&amp;M$3&amp;"7")</f>
        <v>0.97889737266666665</v>
      </c>
      <c r="N42" s="76">
        <f ca="1">M42-L42</f>
        <v>3.2049266666667187E-4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86.426751999999993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86.289648</v>
      </c>
      <c r="I43" s="10"/>
      <c r="J43" s="223">
        <f ca="1">H43/D43-1</f>
        <v>-1.5863606675857733E-3</v>
      </c>
      <c r="L43" s="74">
        <f ca="1">INDIRECT($B43&amp;"!"&amp;L$3&amp;"8")</f>
        <v>0.98914434666666651</v>
      </c>
      <c r="M43" s="75">
        <f ca="1">INDIRECT($B43&amp;"!"&amp;M$3&amp;"8")</f>
        <v>0.98952854533333301</v>
      </c>
      <c r="N43" s="76">
        <f ca="1">M43-L43</f>
        <v>3.8419866666650204E-4</v>
      </c>
      <c r="O43" s="221"/>
      <c r="P43" s="226">
        <f ca="1">bdrate(L40:L43,D40:D43,M40:M43,H40:H43)</f>
        <v>3.0387894497274637E-4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29.149391999999999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86.426751999999993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41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21.309856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21.277495999999999</v>
      </c>
      <c r="I51" s="10"/>
      <c r="J51" s="223">
        <f ca="1">H51/D51-1</f>
        <v>-1.5185461600492056E-3</v>
      </c>
      <c r="L51" s="74">
        <f ca="1">INDIRECT($B51&amp;"!"&amp;L$3&amp;"5")</f>
        <v>0.95174084190476171</v>
      </c>
      <c r="M51" s="75">
        <f ca="1">INDIRECT($B51&amp;"!"&amp;M$3&amp;"5")</f>
        <v>0.9516618804761906</v>
      </c>
      <c r="N51" s="76">
        <f ca="1">M51-L51</f>
        <v>-7.8961428571111547E-5</v>
      </c>
      <c r="O51" s="221"/>
      <c r="P51" s="223">
        <f ca="1">bdrate(D51:D54,L51:L54,H51:H54,M51:M54)</f>
        <v>-4.920065587160849E-3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29.949416000000003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29.907968</v>
      </c>
      <c r="I52" s="10"/>
      <c r="J52" s="223">
        <f ca="1">H52/D52-1</f>
        <v>-1.3839334963995364E-3</v>
      </c>
      <c r="L52" s="74">
        <f ca="1">INDIRECT($B52&amp;"!"&amp;L$3&amp;"6")</f>
        <v>0.97234949761904754</v>
      </c>
      <c r="M52" s="75">
        <f ca="1">INDIRECT($B52&amp;"!"&amp;M$3&amp;"6")</f>
        <v>0.97243621619047593</v>
      </c>
      <c r="N52" s="76">
        <f ca="1">M52-L52</f>
        <v>8.6718571428390234E-5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43.809032000000002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43.748384000000001</v>
      </c>
      <c r="I53" s="10"/>
      <c r="J53" s="223">
        <f ca="1">H53/D53-1</f>
        <v>-1.3843720628202716E-3</v>
      </c>
      <c r="L53" s="74">
        <f ca="1">INDIRECT($B53&amp;"!"&amp;L$3&amp;"7")</f>
        <v>0.98286093761904747</v>
      </c>
      <c r="M53" s="75">
        <f ca="1">INDIRECT($B53&amp;"!"&amp;M$3&amp;"7")</f>
        <v>0.98301321904761907</v>
      </c>
      <c r="N53" s="76">
        <f ca="1">M53-L53</f>
        <v>1.5228142857159899E-4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65.694232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65.607376000000002</v>
      </c>
      <c r="I54" s="10"/>
      <c r="J54" s="223">
        <f ca="1">H54/D54-1</f>
        <v>-1.3221252057562527E-3</v>
      </c>
      <c r="L54" s="74">
        <f ca="1">INDIRECT($B54&amp;"!"&amp;L$3&amp;"8")</f>
        <v>0.9907358961904762</v>
      </c>
      <c r="M54" s="75">
        <f ca="1">INDIRECT($B54&amp;"!"&amp;M$3&amp;"8")</f>
        <v>0.9910029857142858</v>
      </c>
      <c r="N54" s="76">
        <f ca="1">M54-L54</f>
        <v>2.6708952380960493E-4</v>
      </c>
      <c r="O54" s="221"/>
      <c r="P54" s="226">
        <f ca="1">bdrate(L51:L54,D51:D54,M51:M54,H51:H54)</f>
        <v>1.8959488852132722E-4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21.277495999999999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65.694232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41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22.008264000000004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21.973312</v>
      </c>
      <c r="I62" s="10"/>
      <c r="J62" s="223">
        <f ca="1">H62/D62-1</f>
        <v>-1.5881307130813926E-3</v>
      </c>
      <c r="L62" s="74">
        <f ca="1">INDIRECT($B62&amp;"!"&amp;L$3&amp;"5")</f>
        <v>0.94938964285714278</v>
      </c>
      <c r="M62" s="75">
        <f ca="1">INDIRECT($B62&amp;"!"&amp;M$3&amp;"5")</f>
        <v>0.94962765999999998</v>
      </c>
      <c r="N62" s="76">
        <f ca="1">M62-L62</f>
        <v>2.3801714285720532E-4</v>
      </c>
      <c r="O62" s="221"/>
      <c r="P62" s="223">
        <f ca="1">bdrate(D62:D65,L62:L65,H62:H65,M62:M65)</f>
        <v>-8.3760513636491618E-3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30.895712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30.851984000000005</v>
      </c>
      <c r="I63" s="10"/>
      <c r="J63" s="223">
        <f ca="1">H63/D63-1</f>
        <v>-1.4153420384031001E-3</v>
      </c>
      <c r="L63" s="74">
        <f ca="1">INDIRECT($B63&amp;"!"&amp;L$3&amp;"6")</f>
        <v>0.97109627333333337</v>
      </c>
      <c r="M63" s="75">
        <f ca="1">INDIRECT($B63&amp;"!"&amp;M$3&amp;"6")</f>
        <v>0.97132029142857146</v>
      </c>
      <c r="N63" s="76">
        <f ca="1">M63-L63</f>
        <v>2.2401809523808769E-4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45.398407999999996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45.335792000000005</v>
      </c>
      <c r="I64" s="10"/>
      <c r="J64" s="223">
        <f ca="1">H64/D64-1</f>
        <v>-1.3792554135376722E-3</v>
      </c>
      <c r="L64" s="74">
        <f ca="1">INDIRECT($B64&amp;"!"&amp;L$3&amp;"7")</f>
        <v>0.98227012428571436</v>
      </c>
      <c r="M64" s="75">
        <f ca="1">INDIRECT($B64&amp;"!"&amp;M$3&amp;"7")</f>
        <v>0.98254578000000004</v>
      </c>
      <c r="N64" s="76">
        <f ca="1">M64-L64</f>
        <v>2.7565571428567193E-4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68.281632000000002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68.195840000000004</v>
      </c>
      <c r="I65" s="10"/>
      <c r="J65" s="223">
        <f ca="1">H65/D65-1</f>
        <v>-1.2564433140672682E-3</v>
      </c>
      <c r="L65" s="74">
        <f ca="1">INDIRECT($B65&amp;"!"&amp;L$3&amp;"8")</f>
        <v>0.99036659857142861</v>
      </c>
      <c r="M65" s="75">
        <f ca="1">INDIRECT($B65&amp;"!"&amp;M$3&amp;"8")</f>
        <v>0.99067750999999993</v>
      </c>
      <c r="N65" s="76">
        <f ca="1">M65-L65</f>
        <v>3.1091142857131437E-4</v>
      </c>
      <c r="O65" s="221"/>
      <c r="P65" s="226">
        <f ca="1">bdrate(L62:L65,D62:D65,M62:M65,H62:H65)</f>
        <v>3.1931008209240552E-4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21.973312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68.281632000000002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41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98.050312000000005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97.837336000000008</v>
      </c>
      <c r="I73" s="10"/>
      <c r="J73" s="223">
        <f ca="1">H73/D73-1</f>
        <v>-2.1721093554500914E-3</v>
      </c>
      <c r="L73" s="74">
        <f ca="1">INDIRECT($B73&amp;"!"&amp;L$3&amp;"5")</f>
        <v>0.90175803187499992</v>
      </c>
      <c r="M73" s="75">
        <f ca="1">INDIRECT($B73&amp;"!"&amp;M$3&amp;"5")</f>
        <v>0.90183775343750028</v>
      </c>
      <c r="N73" s="76">
        <f ca="1">M73-L73</f>
        <v>7.9721562500356669E-5</v>
      </c>
      <c r="O73" s="221"/>
      <c r="P73" s="223">
        <f ca="1">bdrate(D73:D76,L73:L76,H73:H76,M73:M76)</f>
        <v>-5.060476629008992E-3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138.37070399999999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138.08421600000003</v>
      </c>
      <c r="I74" s="10"/>
      <c r="J74" s="223">
        <f ca="1">H74/D74-1</f>
        <v>-2.0704382627118045E-3</v>
      </c>
      <c r="L74" s="74">
        <f ca="1">INDIRECT($B74&amp;"!"&amp;L$3&amp;"6")</f>
        <v>0.94690562843749992</v>
      </c>
      <c r="M74" s="75">
        <f ca="1">INDIRECT($B74&amp;"!"&amp;M$3&amp;"6")</f>
        <v>0.94717547875000019</v>
      </c>
      <c r="N74" s="76">
        <f ca="1">M74-L74</f>
        <v>2.6985031250026381E-4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197.38556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196.97954400000003</v>
      </c>
      <c r="I75" s="10"/>
      <c r="J75" s="223">
        <f ca="1">H75/D75-1</f>
        <v>-2.0569691116207878E-3</v>
      </c>
      <c r="L75" s="74">
        <f ca="1">INDIRECT($B75&amp;"!"&amp;L$3&amp;"7")</f>
        <v>0.97815203906250014</v>
      </c>
      <c r="M75" s="75">
        <f ca="1">INDIRECT($B75&amp;"!"&amp;M$3&amp;"7")</f>
        <v>0.97841900843749985</v>
      </c>
      <c r="N75" s="76">
        <f ca="1">M75-L75</f>
        <v>2.6696937499970375E-4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278.56732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277.98751199999998</v>
      </c>
      <c r="I76" s="10"/>
      <c r="J76" s="223">
        <f ca="1">H76/D76-1</f>
        <v>-2.0813927491567519E-3</v>
      </c>
      <c r="L76" s="74">
        <f ca="1">INDIRECT($B76&amp;"!"&amp;L$3&amp;"8")</f>
        <v>0.99130811718750012</v>
      </c>
      <c r="M76" s="75">
        <f ca="1">INDIRECT($B76&amp;"!"&amp;M$3&amp;"8")</f>
        <v>0.99163442281249981</v>
      </c>
      <c r="N76" s="76">
        <f ca="1">M76-L76</f>
        <v>3.2630562499968985E-4</v>
      </c>
      <c r="O76" s="221"/>
      <c r="P76" s="226">
        <f ca="1">bdrate(L73:L76,D73:D76,M73:M76,H73:H76)</f>
        <v>4.3774095103077393E-4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97.837336000000008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278.56732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41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102.413904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102.19304</v>
      </c>
      <c r="I84" s="10"/>
      <c r="J84" s="223">
        <f ca="1">H84/D84-1</f>
        <v>-2.1565821765764381E-3</v>
      </c>
      <c r="L84" s="74">
        <f ca="1">INDIRECT($B84&amp;"!"&amp;L$3&amp;"5")</f>
        <v>0.89023165812499994</v>
      </c>
      <c r="M84" s="75">
        <f ca="1">INDIRECT($B84&amp;"!"&amp;M$3&amp;"5")</f>
        <v>0.89049849812500004</v>
      </c>
      <c r="N84" s="76">
        <f ca="1">M84-L84</f>
        <v>2.6684000000010144E-4</v>
      </c>
      <c r="O84" s="221"/>
      <c r="P84" s="223">
        <f ca="1">bdrate(D84:D87,L84:L87,H84:H87,M84:M87)</f>
        <v>-5.2966618837417823E-3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144.882408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144.58270400000001</v>
      </c>
      <c r="I85" s="10"/>
      <c r="J85" s="223">
        <f ca="1">H85/D85-1</f>
        <v>-2.0686017311363214E-3</v>
      </c>
      <c r="L85" s="74">
        <f ca="1">INDIRECT($B85&amp;"!"&amp;L$3&amp;"6")</f>
        <v>0.94073154718750007</v>
      </c>
      <c r="M85" s="75">
        <f ca="1">INDIRECT($B85&amp;"!"&amp;M$3&amp;"6")</f>
        <v>0.94098375656249988</v>
      </c>
      <c r="N85" s="76">
        <f ca="1">M85-L85</f>
        <v>2.5220937499981222E-4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206.73079999999996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206.31688</v>
      </c>
      <c r="I86" s="10"/>
      <c r="J86" s="223">
        <f ca="1">H86/D86-1</f>
        <v>-2.0022173764139284E-3</v>
      </c>
      <c r="L86" s="74">
        <f ca="1">INDIRECT($B86&amp;"!"&amp;L$3&amp;"7")</f>
        <v>0.97575188468749996</v>
      </c>
      <c r="M86" s="75">
        <f ca="1">INDIRECT($B86&amp;"!"&amp;M$3&amp;"7")</f>
        <v>0.97614885218750003</v>
      </c>
      <c r="N86" s="76">
        <f ca="1">M86-L86</f>
        <v>3.969675000000672E-4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291.55017599999996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290.95852000000002</v>
      </c>
      <c r="I87" s="10"/>
      <c r="J87" s="223">
        <f ca="1">H87/D87-1</f>
        <v>-2.0293453707259657E-3</v>
      </c>
      <c r="L87" s="74">
        <f ca="1">INDIRECT($B87&amp;"!"&amp;L$3&amp;"8")</f>
        <v>0.99029638500000017</v>
      </c>
      <c r="M87" s="75">
        <f ca="1">INDIRECT($B87&amp;"!"&amp;M$3&amp;"8")</f>
        <v>0.9906080906250001</v>
      </c>
      <c r="N87" s="76">
        <f ca="1">M87-L87</f>
        <v>3.1170562499993615E-4</v>
      </c>
      <c r="O87" s="221"/>
      <c r="P87" s="226">
        <f ca="1">bdrate(L84:L87,D84:D87,M84:M87,H84:H87)</f>
        <v>5.1436962132589414E-4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102.19304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291.55017599999996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41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28.839088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28.802952000000001</v>
      </c>
      <c r="I95" s="10"/>
      <c r="J95" s="223">
        <f ca="1">H95/D95-1</f>
        <v>-1.2530215934706268E-3</v>
      </c>
      <c r="L95" s="74">
        <f ca="1">INDIRECT($B95&amp;"!"&amp;L$3&amp;"5")</f>
        <v>0.95763893571428582</v>
      </c>
      <c r="M95" s="75">
        <f ca="1">INDIRECT($B95&amp;"!"&amp;M$3&amp;"5")</f>
        <v>0.95764227142857139</v>
      </c>
      <c r="N95" s="76">
        <f ca="1">M95-L95</f>
        <v>3.3357142855683364E-6</v>
      </c>
      <c r="O95" s="221"/>
      <c r="P95" s="223">
        <f ca="1">bdrate(D95:D98,L95:L98,H95:H98,M95:M98)</f>
        <v>-1.2667223286196849E-3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41.692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41.647424000000001</v>
      </c>
      <c r="I96" s="10"/>
      <c r="J96" s="223">
        <f ca="1">H96/D96-1</f>
        <v>-1.0691739422431512E-3</v>
      </c>
      <c r="L96" s="74">
        <f ca="1">INDIRECT($B96&amp;"!"&amp;L$3&amp;"6")</f>
        <v>0.97306909380952378</v>
      </c>
      <c r="M96" s="75">
        <f ca="1">INDIRECT($B96&amp;"!"&amp;M$3&amp;"6")</f>
        <v>0.97297450285714304</v>
      </c>
      <c r="N96" s="76">
        <f ca="1">M96-L96</f>
        <v>-9.4590952380735338E-5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61.894767999999999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61.827856000000004</v>
      </c>
      <c r="I97" s="10"/>
      <c r="J97" s="223">
        <f ca="1">H97/D97-1</f>
        <v>-1.081060680282242E-3</v>
      </c>
      <c r="L97" s="74">
        <f ca="1">INDIRECT($B97&amp;"!"&amp;L$3&amp;"7")</f>
        <v>0.98364651761904753</v>
      </c>
      <c r="M97" s="75">
        <f ca="1">INDIRECT($B97&amp;"!"&amp;M$3&amp;"7")</f>
        <v>0.98369907238095233</v>
      </c>
      <c r="N97" s="76">
        <f ca="1">M97-L97</f>
        <v>5.2554761904799463E-5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92.347752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92.250504000000006</v>
      </c>
      <c r="I98" s="10"/>
      <c r="J98" s="223">
        <f ca="1">H98/D98-1</f>
        <v>-1.0530629917228085E-3</v>
      </c>
      <c r="L98" s="74">
        <f ca="1">INDIRECT($B98&amp;"!"&amp;L$3&amp;"8")</f>
        <v>0.99133679380952378</v>
      </c>
      <c r="M98" s="75">
        <f ca="1">INDIRECT($B98&amp;"!"&amp;M$3&amp;"8")</f>
        <v>0.99153697428571419</v>
      </c>
      <c r="N98" s="76">
        <f ca="1">M98-L98</f>
        <v>2.0018047619041468E-4</v>
      </c>
      <c r="O98" s="221"/>
      <c r="P98" s="226">
        <f ca="1">bdrate(L95:L98,D95:D98,M95:M98,H95:H98)</f>
        <v>7.2686613248773568E-5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28.802952000000001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92.347752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41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29.76248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29.725319999999996</v>
      </c>
      <c r="I106" s="10"/>
      <c r="J106" s="223">
        <f ca="1">H106/D106-1</f>
        <v>-1.2485518679896668E-3</v>
      </c>
      <c r="L106" s="74">
        <f ca="1">INDIRECT($B106&amp;"!"&amp;L$3&amp;"5")</f>
        <v>0.95485737428571427</v>
      </c>
      <c r="M106" s="75">
        <f ca="1">INDIRECT($B106&amp;"!"&amp;M$3&amp;"5")</f>
        <v>0.95492174809523811</v>
      </c>
      <c r="N106" s="76">
        <f ca="1">M106-L106</f>
        <v>6.4373809523843306E-5</v>
      </c>
      <c r="O106" s="221"/>
      <c r="P106" s="223">
        <f ca="1">bdrate(D106:D109,L106:L109,H106:H109,M106:M109)</f>
        <v>-2.9854801421161925E-3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42.995168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42.949104000000005</v>
      </c>
      <c r="I107" s="10"/>
      <c r="J107" s="223">
        <f ca="1">H107/D107-1</f>
        <v>-1.0713762067401378E-3</v>
      </c>
      <c r="L107" s="74">
        <f ca="1">INDIRECT($B107&amp;"!"&amp;L$3&amp;"6")</f>
        <v>0.97140112000000001</v>
      </c>
      <c r="M107" s="75">
        <f ca="1">INDIRECT($B107&amp;"!"&amp;M$3&amp;"6")</f>
        <v>0.97138342000000022</v>
      </c>
      <c r="N107" s="76">
        <f ca="1">M107-L107</f>
        <v>-1.769999999978733E-5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64.003215999999995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63.933135999999998</v>
      </c>
      <c r="I108" s="10"/>
      <c r="J108" s="223">
        <f ca="1">H108/D108-1</f>
        <v>-1.0949449790147447E-3</v>
      </c>
      <c r="L108" s="74">
        <f ca="1">INDIRECT($B108&amp;"!"&amp;L$3&amp;"7")</f>
        <v>0.98267256619047638</v>
      </c>
      <c r="M108" s="75">
        <f ca="1">INDIRECT($B108&amp;"!"&amp;M$3&amp;"7")</f>
        <v>0.98277020523809544</v>
      </c>
      <c r="N108" s="76">
        <f ca="1">M108-L108</f>
        <v>9.7639047619058061E-5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95.661008000000024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95.561080000000004</v>
      </c>
      <c r="I109" s="10"/>
      <c r="J109" s="223">
        <f ca="1">H109/D109-1</f>
        <v>-1.0446053422311641E-3</v>
      </c>
      <c r="L109" s="74">
        <f ca="1">INDIRECT($B109&amp;"!"&amp;L$3&amp;"8")</f>
        <v>0.99075523714285707</v>
      </c>
      <c r="M109" s="75">
        <f ca="1">INDIRECT($B109&amp;"!"&amp;M$3&amp;"8")</f>
        <v>0.99094984095238114</v>
      </c>
      <c r="N109" s="76">
        <f ca="1">M109-L109</f>
        <v>1.946038095240743E-4</v>
      </c>
      <c r="O109" s="221"/>
      <c r="P109" s="226">
        <f ca="1">bdrate(L106:L109,D106:D109,M106:M109,H106:H109)</f>
        <v>1.1966916370598213E-4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29.725319999999996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95.661008000000024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20-bit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42</v>
      </c>
      <c r="M3" s="85" t="s">
        <v>43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44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3.0967920000000007</v>
      </c>
      <c r="E7" s="221"/>
      <c r="F7" s="92" t="str">
        <f>F4</f>
        <v>fruit</v>
      </c>
      <c r="G7" s="99" t="s">
        <v>31</v>
      </c>
      <c r="H7" s="222">
        <f ca="1">0.001*INDIRECT($B7&amp;"!W5")</f>
        <v>3.0939599999999996</v>
      </c>
      <c r="I7" s="10"/>
      <c r="J7" s="223">
        <f ca="1">H7/D7-1</f>
        <v>-9.1449474165561373E-4</v>
      </c>
      <c r="L7" s="74">
        <f ca="1">INDIRECT($B7&amp;"!"&amp;L$3&amp;"5")</f>
        <v>0.99463806416666667</v>
      </c>
      <c r="M7" s="75">
        <f ca="1">INDIRECT($B7&amp;"!"&amp;M$3&amp;"5")</f>
        <v>0.99453934499999974</v>
      </c>
      <c r="N7" s="76">
        <f ca="1">M7-L7</f>
        <v>-9.8719166666927372E-5</v>
      </c>
      <c r="O7" s="221"/>
      <c r="P7" s="223">
        <f ca="1">bdrate(D7:D10,L7:L10,H7:H10,M7:M10)</f>
        <v>-1.444662397840335E-2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4.0445679999999999</v>
      </c>
      <c r="E8" s="221"/>
      <c r="F8" s="92" t="str">
        <f>F7</f>
        <v>fruit</v>
      </c>
      <c r="G8" s="99" t="s">
        <v>32</v>
      </c>
      <c r="H8" s="222">
        <f ca="1">0.001*INDIRECT($B8&amp;"!W6")</f>
        <v>4.0403760000000002</v>
      </c>
      <c r="I8" s="10"/>
      <c r="J8" s="223">
        <f ca="1">H8/D8-1</f>
        <v>-1.0364518534488054E-3</v>
      </c>
      <c r="L8" s="74">
        <f ca="1">INDIRECT($B8&amp;"!"&amp;L$3&amp;"6")</f>
        <v>0.99878399958333308</v>
      </c>
      <c r="M8" s="75">
        <f ca="1">INDIRECT($B8&amp;"!"&amp;M$3&amp;"6")</f>
        <v>0.99891157833333344</v>
      </c>
      <c r="N8" s="76">
        <f ca="1">M8-L8</f>
        <v>1.2757875000035668E-4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5.1017920000000005</v>
      </c>
      <c r="E9" s="221"/>
      <c r="F9" s="92" t="str">
        <f>F8</f>
        <v>fruit</v>
      </c>
      <c r="G9" s="99" t="s">
        <v>33</v>
      </c>
      <c r="H9" s="222">
        <f ca="1">0.001*INDIRECT($B9&amp;"!W7")</f>
        <v>5.09544</v>
      </c>
      <c r="I9" s="10"/>
      <c r="J9" s="223">
        <f ca="1">H9/D9-1</f>
        <v>-1.2450527187310989E-3</v>
      </c>
      <c r="L9" s="74">
        <f ca="1">INDIRECT($B9&amp;"!"&amp;L$3&amp;"7")</f>
        <v>0.99924959250000001</v>
      </c>
      <c r="M9" s="75">
        <f ca="1">INDIRECT($B9&amp;"!"&amp;M$3&amp;"7")</f>
        <v>0.99936844458333329</v>
      </c>
      <c r="N9" s="76">
        <f ca="1">M9-L9</f>
        <v>1.1885208333328734E-4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6.6105200000000002</v>
      </c>
      <c r="E10" s="221"/>
      <c r="F10" s="92" t="str">
        <f>F9</f>
        <v>fruit</v>
      </c>
      <c r="G10" s="99" t="s">
        <v>35</v>
      </c>
      <c r="H10" s="222">
        <f ca="1">0.001*INDIRECT($B10&amp;"!W8")</f>
        <v>6.5989439999999995</v>
      </c>
      <c r="I10" s="10"/>
      <c r="J10" s="223">
        <f ca="1">H10/D10-1</f>
        <v>-1.7511481698868625E-3</v>
      </c>
      <c r="L10" s="74">
        <f ca="1">INDIRECT($B10&amp;"!"&amp;L$3&amp;"8")</f>
        <v>0.99941615124999972</v>
      </c>
      <c r="M10" s="75">
        <f ca="1">INDIRECT($B10&amp;"!"&amp;M$3&amp;"8")</f>
        <v>0.9995484762500001</v>
      </c>
      <c r="N10" s="76">
        <f ca="1">M10-L10</f>
        <v>1.3232500000037728E-4</v>
      </c>
      <c r="O10" s="221"/>
      <c r="P10" s="226">
        <f ca="1">bdrate(L7:L10,D7:D10,M7:M10,H7:H10)</f>
        <v>1.0792918913216099E-4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3.0939599999999996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6.6105200000000002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44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23.711600000000004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23.679072000000005</v>
      </c>
      <c r="I18" s="10"/>
      <c r="J18" s="223">
        <f ca="1">H18/D18-1</f>
        <v>-1.3718180131243596E-3</v>
      </c>
      <c r="L18" s="74">
        <f ca="1">INDIRECT($B18&amp;"!"&amp;L$3&amp;"5")</f>
        <v>0.9846960893333333</v>
      </c>
      <c r="M18" s="75">
        <f ca="1">INDIRECT($B18&amp;"!"&amp;M$3&amp;"5")</f>
        <v>0.98681852733333342</v>
      </c>
      <c r="N18" s="76">
        <f ca="1">M18-L18</f>
        <v>2.1224380000001153E-3</v>
      </c>
      <c r="O18" s="221"/>
      <c r="P18" s="223">
        <f ca="1">bdrate(D18:D21,L18:L21,H18:H21,M18:M21)</f>
        <v>-0.22681799637508226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31.949432000000002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31.902343999999999</v>
      </c>
      <c r="I19" s="10"/>
      <c r="J19" s="223">
        <f ca="1">H19/D19-1</f>
        <v>-1.473829018306283E-3</v>
      </c>
      <c r="L19" s="74">
        <f ca="1">INDIRECT($B19&amp;"!"&amp;L$3&amp;"6")</f>
        <v>0.99063908533333322</v>
      </c>
      <c r="M19" s="75">
        <f ca="1">INDIRECT($B19&amp;"!"&amp;M$3&amp;"6")</f>
        <v>0.99414441199999992</v>
      </c>
      <c r="N19" s="76">
        <f ca="1">M19-L19</f>
        <v>3.5053266666666971E-3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42.517448000000002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42.444015999999998</v>
      </c>
      <c r="I20" s="10"/>
      <c r="J20" s="223">
        <f ca="1">H20/D20-1</f>
        <v>-1.7271027179243115E-3</v>
      </c>
      <c r="L20" s="74">
        <f ca="1">INDIRECT($B20&amp;"!"&amp;L$3&amp;"7")</f>
        <v>0.99305070066666656</v>
      </c>
      <c r="M20" s="75">
        <f ca="1">INDIRECT($B20&amp;"!"&amp;M$3&amp;"7")</f>
        <v>0.99637759133333348</v>
      </c>
      <c r="N20" s="76">
        <f ca="1">M20-L20</f>
        <v>3.3268906666669151E-3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58.006704000000006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57.895192000000002</v>
      </c>
      <c r="I21" s="10"/>
      <c r="J21" s="223">
        <f ca="1">H21/D21-1</f>
        <v>-1.9223984869060073E-3</v>
      </c>
      <c r="L21" s="74">
        <f ca="1">INDIRECT($B21&amp;"!"&amp;L$3&amp;"8")</f>
        <v>0.99639159466666671</v>
      </c>
      <c r="M21" s="75">
        <f ca="1">INDIRECT($B21&amp;"!"&amp;M$3&amp;"8")</f>
        <v>0.99728015066666664</v>
      </c>
      <c r="N21" s="76">
        <f ca="1">M21-L21</f>
        <v>8.8855599999992929E-4</v>
      </c>
      <c r="O21" s="221"/>
      <c r="P21" s="226">
        <f ca="1">bdrate(L18:L21,D18:D21,M18:M21,H18:H21)</f>
        <v>2.8458045426504874E-3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23.679072000000005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58.006704000000006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44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28.501552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28.447512</v>
      </c>
      <c r="I29" s="10"/>
      <c r="J29" s="223">
        <f ca="1">H29/D29-1</f>
        <v>-1.8960371000147358E-3</v>
      </c>
      <c r="L29" s="74">
        <f ca="1">INDIRECT($B29&amp;"!"&amp;L$3&amp;"5")</f>
        <v>0.9440053106666666</v>
      </c>
      <c r="M29" s="75">
        <f ca="1">INDIRECT($B29&amp;"!"&amp;M$3&amp;"5")</f>
        <v>0.94479805133333328</v>
      </c>
      <c r="N29" s="76">
        <f ca="1">M29-L29</f>
        <v>7.927406666666803E-4</v>
      </c>
      <c r="O29" s="221"/>
      <c r="P29" s="223">
        <f ca="1">bdrate(D29:D32,L29:L32,H29:H32,M29:M32)</f>
        <v>-4.0503131677769089E-2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40.473143999999998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40.401976000000005</v>
      </c>
      <c r="I30" s="10"/>
      <c r="J30" s="223">
        <f ca="1">H30/D30-1</f>
        <v>-1.7584005828653604E-3</v>
      </c>
      <c r="L30" s="74">
        <f ca="1">INDIRECT($B30&amp;"!"&amp;L$3&amp;"6")</f>
        <v>0.95885249333333344</v>
      </c>
      <c r="M30" s="75">
        <f ca="1">INDIRECT($B30&amp;"!"&amp;M$3&amp;"6")</f>
        <v>0.9604086833333334</v>
      </c>
      <c r="N30" s="76">
        <f ca="1">M30-L30</f>
        <v>1.5561899999999573E-3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58.210816000000001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58.112295999999994</v>
      </c>
      <c r="I31" s="10"/>
      <c r="J31" s="223">
        <f ca="1">H31/D31-1</f>
        <v>-1.6924689734637566E-3</v>
      </c>
      <c r="L31" s="74">
        <f ca="1">INDIRECT($B31&amp;"!"&amp;L$3&amp;"7")</f>
        <v>0.97724961133333321</v>
      </c>
      <c r="M31" s="75">
        <f ca="1">INDIRECT($B31&amp;"!"&amp;M$3&amp;"7")</f>
        <v>0.97963695399999995</v>
      </c>
      <c r="N31" s="76">
        <f ca="1">M31-L31</f>
        <v>2.3873426666667363E-3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83.905472000000017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83.771400000000014</v>
      </c>
      <c r="I32" s="10"/>
      <c r="J32" s="223">
        <f ca="1">H32/D32-1</f>
        <v>-1.5978934008022971E-3</v>
      </c>
      <c r="L32" s="74">
        <f ca="1">INDIRECT($B32&amp;"!"&amp;L$3&amp;"8")</f>
        <v>0.99214689999999994</v>
      </c>
      <c r="M32" s="75">
        <f ca="1">INDIRECT($B32&amp;"!"&amp;M$3&amp;"8")</f>
        <v>0.99378659333333341</v>
      </c>
      <c r="N32" s="76">
        <f ca="1">M32-L32</f>
        <v>1.6396933333334696E-3</v>
      </c>
      <c r="O32" s="221"/>
      <c r="P32" s="226">
        <f ca="1">bdrate(L29:L32,D29:D32,M29:M32,H29:H32)</f>
        <v>2.0440534094254836E-3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28.447512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83.905472000000017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44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29.205624000000004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29.149391999999999</v>
      </c>
      <c r="I40" s="10"/>
      <c r="J40" s="223">
        <f ca="1">H40/D40-1</f>
        <v>-1.9253825906957456E-3</v>
      </c>
      <c r="L40" s="74">
        <f ca="1">INDIRECT($B40&amp;"!"&amp;L$3&amp;"5")</f>
        <v>0.94380767533333343</v>
      </c>
      <c r="M40" s="75">
        <f ca="1">INDIRECT($B40&amp;"!"&amp;M$3&amp;"5")</f>
        <v>0.9436631413333334</v>
      </c>
      <c r="N40" s="76">
        <f ca="1">M40-L40</f>
        <v>-1.4453400000002947E-4</v>
      </c>
      <c r="O40" s="221"/>
      <c r="P40" s="223">
        <f ca="1">bdrate(D40:D43,L40:L43,H40:H43,M40:M43)</f>
        <v>-3.9152983422706011E-2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41.486840000000001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41.41292</v>
      </c>
      <c r="I41" s="10"/>
      <c r="J41" s="223">
        <f ca="1">H41/D41-1</f>
        <v>-1.7817698335182985E-3</v>
      </c>
      <c r="L41" s="74">
        <f ca="1">INDIRECT($B41&amp;"!"&amp;L$3&amp;"6")</f>
        <v>0.95889756000000004</v>
      </c>
      <c r="M41" s="75">
        <f ca="1">INDIRECT($B41&amp;"!"&amp;M$3&amp;"6")</f>
        <v>0.96045804999999995</v>
      </c>
      <c r="N41" s="76">
        <f ca="1">M41-L41</f>
        <v>1.5604899999999144E-3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59.819472000000005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59.715360000000004</v>
      </c>
      <c r="I42" s="10"/>
      <c r="J42" s="223">
        <f ca="1">H42/D42-1</f>
        <v>-1.7404366257194326E-3</v>
      </c>
      <c r="L42" s="74">
        <f ca="1">INDIRECT($B42&amp;"!"&amp;L$3&amp;"7")</f>
        <v>0.97694968400000015</v>
      </c>
      <c r="M42" s="75">
        <f ca="1">INDIRECT($B42&amp;"!"&amp;M$3&amp;"7")</f>
        <v>0.97947087933333343</v>
      </c>
      <c r="N42" s="76">
        <f ca="1">M42-L42</f>
        <v>2.5211953333332815E-3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86.426751999999993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86.289648</v>
      </c>
      <c r="I43" s="10"/>
      <c r="J43" s="223">
        <f ca="1">H43/D43-1</f>
        <v>-1.5863606675857733E-3</v>
      </c>
      <c r="L43" s="74">
        <f ca="1">INDIRECT($B43&amp;"!"&amp;L$3&amp;"8")</f>
        <v>0.99196884800000018</v>
      </c>
      <c r="M43" s="75">
        <f ca="1">INDIRECT($B43&amp;"!"&amp;M$3&amp;"8")</f>
        <v>0.99374367266666686</v>
      </c>
      <c r="N43" s="76">
        <f ca="1">M43-L43</f>
        <v>1.7748246666666745E-3</v>
      </c>
      <c r="O43" s="221"/>
      <c r="P43" s="226">
        <f ca="1">bdrate(L40:L43,D40:D43,M40:M43,H40:H43)</f>
        <v>2.0684079437756075E-3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29.149391999999999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86.426751999999993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44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21.309856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21.277495999999999</v>
      </c>
      <c r="I51" s="10"/>
      <c r="J51" s="223">
        <f ca="1">H51/D51-1</f>
        <v>-1.5185461600492056E-3</v>
      </c>
      <c r="L51" s="74">
        <f ca="1">INDIRECT($B51&amp;"!"&amp;L$3&amp;"5")</f>
        <v>0.96396093523809512</v>
      </c>
      <c r="M51" s="75">
        <f ca="1">INDIRECT($B51&amp;"!"&amp;M$3&amp;"5")</f>
        <v>0.96409989904761895</v>
      </c>
      <c r="N51" s="76">
        <f ca="1">M51-L51</f>
        <v>1.3896380952382881E-4</v>
      </c>
      <c r="O51" s="221"/>
      <c r="P51" s="223">
        <f ca="1">bdrate(D51:D54,L51:L54,H51:H54,M51:M54)</f>
        <v>-1.6860929942979941E-2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29.949416000000003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29.907968</v>
      </c>
      <c r="I52" s="10"/>
      <c r="J52" s="223">
        <f ca="1">H52/D52-1</f>
        <v>-1.3839334963995364E-3</v>
      </c>
      <c r="L52" s="74">
        <f ca="1">INDIRECT($B52&amp;"!"&amp;L$3&amp;"6")</f>
        <v>0.97764976904761891</v>
      </c>
      <c r="M52" s="75">
        <f ca="1">INDIRECT($B52&amp;"!"&amp;M$3&amp;"6")</f>
        <v>0.97816857238095223</v>
      </c>
      <c r="N52" s="76">
        <f ca="1">M52-L52</f>
        <v>5.1880333333331752E-4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43.809032000000002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43.748384000000001</v>
      </c>
      <c r="I53" s="10"/>
      <c r="J53" s="223">
        <f ca="1">H53/D53-1</f>
        <v>-1.3843720628202716E-3</v>
      </c>
      <c r="L53" s="74">
        <f ca="1">INDIRECT($B53&amp;"!"&amp;L$3&amp;"7")</f>
        <v>0.98699993904761907</v>
      </c>
      <c r="M53" s="75">
        <f ca="1">INDIRECT($B53&amp;"!"&amp;M$3&amp;"7")</f>
        <v>0.98735853857142852</v>
      </c>
      <c r="N53" s="76">
        <f ca="1">M53-L53</f>
        <v>3.5859952380945526E-4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65.694232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65.607376000000002</v>
      </c>
      <c r="I54" s="10"/>
      <c r="J54" s="223">
        <f ca="1">H54/D54-1</f>
        <v>-1.3221252057562527E-3</v>
      </c>
      <c r="L54" s="74">
        <f ca="1">INDIRECT($B54&amp;"!"&amp;L$3&amp;"8")</f>
        <v>0.99373494714285726</v>
      </c>
      <c r="M54" s="75">
        <f ca="1">INDIRECT($B54&amp;"!"&amp;M$3&amp;"8")</f>
        <v>0.99414300333333339</v>
      </c>
      <c r="N54" s="76">
        <f ca="1">M54-L54</f>
        <v>4.0805619047612485E-4</v>
      </c>
      <c r="O54" s="221"/>
      <c r="P54" s="226">
        <f ca="1">bdrate(L51:L54,D51:D54,M51:M54,H51:H54)</f>
        <v>4.2796006642009665E-4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21.277495999999999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65.694232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44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22.008264000000004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21.973312</v>
      </c>
      <c r="I62" s="10"/>
      <c r="J62" s="223">
        <f ca="1">H62/D62-1</f>
        <v>-1.5881307130813926E-3</v>
      </c>
      <c r="L62" s="74">
        <f ca="1">INDIRECT($B62&amp;"!"&amp;L$3&amp;"5")</f>
        <v>0.96298991333333339</v>
      </c>
      <c r="M62" s="75">
        <f ca="1">INDIRECT($B62&amp;"!"&amp;M$3&amp;"5")</f>
        <v>0.96373738333333325</v>
      </c>
      <c r="N62" s="76">
        <f ca="1">M62-L62</f>
        <v>7.474699999998613E-4</v>
      </c>
      <c r="O62" s="221"/>
      <c r="P62" s="223">
        <f ca="1">bdrate(D62:D65,L62:L65,H62:H65,M62:M65)</f>
        <v>-2.2378098178007511E-2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30.895712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30.851984000000005</v>
      </c>
      <c r="I63" s="10"/>
      <c r="J63" s="223">
        <f ca="1">H63/D63-1</f>
        <v>-1.4153420384031001E-3</v>
      </c>
      <c r="L63" s="74">
        <f ca="1">INDIRECT($B63&amp;"!"&amp;L$3&amp;"6")</f>
        <v>0.9770725238095237</v>
      </c>
      <c r="M63" s="75">
        <f ca="1">INDIRECT($B63&amp;"!"&amp;M$3&amp;"6")</f>
        <v>0.97764049571428568</v>
      </c>
      <c r="N63" s="76">
        <f ca="1">M63-L63</f>
        <v>5.67971904761988E-4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45.398407999999996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45.335792000000005</v>
      </c>
      <c r="I64" s="10"/>
      <c r="J64" s="223">
        <f ca="1">H64/D64-1</f>
        <v>-1.3792554135376722E-3</v>
      </c>
      <c r="L64" s="74">
        <f ca="1">INDIRECT($B64&amp;"!"&amp;L$3&amp;"7")</f>
        <v>0.98664372333333339</v>
      </c>
      <c r="M64" s="75">
        <f ca="1">INDIRECT($B64&amp;"!"&amp;M$3&amp;"7")</f>
        <v>0.98718485428571445</v>
      </c>
      <c r="N64" s="76">
        <f ca="1">M64-L64</f>
        <v>5.4113095238106368E-4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68.281632000000002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68.195840000000004</v>
      </c>
      <c r="I65" s="10"/>
      <c r="J65" s="223">
        <f ca="1">H65/D65-1</f>
        <v>-1.2564433140672682E-3</v>
      </c>
      <c r="L65" s="74">
        <f ca="1">INDIRECT($B65&amp;"!"&amp;L$3&amp;"8")</f>
        <v>0.9935515838095238</v>
      </c>
      <c r="M65" s="75">
        <f ca="1">INDIRECT($B65&amp;"!"&amp;M$3&amp;"8")</f>
        <v>0.9941034223809524</v>
      </c>
      <c r="N65" s="76">
        <f ca="1">M65-L65</f>
        <v>5.5183857142859782E-4</v>
      </c>
      <c r="O65" s="221"/>
      <c r="P65" s="226">
        <f ca="1">bdrate(L62:L65,D62:D65,M62:M65,H62:H65)</f>
        <v>6.0673454420556716E-4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21.973312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68.281632000000002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44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98.050312000000005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97.837336000000008</v>
      </c>
      <c r="I73" s="10"/>
      <c r="J73" s="223">
        <f ca="1">H73/D73-1</f>
        <v>-2.1721093554500914E-3</v>
      </c>
      <c r="L73" s="74">
        <f ca="1">INDIRECT($B73&amp;"!"&amp;L$3&amp;"5")</f>
        <v>0.94860628562499993</v>
      </c>
      <c r="M73" s="75">
        <f ca="1">INDIRECT($B73&amp;"!"&amp;M$3&amp;"5")</f>
        <v>0.94908727000000015</v>
      </c>
      <c r="N73" s="76">
        <f ca="1">M73-L73</f>
        <v>4.8098437500021518E-4</v>
      </c>
      <c r="O73" s="221"/>
      <c r="P73" s="223">
        <f ca="1">bdrate(D73:D76,L73:L76,H73:H76,M73:M76)</f>
        <v>-1.1174997047759483E-2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138.37070399999999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138.08421600000003</v>
      </c>
      <c r="I74" s="10"/>
      <c r="J74" s="223">
        <f ca="1">H74/D74-1</f>
        <v>-2.0704382627118045E-3</v>
      </c>
      <c r="L74" s="74">
        <f ca="1">INDIRECT($B74&amp;"!"&amp;L$3&amp;"6")</f>
        <v>0.96894116093749993</v>
      </c>
      <c r="M74" s="75">
        <f ca="1">INDIRECT($B74&amp;"!"&amp;M$3&amp;"6")</f>
        <v>0.96936628624999988</v>
      </c>
      <c r="N74" s="76">
        <f ca="1">M74-L74</f>
        <v>4.2512531249994101E-4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197.38556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196.97954400000003</v>
      </c>
      <c r="I75" s="10"/>
      <c r="J75" s="223">
        <f ca="1">H75/D75-1</f>
        <v>-2.0569691116207878E-3</v>
      </c>
      <c r="L75" s="74">
        <f ca="1">INDIRECT($B75&amp;"!"&amp;L$3&amp;"7")</f>
        <v>0.98612702375000016</v>
      </c>
      <c r="M75" s="75">
        <f ca="1">INDIRECT($B75&amp;"!"&amp;M$3&amp;"7")</f>
        <v>0.98646304187500022</v>
      </c>
      <c r="N75" s="76">
        <f ca="1">M75-L75</f>
        <v>3.3601812500005934E-4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278.56732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277.98751199999998</v>
      </c>
      <c r="I76" s="10"/>
      <c r="J76" s="223">
        <f ca="1">H76/D76-1</f>
        <v>-2.0813927491567519E-3</v>
      </c>
      <c r="L76" s="74">
        <f ca="1">INDIRECT($B76&amp;"!"&amp;L$3&amp;"8")</f>
        <v>0.99409166281249983</v>
      </c>
      <c r="M76" s="75">
        <f ca="1">INDIRECT($B76&amp;"!"&amp;M$3&amp;"8")</f>
        <v>0.99452064875000001</v>
      </c>
      <c r="N76" s="76">
        <f ca="1">M76-L76</f>
        <v>4.2898593750018144E-4</v>
      </c>
      <c r="O76" s="221"/>
      <c r="P76" s="226">
        <f ca="1">bdrate(L73:L76,D73:D76,M73:M76,H73:H76)</f>
        <v>4.8826423808878694E-4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97.837336000000008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278.56732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44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102.413904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102.19304</v>
      </c>
      <c r="I84" s="10"/>
      <c r="J84" s="223">
        <f ca="1">H84/D84-1</f>
        <v>-2.1565821765764381E-3</v>
      </c>
      <c r="L84" s="74">
        <f ca="1">INDIRECT($B84&amp;"!"&amp;L$3&amp;"5")</f>
        <v>0.94568538812500014</v>
      </c>
      <c r="M84" s="75">
        <f ca="1">INDIRECT($B84&amp;"!"&amp;M$3&amp;"5")</f>
        <v>0.94615624406249998</v>
      </c>
      <c r="N84" s="76">
        <f ca="1">M84-L84</f>
        <v>4.7085593749984778E-4</v>
      </c>
      <c r="O84" s="221"/>
      <c r="P84" s="223">
        <f ca="1">bdrate(D84:D87,L84:L87,H84:H87,M84:M87)</f>
        <v>-1.1173037653779971E-2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144.882408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144.58270400000001</v>
      </c>
      <c r="I85" s="10"/>
      <c r="J85" s="223">
        <f ca="1">H85/D85-1</f>
        <v>-2.0686017311363214E-3</v>
      </c>
      <c r="L85" s="74">
        <f ca="1">INDIRECT($B85&amp;"!"&amp;L$3&amp;"6")</f>
        <v>0.96709832968750009</v>
      </c>
      <c r="M85" s="75">
        <f ca="1">INDIRECT($B85&amp;"!"&amp;M$3&amp;"6")</f>
        <v>0.96752577531250006</v>
      </c>
      <c r="N85" s="76">
        <f ca="1">M85-L85</f>
        <v>4.2744562499996697E-4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206.73079999999996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206.31688</v>
      </c>
      <c r="I86" s="10"/>
      <c r="J86" s="223">
        <f ca="1">H86/D86-1</f>
        <v>-2.0022173764139284E-3</v>
      </c>
      <c r="L86" s="74">
        <f ca="1">INDIRECT($B86&amp;"!"&amp;L$3&amp;"7")</f>
        <v>0.98539605999999991</v>
      </c>
      <c r="M86" s="75">
        <f ca="1">INDIRECT($B86&amp;"!"&amp;M$3&amp;"7")</f>
        <v>0.98580967593749991</v>
      </c>
      <c r="N86" s="76">
        <f ca="1">M86-L86</f>
        <v>4.1361593750000036E-4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291.55017599999996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290.95852000000002</v>
      </c>
      <c r="I87" s="10"/>
      <c r="J87" s="223">
        <f ca="1">H87/D87-1</f>
        <v>-2.0293453707259657E-3</v>
      </c>
      <c r="L87" s="74">
        <f ca="1">INDIRECT($B87&amp;"!"&amp;L$3&amp;"8")</f>
        <v>0.99377413187499986</v>
      </c>
      <c r="M87" s="75">
        <f ca="1">INDIRECT($B87&amp;"!"&amp;M$3&amp;"8")</f>
        <v>0.99416085218750005</v>
      </c>
      <c r="N87" s="76">
        <f ca="1">M87-L87</f>
        <v>3.8672031250019945E-4</v>
      </c>
      <c r="O87" s="221"/>
      <c r="P87" s="226">
        <f ca="1">bdrate(L84:L87,D84:D87,M84:M87,H84:H87)</f>
        <v>5.1181377232345504E-4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102.19304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291.55017599999996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44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28.839088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28.802952000000001</v>
      </c>
      <c r="I95" s="10"/>
      <c r="J95" s="223">
        <f ca="1">H95/D95-1</f>
        <v>-1.2530215934706268E-3</v>
      </c>
      <c r="L95" s="74">
        <f ca="1">INDIRECT($B95&amp;"!"&amp;L$3&amp;"5")</f>
        <v>0.96833189666666664</v>
      </c>
      <c r="M95" s="75">
        <f ca="1">INDIRECT($B95&amp;"!"&amp;M$3&amp;"5")</f>
        <v>0.96768052666666671</v>
      </c>
      <c r="N95" s="76">
        <f ca="1">M95-L95</f>
        <v>-6.5136999999992895E-4</v>
      </c>
      <c r="O95" s="221"/>
      <c r="P95" s="223">
        <f ca="1">bdrate(D95:D98,L95:L98,H95:H98,M95:M98)</f>
        <v>-4.1745085536090132E-3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41.692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41.647424000000001</v>
      </c>
      <c r="I96" s="10"/>
      <c r="J96" s="223">
        <f ca="1">H96/D96-1</f>
        <v>-1.0691739422431512E-3</v>
      </c>
      <c r="L96" s="74">
        <f ca="1">INDIRECT($B96&amp;"!"&amp;L$3&amp;"6")</f>
        <v>0.97908107047619042</v>
      </c>
      <c r="M96" s="75">
        <f ca="1">INDIRECT($B96&amp;"!"&amp;M$3&amp;"6")</f>
        <v>0.97886458476190474</v>
      </c>
      <c r="N96" s="76">
        <f ca="1">M96-L96</f>
        <v>-2.1648571428567465E-4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61.894767999999999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61.827856000000004</v>
      </c>
      <c r="I97" s="10"/>
      <c r="J97" s="223">
        <f ca="1">H97/D97-1</f>
        <v>-1.081060680282242E-3</v>
      </c>
      <c r="L97" s="74">
        <f ca="1">INDIRECT($B97&amp;"!"&amp;L$3&amp;"7")</f>
        <v>0.98776408190476195</v>
      </c>
      <c r="M97" s="75">
        <f ca="1">INDIRECT($B97&amp;"!"&amp;M$3&amp;"7")</f>
        <v>0.98824774571428586</v>
      </c>
      <c r="N97" s="76">
        <f ca="1">M97-L97</f>
        <v>4.8366380952391541E-4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92.347752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92.250504000000006</v>
      </c>
      <c r="I98" s="10"/>
      <c r="J98" s="223">
        <f ca="1">H98/D98-1</f>
        <v>-1.0530629917228085E-3</v>
      </c>
      <c r="L98" s="74">
        <f ca="1">INDIRECT($B98&amp;"!"&amp;L$3&amp;"8")</f>
        <v>0.99418296714285703</v>
      </c>
      <c r="M98" s="75">
        <f ca="1">INDIRECT($B98&amp;"!"&amp;M$3&amp;"8")</f>
        <v>0.99453681190476162</v>
      </c>
      <c r="N98" s="76">
        <f ca="1">M98-L98</f>
        <v>3.5384476190458702E-4</v>
      </c>
      <c r="O98" s="221"/>
      <c r="P98" s="226">
        <f ca="1">bdrate(L95:L98,D95:D98,M95:M98,H95:H98)</f>
        <v>2.3495766719605626E-4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28.802952000000001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92.347752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44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29.76248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29.725319999999996</v>
      </c>
      <c r="I106" s="10"/>
      <c r="J106" s="223">
        <f ca="1">H106/D106-1</f>
        <v>-1.2485518679896668E-3</v>
      </c>
      <c r="L106" s="74">
        <f ca="1">INDIRECT($B106&amp;"!"&amp;L$3&amp;"5")</f>
        <v>0.9672371642857146</v>
      </c>
      <c r="M106" s="75">
        <f ca="1">INDIRECT($B106&amp;"!"&amp;M$3&amp;"5")</f>
        <v>0.96725278190476194</v>
      </c>
      <c r="N106" s="76">
        <f ca="1">M106-L106</f>
        <v>1.5617619047336717E-5</v>
      </c>
      <c r="O106" s="221"/>
      <c r="P106" s="223">
        <f ca="1">bdrate(D106:D109,L106:L109,H106:H109,M106:M109)</f>
        <v>-7.1856305434810919E-3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42.995168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42.949104000000005</v>
      </c>
      <c r="I107" s="10"/>
      <c r="J107" s="223">
        <f ca="1">H107/D107-1</f>
        <v>-1.0713762067401378E-3</v>
      </c>
      <c r="L107" s="74">
        <f ca="1">INDIRECT($B107&amp;"!"&amp;L$3&amp;"6")</f>
        <v>0.97848649714285707</v>
      </c>
      <c r="M107" s="75">
        <f ca="1">INDIRECT($B107&amp;"!"&amp;M$3&amp;"6")</f>
        <v>0.97849979142857124</v>
      </c>
      <c r="N107" s="76">
        <f ca="1">M107-L107</f>
        <v>1.3294285714171572E-5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64.003215999999995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63.933135999999998</v>
      </c>
      <c r="I108" s="10"/>
      <c r="J108" s="223">
        <f ca="1">H108/D108-1</f>
        <v>-1.0949449790147447E-3</v>
      </c>
      <c r="L108" s="74">
        <f ca="1">INDIRECT($B108&amp;"!"&amp;L$3&amp;"7")</f>
        <v>0.98765682095238072</v>
      </c>
      <c r="M108" s="75">
        <f ca="1">INDIRECT($B108&amp;"!"&amp;M$3&amp;"7")</f>
        <v>0.98792325047619034</v>
      </c>
      <c r="N108" s="76">
        <f ca="1">M108-L108</f>
        <v>2.6642952380961926E-4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95.661008000000024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95.561080000000004</v>
      </c>
      <c r="I109" s="10"/>
      <c r="J109" s="223">
        <f ca="1">H109/D109-1</f>
        <v>-1.0446053422311641E-3</v>
      </c>
      <c r="L109" s="74">
        <f ca="1">INDIRECT($B109&amp;"!"&amp;L$3&amp;"8")</f>
        <v>0.9940463671428571</v>
      </c>
      <c r="M109" s="75">
        <f ca="1">INDIRECT($B109&amp;"!"&amp;M$3&amp;"8")</f>
        <v>0.99433605666666647</v>
      </c>
      <c r="N109" s="76">
        <f ca="1">M109-L109</f>
        <v>2.8968952380936663E-4</v>
      </c>
      <c r="O109" s="221"/>
      <c r="P109" s="226">
        <f ca="1">bdrate(L106:L109,D106:D109,M106:M109,H106:H109)</f>
        <v>2.1897441561091746E-4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29.725319999999996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95.661008000000024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0" width="9" style="207" customWidth="1"/>
    <col min="41" max="16384" width="9" style="207"/>
  </cols>
  <sheetData>
    <row r="1" spans="1:32" x14ac:dyDescent="0.25">
      <c r="AD1" s="11"/>
      <c r="AF1" s="11"/>
    </row>
    <row r="2" spans="1:32" x14ac:dyDescent="0.25">
      <c r="B2" s="276" t="str">
        <f>'Summary (auto)'!C3</f>
        <v>15-bit</v>
      </c>
      <c r="C2" s="274"/>
      <c r="D2" s="274"/>
      <c r="E2" s="198"/>
      <c r="F2" s="276" t="str">
        <f>'Summary (auto)'!C4</f>
        <v>20-bit</v>
      </c>
      <c r="G2" s="274"/>
      <c r="H2" s="274"/>
      <c r="I2" s="208"/>
      <c r="J2" s="209" t="s">
        <v>19</v>
      </c>
      <c r="K2" s="208"/>
      <c r="L2" s="275" t="s">
        <v>20</v>
      </c>
      <c r="M2" s="274"/>
      <c r="N2" s="274"/>
      <c r="O2" s="208"/>
      <c r="P2" s="209" t="s">
        <v>21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45</v>
      </c>
      <c r="M3" s="85" t="s">
        <v>46</v>
      </c>
      <c r="N3" s="208"/>
      <c r="O3" s="174"/>
      <c r="P3" s="208"/>
      <c r="U3" s="173"/>
      <c r="W3" s="173"/>
    </row>
    <row r="4" spans="1:32" x14ac:dyDescent="0.25">
      <c r="B4" s="277" t="s">
        <v>8</v>
      </c>
      <c r="C4" s="278"/>
      <c r="D4" s="279"/>
      <c r="E4" s="3"/>
      <c r="F4" s="277" t="str">
        <f>B4</f>
        <v>fruit</v>
      </c>
      <c r="G4" s="278"/>
      <c r="H4" s="279"/>
      <c r="I4" s="3"/>
      <c r="J4" s="210"/>
      <c r="L4" s="280" t="str">
        <f>F4</f>
        <v>fruit</v>
      </c>
      <c r="M4" s="278"/>
      <c r="N4" s="279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3" t="s">
        <v>24</v>
      </c>
      <c r="C5" s="274"/>
      <c r="D5" s="69" t="s">
        <v>25</v>
      </c>
      <c r="E5" s="221"/>
      <c r="F5" s="273" t="s">
        <v>24</v>
      </c>
      <c r="G5" s="274"/>
      <c r="H5" s="69" t="s">
        <v>25</v>
      </c>
      <c r="I5" s="10"/>
      <c r="J5" s="211" t="s">
        <v>26</v>
      </c>
      <c r="L5" s="281" t="s">
        <v>44</v>
      </c>
      <c r="M5" s="274"/>
      <c r="N5" s="282"/>
      <c r="O5" s="67"/>
      <c r="P5" s="4"/>
      <c r="Q5" s="67"/>
      <c r="R5" s="275"/>
      <c r="S5" s="274"/>
      <c r="T5" s="274"/>
      <c r="U5" s="209"/>
      <c r="V5" s="209"/>
      <c r="X5" s="275"/>
      <c r="Y5" s="274"/>
      <c r="Z5" s="274"/>
    </row>
    <row r="6" spans="1:32" x14ac:dyDescent="0.25">
      <c r="B6" s="175" t="s">
        <v>0</v>
      </c>
      <c r="C6" s="99" t="s">
        <v>28</v>
      </c>
      <c r="D6" s="68" t="s">
        <v>29</v>
      </c>
      <c r="E6" s="221"/>
      <c r="F6" s="175" t="s">
        <v>0</v>
      </c>
      <c r="G6" s="99" t="s">
        <v>28</v>
      </c>
      <c r="H6" s="68" t="s">
        <v>29</v>
      </c>
      <c r="I6" s="10"/>
      <c r="J6" s="73"/>
      <c r="L6" s="176" t="str">
        <f>CONCATENATE(B$2," ",L4)</f>
        <v>15-bit fruit</v>
      </c>
      <c r="M6" s="194" t="str">
        <f>CONCATENATE(F$2," ",L4)</f>
        <v>20-bit fruit</v>
      </c>
      <c r="N6" s="177" t="s">
        <v>30</v>
      </c>
      <c r="O6" s="3"/>
      <c r="P6" s="4" t="s">
        <v>21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31</v>
      </c>
      <c r="D7" s="222">
        <f ca="1">0.001*INDIRECT($B7&amp;"!E5")</f>
        <v>3.0967920000000007</v>
      </c>
      <c r="E7" s="221"/>
      <c r="F7" s="92" t="str">
        <f>F4</f>
        <v>fruit</v>
      </c>
      <c r="G7" s="99" t="s">
        <v>31</v>
      </c>
      <c r="H7" s="222">
        <f ca="1">0.001*INDIRECT($B7&amp;"!W5")</f>
        <v>3.0939599999999996</v>
      </c>
      <c r="I7" s="10"/>
      <c r="J7" s="223">
        <f ca="1">H7/D7-1</f>
        <v>-9.1449474165561373E-4</v>
      </c>
      <c r="L7" s="74">
        <f ca="1">INDIRECT($B7&amp;"!"&amp;L$3&amp;"5")</f>
        <v>1.78218861875E-2</v>
      </c>
      <c r="M7" s="75">
        <f ca="1">INDIRECT($B7&amp;"!"&amp;M$3&amp;"5")</f>
        <v>1.5948662041666669E-2</v>
      </c>
      <c r="N7" s="76">
        <f ca="1">M7-L7</f>
        <v>-1.8732241458333312E-3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32</v>
      </c>
      <c r="D8" s="222">
        <f ca="1">0.001*INDIRECT($B8&amp;"!E6")</f>
        <v>4.0445679999999999</v>
      </c>
      <c r="E8" s="221"/>
      <c r="F8" s="92" t="str">
        <f>F7</f>
        <v>fruit</v>
      </c>
      <c r="G8" s="99" t="s">
        <v>32</v>
      </c>
      <c r="H8" s="222">
        <f ca="1">0.001*INDIRECT($B8&amp;"!W6")</f>
        <v>4.0403760000000002</v>
      </c>
      <c r="I8" s="10"/>
      <c r="J8" s="223">
        <f ca="1">H8/D8-1</f>
        <v>-1.0364518534488054E-3</v>
      </c>
      <c r="L8" s="74">
        <f ca="1">INDIRECT($B8&amp;"!"&amp;L$3&amp;"6")</f>
        <v>6.7506536041666678E-3</v>
      </c>
      <c r="M8" s="75">
        <f ca="1">INDIRECT($B8&amp;"!"&amp;M$3&amp;"6")</f>
        <v>5.2414285666666669E-3</v>
      </c>
      <c r="N8" s="76">
        <f ca="1">M8-L8</f>
        <v>-1.5092250375000008E-3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33</v>
      </c>
      <c r="D9" s="222">
        <f ca="1">0.001*INDIRECT($B9&amp;"!E7")</f>
        <v>5.1017920000000005</v>
      </c>
      <c r="E9" s="221"/>
      <c r="F9" s="92" t="str">
        <f>F8</f>
        <v>fruit</v>
      </c>
      <c r="G9" s="99" t="s">
        <v>33</v>
      </c>
      <c r="H9" s="222">
        <f ca="1">0.001*INDIRECT($B9&amp;"!W7")</f>
        <v>5.09544</v>
      </c>
      <c r="I9" s="10"/>
      <c r="J9" s="223">
        <f ca="1">H9/D9-1</f>
        <v>-1.2450527187310989E-3</v>
      </c>
      <c r="L9" s="74">
        <f ca="1">INDIRECT($B9&amp;"!"&amp;L$3&amp;"7")</f>
        <v>4.1570460500000008E-3</v>
      </c>
      <c r="M9" s="75">
        <f ca="1">INDIRECT($B9&amp;"!"&amp;M$3&amp;"7")</f>
        <v>3.1277945416666674E-3</v>
      </c>
      <c r="N9" s="76">
        <f ca="1">M9-L9</f>
        <v>-1.0292515083333335E-3</v>
      </c>
      <c r="O9" s="221"/>
      <c r="P9" s="4" t="s">
        <v>34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35</v>
      </c>
      <c r="D10" s="222">
        <f ca="1">0.001*INDIRECT($B10&amp;"!E8")</f>
        <v>6.6105200000000002</v>
      </c>
      <c r="E10" s="221"/>
      <c r="F10" s="92" t="str">
        <f>F9</f>
        <v>fruit</v>
      </c>
      <c r="G10" s="99" t="s">
        <v>35</v>
      </c>
      <c r="H10" s="222">
        <f ca="1">0.001*INDIRECT($B10&amp;"!W8")</f>
        <v>6.5989439999999995</v>
      </c>
      <c r="I10" s="10"/>
      <c r="J10" s="223">
        <f ca="1">H10/D10-1</f>
        <v>-1.7511481698868625E-3</v>
      </c>
      <c r="L10" s="74">
        <f ca="1">INDIRECT($B10&amp;"!"&amp;L$3&amp;"8")</f>
        <v>2.9696212374999997E-3</v>
      </c>
      <c r="M10" s="75">
        <f ca="1">INDIRECT($B10&amp;"!"&amp;M$3&amp;"8")</f>
        <v>2.0763847791666666E-3</v>
      </c>
      <c r="N10" s="76">
        <f ca="1">M10-L10</f>
        <v>-8.9323645833333304E-4</v>
      </c>
      <c r="O10" s="221"/>
      <c r="P10" s="226">
        <f ca="1">bdrate(L7:L10,D7:D10,M7:M10,H7:H10)</f>
        <v>-0.23905006499359482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3.0939599999999996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6.6105200000000002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7" t="s">
        <v>9</v>
      </c>
      <c r="C15" s="278"/>
      <c r="D15" s="279"/>
      <c r="E15" s="3"/>
      <c r="F15" s="277" t="str">
        <f>B15</f>
        <v>breakfast</v>
      </c>
      <c r="G15" s="278"/>
      <c r="H15" s="279"/>
      <c r="I15" s="3"/>
      <c r="J15" s="210"/>
      <c r="L15" s="280" t="str">
        <f>F15</f>
        <v>breakfast</v>
      </c>
      <c r="M15" s="278"/>
      <c r="N15" s="279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3" t="s">
        <v>24</v>
      </c>
      <c r="C16" s="274"/>
      <c r="D16" s="69" t="s">
        <v>25</v>
      </c>
      <c r="E16" s="221"/>
      <c r="F16" s="273" t="s">
        <v>24</v>
      </c>
      <c r="G16" s="274"/>
      <c r="H16" s="69" t="s">
        <v>25</v>
      </c>
      <c r="I16" s="10"/>
      <c r="J16" s="211" t="s">
        <v>26</v>
      </c>
      <c r="L16" s="281" t="s">
        <v>44</v>
      </c>
      <c r="M16" s="274"/>
      <c r="N16" s="282"/>
      <c r="O16" s="67"/>
      <c r="P16" s="4"/>
      <c r="Q16" s="67"/>
      <c r="R16" s="275"/>
      <c r="S16" s="274"/>
      <c r="T16" s="274"/>
      <c r="U16" s="209"/>
      <c r="V16" s="209"/>
      <c r="X16" s="275"/>
      <c r="Y16" s="274"/>
      <c r="Z16" s="274"/>
    </row>
    <row r="17" spans="2:28" x14ac:dyDescent="0.25">
      <c r="B17" s="175" t="s">
        <v>0</v>
      </c>
      <c r="C17" s="99" t="s">
        <v>28</v>
      </c>
      <c r="D17" s="68" t="s">
        <v>29</v>
      </c>
      <c r="E17" s="221"/>
      <c r="F17" s="175" t="s">
        <v>0</v>
      </c>
      <c r="G17" s="99" t="s">
        <v>28</v>
      </c>
      <c r="H17" s="68" t="s">
        <v>29</v>
      </c>
      <c r="I17" s="10"/>
      <c r="J17" s="73"/>
      <c r="L17" s="176" t="str">
        <f>CONCATENATE(B$2," ",L15)</f>
        <v>15-bit breakfast</v>
      </c>
      <c r="M17" s="194" t="str">
        <f>CONCATENATE(F$2," ",L15)</f>
        <v>20-bit breakfast</v>
      </c>
      <c r="N17" s="177" t="s">
        <v>30</v>
      </c>
      <c r="O17" s="3"/>
      <c r="P17" s="4" t="s">
        <v>21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31</v>
      </c>
      <c r="D18" s="222">
        <f ca="1">0.001*INDIRECT($B18&amp;"!E5")</f>
        <v>23.711600000000004</v>
      </c>
      <c r="E18" s="221"/>
      <c r="F18" s="92" t="str">
        <f>F15</f>
        <v>breakfast</v>
      </c>
      <c r="G18" s="99" t="s">
        <v>31</v>
      </c>
      <c r="H18" s="222">
        <f ca="1">0.001*INDIRECT($B18&amp;"!W5")</f>
        <v>23.679072000000005</v>
      </c>
      <c r="I18" s="10"/>
      <c r="J18" s="223">
        <f ca="1">H18/D18-1</f>
        <v>-1.3718180131243596E-3</v>
      </c>
      <c r="L18" s="74">
        <f ca="1">INDIRECT($B18&amp;"!"&amp;L$3&amp;"5")</f>
        <v>4.6651748733333345E-2</v>
      </c>
      <c r="M18" s="75">
        <f ca="1">INDIRECT($B18&amp;"!"&amp;M$3&amp;"5")</f>
        <v>3.5983516E-2</v>
      </c>
      <c r="N18" s="76">
        <f ca="1">M18-L18</f>
        <v>-1.0668232733333345E-2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32</v>
      </c>
      <c r="D19" s="222">
        <f ca="1">0.001*INDIRECT($B19&amp;"!E6")</f>
        <v>31.949432000000002</v>
      </c>
      <c r="E19" s="221"/>
      <c r="F19" s="92" t="str">
        <f>F18</f>
        <v>breakfast</v>
      </c>
      <c r="G19" s="99" t="s">
        <v>32</v>
      </c>
      <c r="H19" s="222">
        <f ca="1">0.001*INDIRECT($B19&amp;"!W6")</f>
        <v>31.902343999999999</v>
      </c>
      <c r="I19" s="10"/>
      <c r="J19" s="223">
        <f ca="1">H19/D19-1</f>
        <v>-1.473829018306283E-3</v>
      </c>
      <c r="L19" s="74">
        <f ca="1">INDIRECT($B19&amp;"!"&amp;L$3&amp;"6")</f>
        <v>2.1896924799999998E-2</v>
      </c>
      <c r="M19" s="75">
        <f ca="1">INDIRECT($B19&amp;"!"&amp;M$3&amp;"6")</f>
        <v>1.2235453833333333E-2</v>
      </c>
      <c r="N19" s="76">
        <f ca="1">M19-L19</f>
        <v>-9.6614709666666652E-3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33</v>
      </c>
      <c r="D20" s="222">
        <f ca="1">0.001*INDIRECT($B20&amp;"!E7")</f>
        <v>42.517448000000002</v>
      </c>
      <c r="E20" s="221"/>
      <c r="F20" s="92" t="str">
        <f>F19</f>
        <v>breakfast</v>
      </c>
      <c r="G20" s="99" t="s">
        <v>33</v>
      </c>
      <c r="H20" s="222">
        <f ca="1">0.001*INDIRECT($B20&amp;"!W7")</f>
        <v>42.444015999999998</v>
      </c>
      <c r="I20" s="10"/>
      <c r="J20" s="223">
        <f ca="1">H20/D20-1</f>
        <v>-1.7271027179243115E-3</v>
      </c>
      <c r="L20" s="74">
        <f ca="1">INDIRECT($B20&amp;"!"&amp;L$3&amp;"7")</f>
        <v>1.5356418633333334E-2</v>
      </c>
      <c r="M20" s="75">
        <f ca="1">INDIRECT($B20&amp;"!"&amp;M$3&amp;"7")</f>
        <v>7.0863983666666665E-3</v>
      </c>
      <c r="N20" s="76">
        <f ca="1">M20-L20</f>
        <v>-8.2700202666666674E-3</v>
      </c>
      <c r="O20" s="221"/>
      <c r="P20" s="4" t="s">
        <v>34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35</v>
      </c>
      <c r="D21" s="222">
        <f ca="1">0.001*INDIRECT($B21&amp;"!E8")</f>
        <v>58.006704000000006</v>
      </c>
      <c r="E21" s="221"/>
      <c r="F21" s="92" t="str">
        <f>F20</f>
        <v>breakfast</v>
      </c>
      <c r="G21" s="99" t="s">
        <v>35</v>
      </c>
      <c r="H21" s="222">
        <f ca="1">0.001*INDIRECT($B21&amp;"!W8")</f>
        <v>57.895192000000002</v>
      </c>
      <c r="I21" s="10"/>
      <c r="J21" s="223">
        <f ca="1">H21/D21-1</f>
        <v>-1.9223984869060073E-3</v>
      </c>
      <c r="L21" s="74">
        <f ca="1">INDIRECT($B21&amp;"!"&amp;L$3&amp;"8")</f>
        <v>1.2526188599999996E-2</v>
      </c>
      <c r="M21" s="75">
        <f ca="1">INDIRECT($B21&amp;"!"&amp;M$3&amp;"8")</f>
        <v>5.3849432199999997E-3</v>
      </c>
      <c r="N21" s="76">
        <f ca="1">M21-L21</f>
        <v>-7.1412453799999968E-3</v>
      </c>
      <c r="O21" s="221"/>
      <c r="P21" s="226">
        <f ca="1">bdrate(L18:L21,D18:D21,M18:M21,H18:H21)</f>
        <v>-0.49904061551547818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23.679072000000005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58.006704000000006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7" t="s">
        <v>10</v>
      </c>
      <c r="C26" s="278"/>
      <c r="D26" s="279"/>
      <c r="E26" s="3"/>
      <c r="F26" s="277" t="str">
        <f>B26</f>
        <v>breakfast_track</v>
      </c>
      <c r="G26" s="278"/>
      <c r="H26" s="279"/>
      <c r="I26" s="3"/>
      <c r="J26" s="210"/>
      <c r="L26" s="280" t="str">
        <f>F26</f>
        <v>breakfast_track</v>
      </c>
      <c r="M26" s="278"/>
      <c r="N26" s="279"/>
      <c r="O26" s="178"/>
      <c r="P26" s="210"/>
      <c r="U26" s="208"/>
      <c r="V26" s="208"/>
      <c r="X26" s="283"/>
      <c r="Y26" s="274"/>
      <c r="Z26" s="274"/>
    </row>
    <row r="27" spans="2:28" x14ac:dyDescent="0.25">
      <c r="B27" s="273" t="s">
        <v>24</v>
      </c>
      <c r="C27" s="274"/>
      <c r="D27" s="69" t="s">
        <v>25</v>
      </c>
      <c r="E27" s="221"/>
      <c r="F27" s="273" t="s">
        <v>24</v>
      </c>
      <c r="G27" s="274"/>
      <c r="H27" s="69" t="s">
        <v>25</v>
      </c>
      <c r="I27" s="10"/>
      <c r="J27" s="211" t="s">
        <v>26</v>
      </c>
      <c r="L27" s="281" t="s">
        <v>44</v>
      </c>
      <c r="M27" s="274"/>
      <c r="N27" s="282"/>
      <c r="O27" s="67"/>
      <c r="P27" s="4"/>
      <c r="R27" s="275"/>
      <c r="S27" s="274"/>
      <c r="T27" s="274"/>
      <c r="U27" s="209"/>
      <c r="V27" s="209"/>
      <c r="X27" s="275"/>
      <c r="Y27" s="274"/>
      <c r="Z27" s="274"/>
    </row>
    <row r="28" spans="2:28" x14ac:dyDescent="0.25">
      <c r="B28" s="175" t="s">
        <v>0</v>
      </c>
      <c r="C28" s="99" t="s">
        <v>28</v>
      </c>
      <c r="D28" s="68" t="s">
        <v>29</v>
      </c>
      <c r="E28" s="221"/>
      <c r="F28" s="175" t="s">
        <v>0</v>
      </c>
      <c r="G28" s="99" t="s">
        <v>28</v>
      </c>
      <c r="H28" s="68" t="s">
        <v>29</v>
      </c>
      <c r="I28" s="10"/>
      <c r="J28" s="73"/>
      <c r="L28" s="176" t="str">
        <f>CONCATENATE(B$2," ",L26)</f>
        <v>15-bit breakfast_track</v>
      </c>
      <c r="M28" s="194" t="str">
        <f>CONCATENATE(F$2," ",L26)</f>
        <v>20-bit breakfast_track</v>
      </c>
      <c r="N28" s="177" t="s">
        <v>30</v>
      </c>
      <c r="O28" s="3"/>
      <c r="P28" s="4" t="s">
        <v>21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31</v>
      </c>
      <c r="D29" s="222">
        <f ca="1">0.001*INDIRECT($B29&amp;"!E5")</f>
        <v>28.501552</v>
      </c>
      <c r="E29" s="221"/>
      <c r="F29" s="92" t="str">
        <f>F26</f>
        <v>breakfast_track</v>
      </c>
      <c r="G29" s="99" t="s">
        <v>31</v>
      </c>
      <c r="H29" s="222">
        <f ca="1">0.001*INDIRECT($B29&amp;"!W5")</f>
        <v>28.447512</v>
      </c>
      <c r="I29" s="10"/>
      <c r="J29" s="223">
        <f ca="1">H29/D29-1</f>
        <v>-1.8960371000147358E-3</v>
      </c>
      <c r="L29" s="74">
        <f ca="1">INDIRECT($B29&amp;"!"&amp;L$3&amp;"5")</f>
        <v>9.9306126933333336E-2</v>
      </c>
      <c r="M29" s="75">
        <f ca="1">INDIRECT($B29&amp;"!"&amp;M$3&amp;"5")</f>
        <v>8.6279667066666663E-2</v>
      </c>
      <c r="N29" s="76">
        <f ca="1">M29-L29</f>
        <v>-1.3026459866666673E-2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32</v>
      </c>
      <c r="D30" s="222">
        <f ca="1">0.001*INDIRECT($B30&amp;"!E6")</f>
        <v>40.473143999999998</v>
      </c>
      <c r="E30" s="221"/>
      <c r="F30" s="92" t="str">
        <f>F29</f>
        <v>breakfast_track</v>
      </c>
      <c r="G30" s="99" t="s">
        <v>32</v>
      </c>
      <c r="H30" s="222">
        <f ca="1">0.001*INDIRECT($B30&amp;"!W6")</f>
        <v>40.401976000000005</v>
      </c>
      <c r="I30" s="10"/>
      <c r="J30" s="223">
        <f ca="1">H30/D30-1</f>
        <v>-1.7584005828653604E-3</v>
      </c>
      <c r="L30" s="74">
        <f ca="1">INDIRECT($B30&amp;"!"&amp;L$3&amp;"6")</f>
        <v>6.19980132E-2</v>
      </c>
      <c r="M30" s="75">
        <f ca="1">INDIRECT($B30&amp;"!"&amp;M$3&amp;"6")</f>
        <v>4.9777807133333338E-2</v>
      </c>
      <c r="N30" s="76">
        <f ca="1">M30-L30</f>
        <v>-1.2220206066666663E-2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33</v>
      </c>
      <c r="D31" s="222">
        <f ca="1">0.001*INDIRECT($B31&amp;"!E7")</f>
        <v>58.210816000000001</v>
      </c>
      <c r="E31" s="221"/>
      <c r="F31" s="92" t="str">
        <f>F30</f>
        <v>breakfast_track</v>
      </c>
      <c r="G31" s="99" t="s">
        <v>33</v>
      </c>
      <c r="H31" s="222">
        <f ca="1">0.001*INDIRECT($B31&amp;"!W7")</f>
        <v>58.112295999999994</v>
      </c>
      <c r="I31" s="10"/>
      <c r="J31" s="223">
        <f ca="1">H31/D31-1</f>
        <v>-1.6924689734637566E-3</v>
      </c>
      <c r="L31" s="74">
        <f ca="1">INDIRECT($B31&amp;"!"&amp;L$3&amp;"7")</f>
        <v>3.7044384533333335E-2</v>
      </c>
      <c r="M31" s="75">
        <f ca="1">INDIRECT($B31&amp;"!"&amp;M$3&amp;"7")</f>
        <v>2.7450167533333333E-2</v>
      </c>
      <c r="N31" s="76">
        <f ca="1">M31-L31</f>
        <v>-9.5942170000000021E-3</v>
      </c>
      <c r="O31" s="221"/>
      <c r="P31" s="4" t="s">
        <v>34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35</v>
      </c>
      <c r="D32" s="222">
        <f ca="1">0.001*INDIRECT($B32&amp;"!E8")</f>
        <v>83.905472000000017</v>
      </c>
      <c r="E32" s="221"/>
      <c r="F32" s="92" t="str">
        <f>F31</f>
        <v>breakfast_track</v>
      </c>
      <c r="G32" s="99" t="s">
        <v>35</v>
      </c>
      <c r="H32" s="222">
        <f ca="1">0.001*INDIRECT($B32&amp;"!W8")</f>
        <v>83.771400000000014</v>
      </c>
      <c r="I32" s="10"/>
      <c r="J32" s="223">
        <f ca="1">H32/D32-1</f>
        <v>-1.5978934008022971E-3</v>
      </c>
      <c r="L32" s="74">
        <f ca="1">INDIRECT($B32&amp;"!"&amp;L$3&amp;"8")</f>
        <v>2.1930117200000002E-2</v>
      </c>
      <c r="M32" s="75">
        <f ca="1">INDIRECT($B32&amp;"!"&amp;M$3&amp;"8")</f>
        <v>1.36775417E-2</v>
      </c>
      <c r="N32" s="76">
        <f ca="1">M32-L32</f>
        <v>-8.2525755000000013E-3</v>
      </c>
      <c r="O32" s="221"/>
      <c r="P32" s="226">
        <f ca="1">bdrate(L29:L32,D29:D32,M29:M32,H29:H32)</f>
        <v>-0.26046573951438423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28.447512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83.905472000000017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7" t="s">
        <v>11</v>
      </c>
      <c r="C37" s="278"/>
      <c r="D37" s="279"/>
      <c r="E37" s="3"/>
      <c r="F37" s="277" t="str">
        <f>B37</f>
        <v>breakfast_semitrack</v>
      </c>
      <c r="G37" s="278"/>
      <c r="H37" s="279"/>
      <c r="I37" s="3"/>
      <c r="J37" s="210"/>
      <c r="L37" s="280" t="str">
        <f>F37</f>
        <v>breakfast_semitrack</v>
      </c>
      <c r="M37" s="278"/>
      <c r="N37" s="279"/>
      <c r="O37" s="178"/>
      <c r="P37" s="210"/>
      <c r="U37" s="208"/>
      <c r="V37" s="208"/>
      <c r="X37" s="283"/>
      <c r="Y37" s="274"/>
      <c r="Z37" s="274"/>
    </row>
    <row r="38" spans="2:28" x14ac:dyDescent="0.25">
      <c r="B38" s="273" t="s">
        <v>24</v>
      </c>
      <c r="C38" s="274"/>
      <c r="D38" s="69" t="s">
        <v>25</v>
      </c>
      <c r="E38" s="221"/>
      <c r="F38" s="273" t="s">
        <v>24</v>
      </c>
      <c r="G38" s="274"/>
      <c r="H38" s="69" t="s">
        <v>25</v>
      </c>
      <c r="I38" s="10"/>
      <c r="J38" s="211" t="s">
        <v>26</v>
      </c>
      <c r="L38" s="281" t="s">
        <v>44</v>
      </c>
      <c r="M38" s="274"/>
      <c r="N38" s="282"/>
      <c r="O38" s="67"/>
      <c r="P38" s="4"/>
      <c r="R38" s="275"/>
      <c r="S38" s="274"/>
      <c r="T38" s="274"/>
      <c r="U38" s="209"/>
      <c r="V38" s="209"/>
      <c r="X38" s="275"/>
      <c r="Y38" s="274"/>
      <c r="Z38" s="274"/>
    </row>
    <row r="39" spans="2:28" x14ac:dyDescent="0.25">
      <c r="B39" s="175" t="s">
        <v>0</v>
      </c>
      <c r="C39" s="99" t="s">
        <v>28</v>
      </c>
      <c r="D39" s="68" t="s">
        <v>29</v>
      </c>
      <c r="E39" s="221"/>
      <c r="F39" s="175" t="s">
        <v>0</v>
      </c>
      <c r="G39" s="99" t="s">
        <v>28</v>
      </c>
      <c r="H39" s="68" t="s">
        <v>29</v>
      </c>
      <c r="I39" s="10"/>
      <c r="J39" s="73"/>
      <c r="L39" s="176" t="str">
        <f>CONCATENATE(B$2," ",L37)</f>
        <v>15-bit breakfast_semitrack</v>
      </c>
      <c r="M39" s="194" t="str">
        <f>CONCATENATE(F$2," ",L37)</f>
        <v>20-bit breakfast_semitrack</v>
      </c>
      <c r="N39" s="177" t="s">
        <v>30</v>
      </c>
      <c r="O39" s="3"/>
      <c r="P39" s="4" t="s">
        <v>21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31</v>
      </c>
      <c r="D40" s="222">
        <f ca="1">0.001*INDIRECT($B40&amp;"!E5")</f>
        <v>29.205624000000004</v>
      </c>
      <c r="E40" s="221"/>
      <c r="F40" s="92" t="str">
        <f>F37</f>
        <v>breakfast_semitrack</v>
      </c>
      <c r="G40" s="99" t="s">
        <v>31</v>
      </c>
      <c r="H40" s="222">
        <f ca="1">0.001*INDIRECT($B40&amp;"!W5")</f>
        <v>29.149391999999999</v>
      </c>
      <c r="I40" s="10"/>
      <c r="J40" s="223">
        <f ca="1">H40/D40-1</f>
        <v>-1.9253825906957456E-3</v>
      </c>
      <c r="L40" s="74">
        <f ca="1">INDIRECT($B40&amp;"!"&amp;L$3&amp;"5")</f>
        <v>0.10325149526666667</v>
      </c>
      <c r="M40" s="75">
        <f ca="1">INDIRECT($B40&amp;"!"&amp;M$3&amp;"5")</f>
        <v>8.8960992799999999E-2</v>
      </c>
      <c r="N40" s="76">
        <f ca="1">M40-L40</f>
        <v>-1.4290502466666674E-2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32</v>
      </c>
      <c r="D41" s="222">
        <f ca="1">0.001*INDIRECT($B41&amp;"!E6")</f>
        <v>41.486840000000001</v>
      </c>
      <c r="E41" s="221"/>
      <c r="F41" s="92" t="str">
        <f>F40</f>
        <v>breakfast_semitrack</v>
      </c>
      <c r="G41" s="99" t="s">
        <v>32</v>
      </c>
      <c r="H41" s="222">
        <f ca="1">0.001*INDIRECT($B41&amp;"!W6")</f>
        <v>41.41292</v>
      </c>
      <c r="I41" s="10"/>
      <c r="J41" s="223">
        <f ca="1">H41/D41-1</f>
        <v>-1.7817698335182985E-3</v>
      </c>
      <c r="L41" s="74">
        <f ca="1">INDIRECT($B41&amp;"!"&amp;L$3&amp;"6")</f>
        <v>6.3647608866666663E-2</v>
      </c>
      <c r="M41" s="75">
        <f ca="1">INDIRECT($B41&amp;"!"&amp;M$3&amp;"6")</f>
        <v>5.0626822466666652E-2</v>
      </c>
      <c r="N41" s="76">
        <f ca="1">M41-L41</f>
        <v>-1.3020786400000012E-2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33</v>
      </c>
      <c r="D42" s="222">
        <f ca="1">0.001*INDIRECT($B42&amp;"!E7")</f>
        <v>59.819472000000005</v>
      </c>
      <c r="E42" s="221"/>
      <c r="F42" s="92" t="str">
        <f>F41</f>
        <v>breakfast_semitrack</v>
      </c>
      <c r="G42" s="99" t="s">
        <v>33</v>
      </c>
      <c r="H42" s="222">
        <f ca="1">0.001*INDIRECT($B42&amp;"!W7")</f>
        <v>59.715360000000004</v>
      </c>
      <c r="I42" s="10"/>
      <c r="J42" s="223">
        <f ca="1">H42/D42-1</f>
        <v>-1.7404366257194326E-3</v>
      </c>
      <c r="L42" s="74">
        <f ca="1">INDIRECT($B42&amp;"!"&amp;L$3&amp;"7")</f>
        <v>3.81013002E-2</v>
      </c>
      <c r="M42" s="75">
        <f ca="1">INDIRECT($B42&amp;"!"&amp;M$3&amp;"7")</f>
        <v>2.8143538200000002E-2</v>
      </c>
      <c r="N42" s="76">
        <f ca="1">M42-L42</f>
        <v>-9.9577619999999985E-3</v>
      </c>
      <c r="O42" s="221"/>
      <c r="P42" s="4" t="s">
        <v>34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35</v>
      </c>
      <c r="D43" s="222">
        <f ca="1">0.001*INDIRECT($B43&amp;"!E8")</f>
        <v>86.426751999999993</v>
      </c>
      <c r="E43" s="221"/>
      <c r="F43" s="92" t="str">
        <f>F42</f>
        <v>breakfast_semitrack</v>
      </c>
      <c r="G43" s="99" t="s">
        <v>35</v>
      </c>
      <c r="H43" s="222">
        <f ca="1">0.001*INDIRECT($B43&amp;"!W8")</f>
        <v>86.289648</v>
      </c>
      <c r="I43" s="10"/>
      <c r="J43" s="223">
        <f ca="1">H43/D43-1</f>
        <v>-1.5863606675857733E-3</v>
      </c>
      <c r="L43" s="74">
        <f ca="1">INDIRECT($B43&amp;"!"&amp;L$3&amp;"8")</f>
        <v>2.2526060999999997E-2</v>
      </c>
      <c r="M43" s="75">
        <f ca="1">INDIRECT($B43&amp;"!"&amp;M$3&amp;"8")</f>
        <v>1.43028822E-2</v>
      </c>
      <c r="N43" s="76">
        <f ca="1">M43-L43</f>
        <v>-8.2231787999999962E-3</v>
      </c>
      <c r="O43" s="221"/>
      <c r="P43" s="226">
        <f ca="1">bdrate(L40:L43,D40:D43,M40:M43,H40:H43)</f>
        <v>-0.2616370193173323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29.149391999999999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86.426751999999993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7" t="s">
        <v>12</v>
      </c>
      <c r="C48" s="278"/>
      <c r="D48" s="279"/>
      <c r="E48" s="3"/>
      <c r="F48" s="277" t="str">
        <f>B48</f>
        <v>cinema_track</v>
      </c>
      <c r="G48" s="278"/>
      <c r="H48" s="279"/>
      <c r="I48" s="3"/>
      <c r="J48" s="210"/>
      <c r="L48" s="280" t="str">
        <f>F48</f>
        <v>cinema_track</v>
      </c>
      <c r="M48" s="278"/>
      <c r="N48" s="279"/>
      <c r="O48" s="178"/>
      <c r="P48" s="210"/>
      <c r="U48" s="208"/>
      <c r="V48" s="208"/>
      <c r="X48" s="283"/>
      <c r="Y48" s="274"/>
      <c r="Z48" s="274"/>
    </row>
    <row r="49" spans="2:28" x14ac:dyDescent="0.25">
      <c r="B49" s="273" t="s">
        <v>24</v>
      </c>
      <c r="C49" s="274"/>
      <c r="D49" s="69" t="s">
        <v>25</v>
      </c>
      <c r="E49" s="221"/>
      <c r="F49" s="273" t="s">
        <v>24</v>
      </c>
      <c r="G49" s="274"/>
      <c r="H49" s="69" t="s">
        <v>25</v>
      </c>
      <c r="I49" s="10"/>
      <c r="J49" s="211" t="s">
        <v>26</v>
      </c>
      <c r="L49" s="281" t="s">
        <v>44</v>
      </c>
      <c r="M49" s="274"/>
      <c r="N49" s="282"/>
      <c r="O49" s="67"/>
      <c r="P49" s="4"/>
      <c r="R49" s="275"/>
      <c r="S49" s="274"/>
      <c r="T49" s="274"/>
      <c r="U49" s="209"/>
      <c r="V49" s="209"/>
      <c r="X49" s="275"/>
      <c r="Y49" s="274"/>
      <c r="Z49" s="274"/>
    </row>
    <row r="50" spans="2:28" x14ac:dyDescent="0.25">
      <c r="B50" s="175" t="s">
        <v>0</v>
      </c>
      <c r="C50" s="99" t="s">
        <v>28</v>
      </c>
      <c r="D50" s="68" t="s">
        <v>29</v>
      </c>
      <c r="E50" s="221"/>
      <c r="F50" s="175" t="s">
        <v>0</v>
      </c>
      <c r="G50" s="99" t="s">
        <v>28</v>
      </c>
      <c r="H50" s="68" t="s">
        <v>29</v>
      </c>
      <c r="I50" s="10"/>
      <c r="J50" s="73"/>
      <c r="L50" s="176" t="str">
        <f>CONCATENATE(B$2," ",L48)</f>
        <v>15-bit cinema_track</v>
      </c>
      <c r="M50" s="194" t="str">
        <f>CONCATENATE(F$2," ",L48)</f>
        <v>20-bit cinema_track</v>
      </c>
      <c r="N50" s="177" t="s">
        <v>30</v>
      </c>
      <c r="O50" s="3"/>
      <c r="P50" s="4" t="s">
        <v>21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31</v>
      </c>
      <c r="D51" s="222">
        <f ca="1">0.001*INDIRECT($B51&amp;"!E5")</f>
        <v>21.309856</v>
      </c>
      <c r="E51" s="221"/>
      <c r="F51" s="92" t="str">
        <f>F48</f>
        <v>cinema_track</v>
      </c>
      <c r="G51" s="99" t="s">
        <v>31</v>
      </c>
      <c r="H51" s="222">
        <f ca="1">0.001*INDIRECT($B51&amp;"!W5")</f>
        <v>21.277495999999999</v>
      </c>
      <c r="I51" s="10"/>
      <c r="J51" s="223">
        <f ca="1">H51/D51-1</f>
        <v>-1.5185461600492056E-3</v>
      </c>
      <c r="L51" s="74">
        <f ca="1">INDIRECT($B51&amp;"!"&amp;L$3&amp;"5")</f>
        <v>8.9160277904761914E-2</v>
      </c>
      <c r="M51" s="75">
        <f ca="1">INDIRECT($B51&amp;"!"&amp;M$3&amp;"5")</f>
        <v>8.0578226476190479E-2</v>
      </c>
      <c r="N51" s="76">
        <f ca="1">M51-L51</f>
        <v>-8.5820514285714355E-3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32</v>
      </c>
      <c r="D52" s="222">
        <f ca="1">0.001*INDIRECT($B52&amp;"!E6")</f>
        <v>29.949416000000003</v>
      </c>
      <c r="E52" s="221"/>
      <c r="F52" s="92" t="str">
        <f>F51</f>
        <v>cinema_track</v>
      </c>
      <c r="G52" s="99" t="s">
        <v>32</v>
      </c>
      <c r="H52" s="222">
        <f ca="1">0.001*INDIRECT($B52&amp;"!W6")</f>
        <v>29.907968</v>
      </c>
      <c r="I52" s="10"/>
      <c r="J52" s="223">
        <f ca="1">H52/D52-1</f>
        <v>-1.3839334963995364E-3</v>
      </c>
      <c r="L52" s="74">
        <f ca="1">INDIRECT($B52&amp;"!"&amp;L$3&amp;"6")</f>
        <v>5.5519971809523817E-2</v>
      </c>
      <c r="M52" s="75">
        <f ca="1">INDIRECT($B52&amp;"!"&amp;M$3&amp;"6")</f>
        <v>4.7637468190476179E-2</v>
      </c>
      <c r="N52" s="76">
        <f ca="1">M52-L52</f>
        <v>-7.8825036190476386E-3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33</v>
      </c>
      <c r="D53" s="222">
        <f ca="1">0.001*INDIRECT($B53&amp;"!E7")</f>
        <v>43.809032000000002</v>
      </c>
      <c r="E53" s="221"/>
      <c r="F53" s="92" t="str">
        <f>F52</f>
        <v>cinema_track</v>
      </c>
      <c r="G53" s="99" t="s">
        <v>33</v>
      </c>
      <c r="H53" s="222">
        <f ca="1">0.001*INDIRECT($B53&amp;"!W7")</f>
        <v>43.748384000000001</v>
      </c>
      <c r="I53" s="10"/>
      <c r="J53" s="223">
        <f ca="1">H53/D53-1</f>
        <v>-1.3843720628202716E-3</v>
      </c>
      <c r="L53" s="74">
        <f ca="1">INDIRECT($B53&amp;"!"&amp;L$3&amp;"7")</f>
        <v>3.814175109523809E-2</v>
      </c>
      <c r="M53" s="75">
        <f ca="1">INDIRECT($B53&amp;"!"&amp;M$3&amp;"7")</f>
        <v>3.1038441380952374E-2</v>
      </c>
      <c r="N53" s="76">
        <f ca="1">M53-L53</f>
        <v>-7.103309714285716E-3</v>
      </c>
      <c r="O53" s="221"/>
      <c r="P53" s="4" t="s">
        <v>34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35</v>
      </c>
      <c r="D54" s="222">
        <f ca="1">0.001*INDIRECT($B54&amp;"!E8")</f>
        <v>65.694232</v>
      </c>
      <c r="E54" s="221"/>
      <c r="F54" s="92" t="str">
        <f>F53</f>
        <v>cinema_track</v>
      </c>
      <c r="G54" s="99" t="s">
        <v>35</v>
      </c>
      <c r="H54" s="222">
        <f ca="1">0.001*INDIRECT($B54&amp;"!W8")</f>
        <v>65.607376000000002</v>
      </c>
      <c r="I54" s="10"/>
      <c r="J54" s="223">
        <f ca="1">H54/D54-1</f>
        <v>-1.3221252057562527E-3</v>
      </c>
      <c r="L54" s="74">
        <f ca="1">INDIRECT($B54&amp;"!"&amp;L$3&amp;"8")</f>
        <v>2.2773898809523813E-2</v>
      </c>
      <c r="M54" s="75">
        <f ca="1">INDIRECT($B54&amp;"!"&amp;M$3&amp;"8")</f>
        <v>1.6587781047619047E-2</v>
      </c>
      <c r="N54" s="76">
        <f ca="1">M54-L54</f>
        <v>-6.1861177619047664E-3</v>
      </c>
      <c r="O54" s="221"/>
      <c r="P54" s="226">
        <f ca="1">bdrate(L51:L54,D51:D54,M51:M54,H51:H54)</f>
        <v>-0.19000571770111585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21.277495999999999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65.694232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7" t="s">
        <v>13</v>
      </c>
      <c r="C59" s="278"/>
      <c r="D59" s="279"/>
      <c r="E59" s="3"/>
      <c r="F59" s="277" t="str">
        <f>B59</f>
        <v>cinema_semitrack</v>
      </c>
      <c r="G59" s="278"/>
      <c r="H59" s="279"/>
      <c r="I59" s="3"/>
      <c r="J59" s="210"/>
      <c r="L59" s="280" t="str">
        <f>F59</f>
        <v>cinema_semitrack</v>
      </c>
      <c r="M59" s="278"/>
      <c r="N59" s="279"/>
      <c r="O59" s="178"/>
      <c r="P59" s="210"/>
      <c r="U59" s="208"/>
      <c r="V59" s="208"/>
      <c r="X59" s="283"/>
      <c r="Y59" s="274"/>
      <c r="Z59" s="274"/>
    </row>
    <row r="60" spans="2:28" x14ac:dyDescent="0.25">
      <c r="B60" s="273" t="s">
        <v>24</v>
      </c>
      <c r="C60" s="274"/>
      <c r="D60" s="69" t="s">
        <v>25</v>
      </c>
      <c r="E60" s="221"/>
      <c r="F60" s="273" t="s">
        <v>24</v>
      </c>
      <c r="G60" s="274"/>
      <c r="H60" s="69" t="s">
        <v>25</v>
      </c>
      <c r="I60" s="10"/>
      <c r="J60" s="211" t="s">
        <v>26</v>
      </c>
      <c r="L60" s="281" t="s">
        <v>44</v>
      </c>
      <c r="M60" s="274"/>
      <c r="N60" s="282"/>
      <c r="O60" s="67"/>
      <c r="P60" s="4"/>
      <c r="R60" s="275"/>
      <c r="S60" s="274"/>
      <c r="T60" s="274"/>
      <c r="U60" s="209"/>
      <c r="V60" s="209"/>
      <c r="X60" s="275"/>
      <c r="Y60" s="274"/>
      <c r="Z60" s="274"/>
    </row>
    <row r="61" spans="2:28" x14ac:dyDescent="0.25">
      <c r="B61" s="175" t="s">
        <v>0</v>
      </c>
      <c r="C61" s="99" t="s">
        <v>28</v>
      </c>
      <c r="D61" s="68" t="s">
        <v>29</v>
      </c>
      <c r="E61" s="221"/>
      <c r="F61" s="175" t="s">
        <v>0</v>
      </c>
      <c r="G61" s="99" t="s">
        <v>28</v>
      </c>
      <c r="H61" s="68" t="s">
        <v>29</v>
      </c>
      <c r="I61" s="10"/>
      <c r="J61" s="73"/>
      <c r="L61" s="176" t="str">
        <f>CONCATENATE(B$2," ",L59)</f>
        <v>15-bit cinema_semitrack</v>
      </c>
      <c r="M61" s="194" t="str">
        <f>CONCATENATE(F$2," ",L59)</f>
        <v>20-bit cinema_semitrack</v>
      </c>
      <c r="N61" s="177" t="s">
        <v>30</v>
      </c>
      <c r="O61" s="3"/>
      <c r="P61" s="4" t="s">
        <v>21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31</v>
      </c>
      <c r="D62" s="222">
        <f ca="1">0.001*INDIRECT($B62&amp;"!E5")</f>
        <v>22.008264000000004</v>
      </c>
      <c r="E62" s="221"/>
      <c r="F62" s="92" t="str">
        <f>F59</f>
        <v>cinema_semitrack</v>
      </c>
      <c r="G62" s="99" t="s">
        <v>31</v>
      </c>
      <c r="H62" s="222">
        <f ca="1">0.001*INDIRECT($B62&amp;"!W5")</f>
        <v>21.973312</v>
      </c>
      <c r="I62" s="10"/>
      <c r="J62" s="223">
        <f ca="1">H62/D62-1</f>
        <v>-1.5881307130813926E-3</v>
      </c>
      <c r="L62" s="74">
        <f ca="1">INDIRECT($B62&amp;"!"&amp;L$3&amp;"5")</f>
        <v>9.1805612380952389E-2</v>
      </c>
      <c r="M62" s="75">
        <f ca="1">INDIRECT($B62&amp;"!"&amp;M$3&amp;"5")</f>
        <v>8.1210163714285716E-2</v>
      </c>
      <c r="N62" s="76">
        <f ca="1">M62-L62</f>
        <v>-1.0595448666666674E-2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32</v>
      </c>
      <c r="D63" s="222">
        <f ca="1">0.001*INDIRECT($B63&amp;"!E6")</f>
        <v>30.895712</v>
      </c>
      <c r="E63" s="221"/>
      <c r="F63" s="92" t="str">
        <f>F62</f>
        <v>cinema_semitrack</v>
      </c>
      <c r="G63" s="99" t="s">
        <v>32</v>
      </c>
      <c r="H63" s="222">
        <f ca="1">0.001*INDIRECT($B63&amp;"!W6")</f>
        <v>30.851984000000005</v>
      </c>
      <c r="I63" s="10"/>
      <c r="J63" s="223">
        <f ca="1">H63/D63-1</f>
        <v>-1.4153420384031001E-3</v>
      </c>
      <c r="L63" s="74">
        <f ca="1">INDIRECT($B63&amp;"!"&amp;L$3&amp;"6")</f>
        <v>5.7724260952380937E-2</v>
      </c>
      <c r="M63" s="75">
        <f ca="1">INDIRECT($B63&amp;"!"&amp;M$3&amp;"6")</f>
        <v>4.8443811000000003E-2</v>
      </c>
      <c r="N63" s="76">
        <f ca="1">M63-L63</f>
        <v>-9.2804499523809342E-3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33</v>
      </c>
      <c r="D64" s="222">
        <f ca="1">0.001*INDIRECT($B64&amp;"!E7")</f>
        <v>45.398407999999996</v>
      </c>
      <c r="E64" s="221"/>
      <c r="F64" s="92" t="str">
        <f>F63</f>
        <v>cinema_semitrack</v>
      </c>
      <c r="G64" s="99" t="s">
        <v>33</v>
      </c>
      <c r="H64" s="222">
        <f ca="1">0.001*INDIRECT($B64&amp;"!W7")</f>
        <v>45.335792000000005</v>
      </c>
      <c r="I64" s="10"/>
      <c r="J64" s="223">
        <f ca="1">H64/D64-1</f>
        <v>-1.3792554135376722E-3</v>
      </c>
      <c r="L64" s="74">
        <f ca="1">INDIRECT($B64&amp;"!"&amp;L$3&amp;"7")</f>
        <v>3.9007673857142863E-2</v>
      </c>
      <c r="M64" s="75">
        <f ca="1">INDIRECT($B64&amp;"!"&amp;M$3&amp;"7")</f>
        <v>3.1078476142857133E-2</v>
      </c>
      <c r="N64" s="76">
        <f ca="1">M64-L64</f>
        <v>-7.9291977142857302E-3</v>
      </c>
      <c r="O64" s="221"/>
      <c r="P64" s="4" t="s">
        <v>34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35</v>
      </c>
      <c r="D65" s="222">
        <f ca="1">0.001*INDIRECT($B65&amp;"!E8")</f>
        <v>68.281632000000002</v>
      </c>
      <c r="E65" s="221"/>
      <c r="F65" s="92" t="str">
        <f>F64</f>
        <v>cinema_semitrack</v>
      </c>
      <c r="G65" s="99" t="s">
        <v>35</v>
      </c>
      <c r="H65" s="222">
        <f ca="1">0.001*INDIRECT($B65&amp;"!W8")</f>
        <v>68.195840000000004</v>
      </c>
      <c r="I65" s="10"/>
      <c r="J65" s="223">
        <f ca="1">H65/D65-1</f>
        <v>-1.2564433140672682E-3</v>
      </c>
      <c r="L65" s="74">
        <f ca="1">INDIRECT($B65&amp;"!"&amp;L$3&amp;"8")</f>
        <v>2.3473642142857139E-2</v>
      </c>
      <c r="M65" s="75">
        <f ca="1">INDIRECT($B65&amp;"!"&amp;M$3&amp;"8")</f>
        <v>1.6546426809523809E-2</v>
      </c>
      <c r="N65" s="76">
        <f ca="1">M65-L65</f>
        <v>-6.9272153333333301E-3</v>
      </c>
      <c r="O65" s="221"/>
      <c r="P65" s="226">
        <f ca="1">bdrate(L62:L65,D62:D65,M62:M65,H62:H65)</f>
        <v>-0.2091432476612789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21.973312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68.281632000000002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7" t="s">
        <v>14</v>
      </c>
      <c r="C70" s="278"/>
      <c r="D70" s="279"/>
      <c r="E70" s="3"/>
      <c r="F70" s="277" t="str">
        <f>B70</f>
        <v>breakdance_track</v>
      </c>
      <c r="G70" s="278"/>
      <c r="H70" s="279"/>
      <c r="I70" s="3"/>
      <c r="J70" s="210"/>
      <c r="L70" s="280" t="str">
        <f>F70</f>
        <v>breakdance_track</v>
      </c>
      <c r="M70" s="278"/>
      <c r="N70" s="279"/>
      <c r="O70" s="178"/>
      <c r="P70" s="210"/>
      <c r="U70" s="208"/>
      <c r="V70" s="208"/>
      <c r="X70" s="283"/>
      <c r="Y70" s="274"/>
      <c r="Z70" s="274"/>
    </row>
    <row r="71" spans="2:28" x14ac:dyDescent="0.25">
      <c r="B71" s="273" t="s">
        <v>24</v>
      </c>
      <c r="C71" s="274"/>
      <c r="D71" s="69" t="s">
        <v>25</v>
      </c>
      <c r="E71" s="221"/>
      <c r="F71" s="273" t="s">
        <v>24</v>
      </c>
      <c r="G71" s="274"/>
      <c r="H71" s="69" t="s">
        <v>25</v>
      </c>
      <c r="I71" s="10"/>
      <c r="J71" s="211" t="s">
        <v>26</v>
      </c>
      <c r="L71" s="281" t="s">
        <v>44</v>
      </c>
      <c r="M71" s="274"/>
      <c r="N71" s="282"/>
      <c r="O71" s="67"/>
      <c r="P71" s="4"/>
      <c r="R71" s="275"/>
      <c r="S71" s="274"/>
      <c r="T71" s="274"/>
      <c r="U71" s="209"/>
      <c r="V71" s="209"/>
      <c r="X71" s="275"/>
      <c r="Y71" s="274"/>
      <c r="Z71" s="274"/>
    </row>
    <row r="72" spans="2:28" x14ac:dyDescent="0.25">
      <c r="B72" s="175" t="s">
        <v>0</v>
      </c>
      <c r="C72" s="99" t="s">
        <v>28</v>
      </c>
      <c r="D72" s="68" t="s">
        <v>29</v>
      </c>
      <c r="E72" s="221"/>
      <c r="F72" s="175" t="s">
        <v>0</v>
      </c>
      <c r="G72" s="99" t="s">
        <v>28</v>
      </c>
      <c r="H72" s="68" t="s">
        <v>29</v>
      </c>
      <c r="I72" s="10"/>
      <c r="J72" s="73"/>
      <c r="L72" s="176" t="str">
        <f>CONCATENATE(B$2," ",L70)</f>
        <v>15-bit breakdance_track</v>
      </c>
      <c r="M72" s="194" t="str">
        <f>CONCATENATE(F$2," ",L70)</f>
        <v>20-bit breakdance_track</v>
      </c>
      <c r="N72" s="177" t="s">
        <v>30</v>
      </c>
      <c r="O72" s="3"/>
      <c r="P72" s="4" t="s">
        <v>21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31</v>
      </c>
      <c r="D73" s="222">
        <f ca="1">0.001*INDIRECT($B73&amp;"!E5")</f>
        <v>98.050312000000005</v>
      </c>
      <c r="E73" s="221"/>
      <c r="F73" s="92" t="str">
        <f>F70</f>
        <v>breakdance_track</v>
      </c>
      <c r="G73" s="99" t="s">
        <v>31</v>
      </c>
      <c r="H73" s="222">
        <f ca="1">0.001*INDIRECT($B73&amp;"!W5")</f>
        <v>97.837336000000008</v>
      </c>
      <c r="I73" s="10"/>
      <c r="J73" s="223">
        <f ca="1">H73/D73-1</f>
        <v>-2.1721093554500914E-3</v>
      </c>
      <c r="L73" s="74">
        <f ca="1">INDIRECT($B73&amp;"!"&amp;L$3&amp;"5")</f>
        <v>0.11495249356250001</v>
      </c>
      <c r="M73" s="75">
        <f ca="1">INDIRECT($B73&amp;"!"&amp;M$3&amp;"5")</f>
        <v>0.10993741996875001</v>
      </c>
      <c r="N73" s="76">
        <f ca="1">M73-L73</f>
        <v>-5.0150735937500024E-3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32</v>
      </c>
      <c r="D74" s="222">
        <f ca="1">0.001*INDIRECT($B74&amp;"!E6")</f>
        <v>138.37070399999999</v>
      </c>
      <c r="E74" s="221"/>
      <c r="F74" s="92" t="str">
        <f>F73</f>
        <v>breakdance_track</v>
      </c>
      <c r="G74" s="99" t="s">
        <v>32</v>
      </c>
      <c r="H74" s="222">
        <f ca="1">0.001*INDIRECT($B74&amp;"!W6")</f>
        <v>138.08421600000003</v>
      </c>
      <c r="I74" s="10"/>
      <c r="J74" s="223">
        <f ca="1">H74/D74-1</f>
        <v>-2.0704382627118045E-3</v>
      </c>
      <c r="L74" s="74">
        <f ca="1">INDIRECT($B74&amp;"!"&amp;L$3&amp;"6")</f>
        <v>6.3638110031249986E-2</v>
      </c>
      <c r="M74" s="75">
        <f ca="1">INDIRECT($B74&amp;"!"&amp;M$3&amp;"6")</f>
        <v>5.88181916875E-2</v>
      </c>
      <c r="N74" s="76">
        <f ca="1">M74-L74</f>
        <v>-4.8199183437499862E-3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33</v>
      </c>
      <c r="D75" s="222">
        <f ca="1">0.001*INDIRECT($B75&amp;"!E7")</f>
        <v>197.38556</v>
      </c>
      <c r="E75" s="221"/>
      <c r="F75" s="92" t="str">
        <f>F74</f>
        <v>breakdance_track</v>
      </c>
      <c r="G75" s="99" t="s">
        <v>33</v>
      </c>
      <c r="H75" s="222">
        <f ca="1">0.001*INDIRECT($B75&amp;"!W7")</f>
        <v>196.97954400000003</v>
      </c>
      <c r="I75" s="10"/>
      <c r="J75" s="223">
        <f ca="1">H75/D75-1</f>
        <v>-2.0569691116207878E-3</v>
      </c>
      <c r="L75" s="74">
        <f ca="1">INDIRECT($B75&amp;"!"&amp;L$3&amp;"7")</f>
        <v>3.0755076437500008E-2</v>
      </c>
      <c r="M75" s="75">
        <f ca="1">INDIRECT($B75&amp;"!"&amp;M$3&amp;"7")</f>
        <v>2.6145120937499995E-2</v>
      </c>
      <c r="N75" s="76">
        <f ca="1">M75-L75</f>
        <v>-4.6099555000000125E-3</v>
      </c>
      <c r="O75" s="221"/>
      <c r="P75" s="4" t="s">
        <v>34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35</v>
      </c>
      <c r="D76" s="222">
        <f ca="1">0.001*INDIRECT($B76&amp;"!E8")</f>
        <v>278.56732</v>
      </c>
      <c r="E76" s="221"/>
      <c r="F76" s="92" t="str">
        <f>F75</f>
        <v>breakdance_track</v>
      </c>
      <c r="G76" s="99" t="s">
        <v>35</v>
      </c>
      <c r="H76" s="222">
        <f ca="1">0.001*INDIRECT($B76&amp;"!W8")</f>
        <v>277.98751199999998</v>
      </c>
      <c r="I76" s="10"/>
      <c r="J76" s="223">
        <f ca="1">H76/D76-1</f>
        <v>-2.0813927491567519E-3</v>
      </c>
      <c r="L76" s="74">
        <f ca="1">INDIRECT($B76&amp;"!"&amp;L$3&amp;"8")</f>
        <v>1.5070686265625001E-2</v>
      </c>
      <c r="M76" s="75">
        <f ca="1">INDIRECT($B76&amp;"!"&amp;M$3&amp;"8")</f>
        <v>1.0375092906249999E-2</v>
      </c>
      <c r="N76" s="76">
        <f ca="1">M76-L76</f>
        <v>-4.6955933593750016E-3</v>
      </c>
      <c r="O76" s="221"/>
      <c r="P76" s="226">
        <f ca="1">bdrate(L73:L76,D73:D76,M73:M76,H73:H76)</f>
        <v>-0.15843585731674226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97.837336000000008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278.56732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7" t="s">
        <v>15</v>
      </c>
      <c r="C81" s="278"/>
      <c r="D81" s="279"/>
      <c r="E81" s="3"/>
      <c r="F81" s="277" t="str">
        <f>B81</f>
        <v>breakdance_semitrack</v>
      </c>
      <c r="G81" s="278"/>
      <c r="H81" s="279"/>
      <c r="I81" s="3"/>
      <c r="J81" s="210"/>
      <c r="L81" s="280" t="str">
        <f>F81</f>
        <v>breakdance_semitrack</v>
      </c>
      <c r="M81" s="278"/>
      <c r="N81" s="279"/>
      <c r="O81" s="178"/>
      <c r="P81" s="210"/>
      <c r="U81" s="208"/>
      <c r="V81" s="208"/>
      <c r="X81" s="283"/>
      <c r="Y81" s="274"/>
      <c r="Z81" s="274"/>
    </row>
    <row r="82" spans="2:28" x14ac:dyDescent="0.25">
      <c r="B82" s="273" t="s">
        <v>24</v>
      </c>
      <c r="C82" s="274"/>
      <c r="D82" s="69" t="s">
        <v>25</v>
      </c>
      <c r="E82" s="221"/>
      <c r="F82" s="273" t="s">
        <v>24</v>
      </c>
      <c r="G82" s="274"/>
      <c r="H82" s="69" t="s">
        <v>25</v>
      </c>
      <c r="I82" s="10"/>
      <c r="J82" s="211" t="s">
        <v>26</v>
      </c>
      <c r="L82" s="281" t="s">
        <v>44</v>
      </c>
      <c r="M82" s="274"/>
      <c r="N82" s="282"/>
      <c r="O82" s="67"/>
      <c r="P82" s="4"/>
      <c r="R82" s="275"/>
      <c r="S82" s="274"/>
      <c r="T82" s="274"/>
      <c r="U82" s="209"/>
      <c r="V82" s="209"/>
      <c r="X82" s="275"/>
      <c r="Y82" s="274"/>
      <c r="Z82" s="274"/>
    </row>
    <row r="83" spans="2:28" x14ac:dyDescent="0.25">
      <c r="B83" s="175" t="s">
        <v>0</v>
      </c>
      <c r="C83" s="99" t="s">
        <v>28</v>
      </c>
      <c r="D83" s="68" t="s">
        <v>29</v>
      </c>
      <c r="E83" s="221"/>
      <c r="F83" s="175" t="s">
        <v>0</v>
      </c>
      <c r="G83" s="99" t="s">
        <v>28</v>
      </c>
      <c r="H83" s="68" t="s">
        <v>29</v>
      </c>
      <c r="I83" s="10"/>
      <c r="J83" s="73"/>
      <c r="L83" s="176" t="str">
        <f>CONCATENATE(B$2," ",L81)</f>
        <v>15-bit breakdance_semitrack</v>
      </c>
      <c r="M83" s="194" t="str">
        <f>CONCATENATE(F$2," ",L81)</f>
        <v>20-bit breakdance_semitrack</v>
      </c>
      <c r="N83" s="177" t="s">
        <v>30</v>
      </c>
      <c r="O83" s="3"/>
      <c r="P83" s="4" t="s">
        <v>21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31</v>
      </c>
      <c r="D84" s="222">
        <f ca="1">0.001*INDIRECT($B84&amp;"!E5")</f>
        <v>102.413904</v>
      </c>
      <c r="E84" s="221"/>
      <c r="F84" s="92" t="str">
        <f>F81</f>
        <v>breakdance_semitrack</v>
      </c>
      <c r="G84" s="99" t="s">
        <v>31</v>
      </c>
      <c r="H84" s="222">
        <f ca="1">0.001*INDIRECT($B84&amp;"!W5")</f>
        <v>102.19304</v>
      </c>
      <c r="I84" s="10"/>
      <c r="J84" s="223">
        <f ca="1">H84/D84-1</f>
        <v>-2.1565821765764381E-3</v>
      </c>
      <c r="L84" s="74">
        <f ca="1">INDIRECT($B84&amp;"!"&amp;L$3&amp;"5")</f>
        <v>0.12219689296874997</v>
      </c>
      <c r="M84" s="75">
        <f ca="1">INDIRECT($B84&amp;"!"&amp;M$3&amp;"5")</f>
        <v>0.11804407009374998</v>
      </c>
      <c r="N84" s="76">
        <f ca="1">M84-L84</f>
        <v>-4.1528228749999896E-3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32</v>
      </c>
      <c r="D85" s="222">
        <f ca="1">0.001*INDIRECT($B85&amp;"!E6")</f>
        <v>144.882408</v>
      </c>
      <c r="E85" s="221"/>
      <c r="F85" s="92" t="str">
        <f>F84</f>
        <v>breakdance_semitrack</v>
      </c>
      <c r="G85" s="99" t="s">
        <v>32</v>
      </c>
      <c r="H85" s="222">
        <f ca="1">0.001*INDIRECT($B85&amp;"!W6")</f>
        <v>144.58270400000001</v>
      </c>
      <c r="I85" s="10"/>
      <c r="J85" s="223">
        <f ca="1">H85/D85-1</f>
        <v>-2.0686017311363214E-3</v>
      </c>
      <c r="L85" s="74">
        <f ca="1">INDIRECT($B85&amp;"!"&amp;L$3&amp;"6")</f>
        <v>6.696591812500001E-2</v>
      </c>
      <c r="M85" s="75">
        <f ca="1">INDIRECT($B85&amp;"!"&amp;M$3&amp;"6")</f>
        <v>6.2271761781250018E-2</v>
      </c>
      <c r="N85" s="76">
        <f ca="1">M85-L85</f>
        <v>-4.6941563437499917E-3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33</v>
      </c>
      <c r="D86" s="222">
        <f ca="1">0.001*INDIRECT($B86&amp;"!E7")</f>
        <v>206.73079999999996</v>
      </c>
      <c r="E86" s="221"/>
      <c r="F86" s="92" t="str">
        <f>F85</f>
        <v>breakdance_semitrack</v>
      </c>
      <c r="G86" s="99" t="s">
        <v>33</v>
      </c>
      <c r="H86" s="222">
        <f ca="1">0.001*INDIRECT($B86&amp;"!W7")</f>
        <v>206.31688</v>
      </c>
      <c r="I86" s="10"/>
      <c r="J86" s="223">
        <f ca="1">H86/D86-1</f>
        <v>-2.0022173764139284E-3</v>
      </c>
      <c r="L86" s="74">
        <f ca="1">INDIRECT($B86&amp;"!"&amp;L$3&amp;"7")</f>
        <v>3.1843975312500009E-2</v>
      </c>
      <c r="M86" s="75">
        <f ca="1">INDIRECT($B86&amp;"!"&amp;M$3&amp;"7")</f>
        <v>2.6884665468749999E-2</v>
      </c>
      <c r="N86" s="76">
        <f ca="1">M86-L86</f>
        <v>-4.9593098437500094E-3</v>
      </c>
      <c r="O86" s="221"/>
      <c r="P86" s="4" t="s">
        <v>34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35</v>
      </c>
      <c r="D87" s="222">
        <f ca="1">0.001*INDIRECT($B87&amp;"!E8")</f>
        <v>291.55017599999996</v>
      </c>
      <c r="E87" s="221"/>
      <c r="F87" s="92" t="str">
        <f>F86</f>
        <v>breakdance_semitrack</v>
      </c>
      <c r="G87" s="99" t="s">
        <v>35</v>
      </c>
      <c r="H87" s="222">
        <f ca="1">0.001*INDIRECT($B87&amp;"!W8")</f>
        <v>290.95852000000002</v>
      </c>
      <c r="I87" s="10"/>
      <c r="J87" s="223">
        <f ca="1">H87/D87-1</f>
        <v>-2.0293453707259657E-3</v>
      </c>
      <c r="L87" s="74">
        <f ca="1">INDIRECT($B87&amp;"!"&amp;L$3&amp;"8")</f>
        <v>1.5168720593749997E-2</v>
      </c>
      <c r="M87" s="75">
        <f ca="1">INDIRECT($B87&amp;"!"&amp;M$3&amp;"8")</f>
        <v>1.077217621875E-2</v>
      </c>
      <c r="N87" s="76">
        <f ca="1">M87-L87</f>
        <v>-4.3965443749999968E-3</v>
      </c>
      <c r="O87" s="221"/>
      <c r="P87" s="226">
        <f ca="1">bdrate(L84:L87,D84:D87,M84:M87,H84:H87)</f>
        <v>-0.15438399816140913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102.19304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291.55017599999996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7" t="s">
        <v>16</v>
      </c>
      <c r="C92" s="278"/>
      <c r="D92" s="279"/>
      <c r="E92" s="3"/>
      <c r="F92" s="277" t="str">
        <f>B92</f>
        <v>bartender_track</v>
      </c>
      <c r="G92" s="278"/>
      <c r="H92" s="279"/>
      <c r="I92" s="3"/>
      <c r="J92" s="210"/>
      <c r="L92" s="280" t="str">
        <f>F92</f>
        <v>bartender_track</v>
      </c>
      <c r="M92" s="278"/>
      <c r="N92" s="279"/>
      <c r="O92" s="178"/>
      <c r="P92" s="210"/>
      <c r="U92" s="208"/>
      <c r="V92" s="208"/>
      <c r="X92" s="283"/>
      <c r="Y92" s="274"/>
      <c r="Z92" s="274"/>
    </row>
    <row r="93" spans="2:28" x14ac:dyDescent="0.25">
      <c r="B93" s="273" t="s">
        <v>24</v>
      </c>
      <c r="C93" s="274"/>
      <c r="D93" s="69" t="s">
        <v>25</v>
      </c>
      <c r="E93" s="221"/>
      <c r="F93" s="273" t="s">
        <v>24</v>
      </c>
      <c r="G93" s="274"/>
      <c r="H93" s="69" t="s">
        <v>25</v>
      </c>
      <c r="I93" s="10"/>
      <c r="J93" s="211" t="s">
        <v>26</v>
      </c>
      <c r="L93" s="281" t="s">
        <v>44</v>
      </c>
      <c r="M93" s="274"/>
      <c r="N93" s="282"/>
      <c r="O93" s="67"/>
      <c r="P93" s="4"/>
      <c r="R93" s="275"/>
      <c r="S93" s="274"/>
      <c r="T93" s="274"/>
      <c r="U93" s="209"/>
      <c r="V93" s="209"/>
      <c r="X93" s="275"/>
      <c r="Y93" s="274"/>
      <c r="Z93" s="274"/>
    </row>
    <row r="94" spans="2:28" x14ac:dyDescent="0.25">
      <c r="B94" s="175" t="s">
        <v>0</v>
      </c>
      <c r="C94" s="99" t="s">
        <v>28</v>
      </c>
      <c r="D94" s="68" t="s">
        <v>29</v>
      </c>
      <c r="E94" s="221"/>
      <c r="F94" s="175" t="s">
        <v>0</v>
      </c>
      <c r="G94" s="99" t="s">
        <v>28</v>
      </c>
      <c r="H94" s="68" t="s">
        <v>29</v>
      </c>
      <c r="I94" s="10"/>
      <c r="J94" s="73"/>
      <c r="L94" s="176" t="str">
        <f>CONCATENATE(B$2," ",L92)</f>
        <v>15-bit bartender_track</v>
      </c>
      <c r="M94" s="194" t="str">
        <f>CONCATENATE(F$2," ",L92)</f>
        <v>20-bit bartender_track</v>
      </c>
      <c r="N94" s="177" t="s">
        <v>30</v>
      </c>
      <c r="O94" s="3"/>
      <c r="P94" s="4" t="s">
        <v>21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31</v>
      </c>
      <c r="D95" s="222">
        <f ca="1">0.001*INDIRECT($B95&amp;"!E5")</f>
        <v>28.839088</v>
      </c>
      <c r="E95" s="221"/>
      <c r="F95" s="92" t="str">
        <f>F92</f>
        <v>bartender_track</v>
      </c>
      <c r="G95" s="99" t="s">
        <v>31</v>
      </c>
      <c r="H95" s="222">
        <f ca="1">0.001*INDIRECT($B95&amp;"!W5")</f>
        <v>28.802952000000001</v>
      </c>
      <c r="I95" s="10"/>
      <c r="J95" s="223">
        <f ca="1">H95/D95-1</f>
        <v>-1.2530215934706268E-3</v>
      </c>
      <c r="L95" s="74">
        <f ca="1">INDIRECT($B95&amp;"!"&amp;L$3&amp;"5")</f>
        <v>8.4084497904761912E-2</v>
      </c>
      <c r="M95" s="75">
        <f ca="1">INDIRECT($B95&amp;"!"&amp;M$3&amp;"5")</f>
        <v>7.8638280190476181E-2</v>
      </c>
      <c r="N95" s="76">
        <f ca="1">M95-L95</f>
        <v>-5.446217714285731E-3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32</v>
      </c>
      <c r="D96" s="222">
        <f ca="1">0.001*INDIRECT($B96&amp;"!E6")</f>
        <v>41.692</v>
      </c>
      <c r="E96" s="221"/>
      <c r="F96" s="92" t="str">
        <f>F95</f>
        <v>bartender_track</v>
      </c>
      <c r="G96" s="99" t="s">
        <v>32</v>
      </c>
      <c r="H96" s="222">
        <f ca="1">0.001*INDIRECT($B96&amp;"!W6")</f>
        <v>41.647424000000001</v>
      </c>
      <c r="I96" s="10"/>
      <c r="J96" s="223">
        <f ca="1">H96/D96-1</f>
        <v>-1.0691739422431512E-3</v>
      </c>
      <c r="L96" s="74">
        <f ca="1">INDIRECT($B96&amp;"!"&amp;L$3&amp;"6")</f>
        <v>5.6555546428571427E-2</v>
      </c>
      <c r="M96" s="75">
        <f ca="1">INDIRECT($B96&amp;"!"&amp;M$3&amp;"6")</f>
        <v>5.2331086666666672E-2</v>
      </c>
      <c r="N96" s="76">
        <f ca="1">M96-L96</f>
        <v>-4.2244597619047544E-3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33</v>
      </c>
      <c r="D97" s="222">
        <f ca="1">0.001*INDIRECT($B97&amp;"!E7")</f>
        <v>61.894767999999999</v>
      </c>
      <c r="E97" s="221"/>
      <c r="F97" s="92" t="str">
        <f>F96</f>
        <v>bartender_track</v>
      </c>
      <c r="G97" s="99" t="s">
        <v>33</v>
      </c>
      <c r="H97" s="222">
        <f ca="1">0.001*INDIRECT($B97&amp;"!W7")</f>
        <v>61.827856000000004</v>
      </c>
      <c r="I97" s="10"/>
      <c r="J97" s="223">
        <f ca="1">H97/D97-1</f>
        <v>-1.081060680282242E-3</v>
      </c>
      <c r="L97" s="74">
        <f ca="1">INDIRECT($B97&amp;"!"&amp;L$3&amp;"7")</f>
        <v>3.5756336285714278E-2</v>
      </c>
      <c r="M97" s="75">
        <f ca="1">INDIRECT($B97&amp;"!"&amp;M$3&amp;"7")</f>
        <v>3.2274412857142859E-2</v>
      </c>
      <c r="N97" s="76">
        <f ca="1">M97-L97</f>
        <v>-3.4819234285714193E-3</v>
      </c>
      <c r="O97" s="221"/>
      <c r="P97" s="4" t="s">
        <v>34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35</v>
      </c>
      <c r="D98" s="222">
        <f ca="1">0.001*INDIRECT($B98&amp;"!E8")</f>
        <v>92.347752</v>
      </c>
      <c r="E98" s="221"/>
      <c r="F98" s="92" t="str">
        <f>F97</f>
        <v>bartender_track</v>
      </c>
      <c r="G98" s="99" t="s">
        <v>35</v>
      </c>
      <c r="H98" s="222">
        <f ca="1">0.001*INDIRECT($B98&amp;"!W8")</f>
        <v>92.250504000000006</v>
      </c>
      <c r="I98" s="10"/>
      <c r="J98" s="223">
        <f ca="1">H98/D98-1</f>
        <v>-1.0530629917228085E-3</v>
      </c>
      <c r="L98" s="74">
        <f ca="1">INDIRECT($B98&amp;"!"&amp;L$3&amp;"8")</f>
        <v>1.8638662666666667E-2</v>
      </c>
      <c r="M98" s="75">
        <f ca="1">INDIRECT($B98&amp;"!"&amp;M$3&amp;"8")</f>
        <v>1.4756569761904764E-2</v>
      </c>
      <c r="N98" s="76">
        <f ca="1">M98-L98</f>
        <v>-3.8820929047619027E-3</v>
      </c>
      <c r="O98" s="221"/>
      <c r="P98" s="226">
        <f ca="1">bdrate(L95:L98,D95:D98,M95:M98,H95:H98)</f>
        <v>-0.11322462600000116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28.802952000000001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92.347752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7" t="s">
        <v>17</v>
      </c>
      <c r="C103" s="278"/>
      <c r="D103" s="279"/>
      <c r="E103" s="3"/>
      <c r="F103" s="277" t="str">
        <f>B103</f>
        <v>bartender_semitrack</v>
      </c>
      <c r="G103" s="278"/>
      <c r="H103" s="279"/>
      <c r="I103" s="3"/>
      <c r="J103" s="210"/>
      <c r="L103" s="280" t="str">
        <f>F103</f>
        <v>bartender_semitrack</v>
      </c>
      <c r="M103" s="278"/>
      <c r="N103" s="279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3" t="s">
        <v>24</v>
      </c>
      <c r="C104" s="274"/>
      <c r="D104" s="69" t="s">
        <v>25</v>
      </c>
      <c r="E104" s="221"/>
      <c r="F104" s="273" t="s">
        <v>24</v>
      </c>
      <c r="G104" s="274"/>
      <c r="H104" s="69" t="s">
        <v>25</v>
      </c>
      <c r="I104" s="10"/>
      <c r="J104" s="211" t="s">
        <v>26</v>
      </c>
      <c r="L104" s="281" t="s">
        <v>44</v>
      </c>
      <c r="M104" s="274"/>
      <c r="N104" s="282"/>
      <c r="O104" s="67"/>
      <c r="P104" s="4"/>
      <c r="R104" s="275"/>
      <c r="S104" s="274"/>
      <c r="T104" s="274"/>
      <c r="U104" s="209"/>
      <c r="V104" s="209"/>
      <c r="X104" s="275"/>
      <c r="Y104" s="274"/>
      <c r="Z104" s="274"/>
    </row>
    <row r="105" spans="2:28" x14ac:dyDescent="0.25">
      <c r="B105" s="175" t="s">
        <v>0</v>
      </c>
      <c r="C105" s="99" t="s">
        <v>28</v>
      </c>
      <c r="D105" s="68" t="s">
        <v>29</v>
      </c>
      <c r="E105" s="221"/>
      <c r="F105" s="175" t="s">
        <v>0</v>
      </c>
      <c r="G105" s="99" t="s">
        <v>28</v>
      </c>
      <c r="H105" s="68" t="s">
        <v>29</v>
      </c>
      <c r="I105" s="10"/>
      <c r="J105" s="73"/>
      <c r="L105" s="176" t="str">
        <f>CONCATENATE(B$2," ",L103)</f>
        <v>15-bit bartender_semitrack</v>
      </c>
      <c r="M105" s="194" t="str">
        <f>CONCATENATE(F$2," ",L103)</f>
        <v>20-bit bartender_semitrack</v>
      </c>
      <c r="N105" s="177" t="s">
        <v>30</v>
      </c>
      <c r="O105" s="3"/>
      <c r="P105" s="4" t="s">
        <v>21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31</v>
      </c>
      <c r="D106" s="222">
        <f ca="1">0.001*INDIRECT($B106&amp;"!E5")</f>
        <v>29.76248</v>
      </c>
      <c r="E106" s="221"/>
      <c r="F106" s="92" t="str">
        <f>F103</f>
        <v>bartender_semitrack</v>
      </c>
      <c r="G106" s="99" t="s">
        <v>31</v>
      </c>
      <c r="H106" s="222">
        <f ca="1">0.001*INDIRECT($B106&amp;"!W5")</f>
        <v>29.725319999999996</v>
      </c>
      <c r="I106" s="10"/>
      <c r="J106" s="223">
        <f ca="1">H106/D106-1</f>
        <v>-1.2485518679896668E-3</v>
      </c>
      <c r="L106" s="74">
        <f ca="1">INDIRECT($B106&amp;"!"&amp;L$3&amp;"5")</f>
        <v>8.6702063809523833E-2</v>
      </c>
      <c r="M106" s="75">
        <f ca="1">INDIRECT($B106&amp;"!"&amp;M$3&amp;"5")</f>
        <v>8.0497111190476173E-2</v>
      </c>
      <c r="N106" s="76">
        <f ca="1">M106-L106</f>
        <v>-6.20495261904766E-3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32</v>
      </c>
      <c r="D107" s="222">
        <f ca="1">0.001*INDIRECT($B107&amp;"!E6")</f>
        <v>42.995168</v>
      </c>
      <c r="E107" s="221"/>
      <c r="F107" s="92" t="str">
        <f>F106</f>
        <v>bartender_semitrack</v>
      </c>
      <c r="G107" s="99" t="s">
        <v>32</v>
      </c>
      <c r="H107" s="222">
        <f ca="1">0.001*INDIRECT($B107&amp;"!W6")</f>
        <v>42.949104000000005</v>
      </c>
      <c r="I107" s="10"/>
      <c r="J107" s="223">
        <f ca="1">H107/D107-1</f>
        <v>-1.0713762067401378E-3</v>
      </c>
      <c r="L107" s="74">
        <f ca="1">INDIRECT($B107&amp;"!"&amp;L$3&amp;"6")</f>
        <v>5.8780881571428578E-2</v>
      </c>
      <c r="M107" s="75">
        <f ca="1">INDIRECT($B107&amp;"!"&amp;M$3&amp;"6")</f>
        <v>5.4080177333333333E-2</v>
      </c>
      <c r="N107" s="76">
        <f ca="1">M107-L107</f>
        <v>-4.7007042380952449E-3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33</v>
      </c>
      <c r="D108" s="222">
        <f ca="1">0.001*INDIRECT($B108&amp;"!E7")</f>
        <v>64.003215999999995</v>
      </c>
      <c r="E108" s="221"/>
      <c r="F108" s="92" t="str">
        <f>F107</f>
        <v>bartender_semitrack</v>
      </c>
      <c r="G108" s="99" t="s">
        <v>33</v>
      </c>
      <c r="H108" s="222">
        <f ca="1">0.001*INDIRECT($B108&amp;"!W7")</f>
        <v>63.933135999999998</v>
      </c>
      <c r="I108" s="10"/>
      <c r="J108" s="223">
        <f ca="1">H108/D108-1</f>
        <v>-1.0949449790147447E-3</v>
      </c>
      <c r="L108" s="74">
        <f ca="1">INDIRECT($B108&amp;"!"&amp;L$3&amp;"7")</f>
        <v>3.7341305190476196E-2</v>
      </c>
      <c r="M108" s="75">
        <f ca="1">INDIRECT($B108&amp;"!"&amp;M$3&amp;"7")</f>
        <v>3.3948076047619048E-2</v>
      </c>
      <c r="N108" s="76">
        <f ca="1">M108-L108</f>
        <v>-3.3932291428571473E-3</v>
      </c>
      <c r="O108" s="221"/>
      <c r="P108" s="4" t="s">
        <v>34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35</v>
      </c>
      <c r="D109" s="222">
        <f ca="1">0.001*INDIRECT($B109&amp;"!E8")</f>
        <v>95.661008000000024</v>
      </c>
      <c r="E109" s="221"/>
      <c r="F109" s="92" t="str">
        <f>F108</f>
        <v>bartender_semitrack</v>
      </c>
      <c r="G109" s="99" t="s">
        <v>35</v>
      </c>
      <c r="H109" s="222">
        <f ca="1">0.001*INDIRECT($B109&amp;"!W8")</f>
        <v>95.561080000000004</v>
      </c>
      <c r="I109" s="10"/>
      <c r="J109" s="223">
        <f ca="1">H109/D109-1</f>
        <v>-1.0446053422311641E-3</v>
      </c>
      <c r="L109" s="74">
        <f ca="1">INDIRECT($B109&amp;"!"&amp;L$3&amp;"8")</f>
        <v>1.9574976571428575E-2</v>
      </c>
      <c r="M109" s="75">
        <f ca="1">INDIRECT($B109&amp;"!"&amp;M$3&amp;"8")</f>
        <v>1.5630044666666669E-2</v>
      </c>
      <c r="N109" s="76">
        <f ca="1">M109-L109</f>
        <v>-3.9449319047619065E-3</v>
      </c>
      <c r="O109" s="221"/>
      <c r="P109" s="226">
        <f ca="1">bdrate(L106:L109,D106:D109,M106:M109,H106:H109)</f>
        <v>-0.11020523311094266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29.725319999999996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95.661008000000024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L93:N9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8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fruit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fruit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3096.7920000000004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39.340142583333332</v>
      </c>
      <c r="G5" s="30">
        <f t="shared" si="0"/>
        <v>43.345468250000003</v>
      </c>
      <c r="H5" s="30">
        <f t="shared" si="0"/>
        <v>0.99570006124999966</v>
      </c>
      <c r="I5" s="90">
        <f t="shared" si="0"/>
        <v>0.99463806416666667</v>
      </c>
      <c r="J5" s="90">
        <f t="shared" si="0"/>
        <v>1.78218861875E-2</v>
      </c>
      <c r="K5" s="55"/>
      <c r="L5" s="55"/>
      <c r="M5" s="55"/>
      <c r="N5" s="26"/>
      <c r="O5" s="56"/>
      <c r="P5" s="130">
        <f t="shared" ref="P5:Q8" si="1">P16</f>
        <v>2.968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3093.9599999999996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39.898646625000005</v>
      </c>
      <c r="Y5" s="30">
        <f t="shared" si="2"/>
        <v>44.251879208333328</v>
      </c>
      <c r="Z5" s="30">
        <f t="shared" si="2"/>
        <v>0.99568222250000005</v>
      </c>
      <c r="AA5" s="90">
        <f t="shared" si="2"/>
        <v>0.99453934499999974</v>
      </c>
      <c r="AB5" s="90">
        <f t="shared" si="2"/>
        <v>1.5948662041666669E-2</v>
      </c>
      <c r="AC5" s="55"/>
      <c r="AD5" s="55"/>
      <c r="AE5" s="55"/>
      <c r="AF5" s="26"/>
      <c r="AG5" s="238"/>
      <c r="AH5" s="130">
        <f t="shared" ref="AH5:AI8" si="3">AH16</f>
        <v>3.1709999999999998</v>
      </c>
      <c r="AI5" s="151">
        <f t="shared" si="3"/>
        <v>1.421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-0.11266419036863373</v>
      </c>
      <c r="AN5" s="240">
        <f>bdrate($E5:$E8,G5:G8,$W5:$W8,Y5:Y8)</f>
        <v>-0.1073903928523755</v>
      </c>
      <c r="AO5" s="240">
        <f>bdrate($E5:$E8,H5:H8,$W5:$W8,Z5:Z8)</f>
        <v>-7.0084009333112318E-3</v>
      </c>
      <c r="AP5" s="240">
        <f>bdrate($E5:$E8,I5:I8,$W5:$W8,AA5:AA8)</f>
        <v>-1.4446623978402129E-2</v>
      </c>
      <c r="AQ5" s="241">
        <f>bdrateInverted($E5:$E8,J5:J8,$W5:$W8,AB5:AB8)</f>
        <v>-6.644741391658826E-2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4044.5680000000002</v>
      </c>
      <c r="F6" s="90">
        <f t="shared" si="0"/>
        <v>45.015792083333345</v>
      </c>
      <c r="G6" s="90">
        <f t="shared" si="0"/>
        <v>48.730369375000002</v>
      </c>
      <c r="H6" s="90">
        <f t="shared" si="0"/>
        <v>0.99824696833333337</v>
      </c>
      <c r="I6" s="90">
        <f t="shared" si="0"/>
        <v>0.99878399958333308</v>
      </c>
      <c r="J6" s="90">
        <f t="shared" si="0"/>
        <v>6.7506536041666678E-3</v>
      </c>
      <c r="K6" s="56"/>
      <c r="L6" s="56"/>
      <c r="M6" s="56"/>
      <c r="N6" s="28"/>
      <c r="O6" s="56"/>
      <c r="P6" s="130">
        <f t="shared" si="1"/>
        <v>3.093</v>
      </c>
      <c r="Q6" s="130">
        <f t="shared" si="1"/>
        <v>1.234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4040.3760000000002</v>
      </c>
      <c r="X6" s="90">
        <f t="shared" si="2"/>
        <v>47.057809166666679</v>
      </c>
      <c r="Y6" s="90">
        <f t="shared" si="2"/>
        <v>50.307449291666664</v>
      </c>
      <c r="Z6" s="90">
        <f t="shared" si="2"/>
        <v>0.99826454625000005</v>
      </c>
      <c r="AA6" s="90">
        <f t="shared" si="2"/>
        <v>0.99891157833333344</v>
      </c>
      <c r="AB6" s="90">
        <f t="shared" si="2"/>
        <v>5.2414285666666669E-3</v>
      </c>
      <c r="AC6" s="56"/>
      <c r="AD6" s="56"/>
      <c r="AE6" s="56"/>
      <c r="AF6" s="28"/>
      <c r="AG6" s="238"/>
      <c r="AH6" s="130">
        <f t="shared" si="3"/>
        <v>3.1709999999999998</v>
      </c>
      <c r="AI6" s="130">
        <f t="shared" si="3"/>
        <v>1.5149999999999999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5101.7920000000004</v>
      </c>
      <c r="F7" s="90">
        <f t="shared" si="0"/>
        <v>47.313489291666663</v>
      </c>
      <c r="G7" s="90">
        <f t="shared" si="0"/>
        <v>50.89370808333333</v>
      </c>
      <c r="H7" s="90">
        <f t="shared" si="0"/>
        <v>0.99873305791666678</v>
      </c>
      <c r="I7" s="90">
        <f t="shared" si="0"/>
        <v>0.99924959250000001</v>
      </c>
      <c r="J7" s="90">
        <f t="shared" si="0"/>
        <v>4.1570460500000008E-3</v>
      </c>
      <c r="K7" s="56"/>
      <c r="L7" s="56"/>
      <c r="M7" s="56"/>
      <c r="N7" s="28"/>
      <c r="O7" s="56"/>
      <c r="P7" s="130">
        <f t="shared" si="1"/>
        <v>3.0459999999999998</v>
      </c>
      <c r="Q7" s="130">
        <f t="shared" si="1"/>
        <v>1.2649999999999999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5095.4399999999996</v>
      </c>
      <c r="X7" s="90">
        <f t="shared" si="2"/>
        <v>49.835844333333334</v>
      </c>
      <c r="Y7" s="90">
        <f t="shared" si="2"/>
        <v>52.648721541666667</v>
      </c>
      <c r="Z7" s="90">
        <f t="shared" si="2"/>
        <v>0.99878727166666659</v>
      </c>
      <c r="AA7" s="90">
        <f t="shared" si="2"/>
        <v>0.99936844458333329</v>
      </c>
      <c r="AB7" s="90">
        <f t="shared" si="2"/>
        <v>3.1277945416666674E-3</v>
      </c>
      <c r="AC7" s="56"/>
      <c r="AD7" s="56"/>
      <c r="AE7" s="56"/>
      <c r="AF7" s="28"/>
      <c r="AG7" s="238"/>
      <c r="AH7" s="130">
        <f t="shared" si="3"/>
        <v>3.234</v>
      </c>
      <c r="AI7" s="130">
        <f t="shared" si="3"/>
        <v>1.593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6610.52</v>
      </c>
      <c r="F8" s="90">
        <f t="shared" si="0"/>
        <v>48.730218041666667</v>
      </c>
      <c r="G8" s="90">
        <f t="shared" si="0"/>
        <v>52.259917291666675</v>
      </c>
      <c r="H8" s="90">
        <f t="shared" si="0"/>
        <v>0.99895808874999992</v>
      </c>
      <c r="I8" s="90">
        <f t="shared" si="0"/>
        <v>0.99941615124999972</v>
      </c>
      <c r="J8" s="90">
        <f t="shared" si="0"/>
        <v>2.9696212374999997E-3</v>
      </c>
      <c r="K8" s="56"/>
      <c r="L8" s="56"/>
      <c r="M8" s="56"/>
      <c r="N8" s="28"/>
      <c r="O8" s="56"/>
      <c r="P8" s="130">
        <f t="shared" si="1"/>
        <v>3.0459999999999998</v>
      </c>
      <c r="Q8" s="130">
        <f t="shared" si="1"/>
        <v>1.25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6598.9439999999995</v>
      </c>
      <c r="X8" s="90">
        <f t="shared" si="2"/>
        <v>51.508549083333328</v>
      </c>
      <c r="Y8" s="90">
        <f t="shared" si="2"/>
        <v>54.107636624999998</v>
      </c>
      <c r="Z8" s="90">
        <f t="shared" si="2"/>
        <v>0.99898835875000003</v>
      </c>
      <c r="AA8" s="90">
        <f t="shared" si="2"/>
        <v>0.9995484762500001</v>
      </c>
      <c r="AB8" s="90">
        <f t="shared" si="2"/>
        <v>2.0763847791666666E-3</v>
      </c>
      <c r="AC8" s="56"/>
      <c r="AD8" s="56"/>
      <c r="AE8" s="56"/>
      <c r="AF8" s="28"/>
      <c r="AG8" s="238"/>
      <c r="AH8" s="130">
        <f t="shared" si="3"/>
        <v>3.1869999999999998</v>
      </c>
      <c r="AI8" s="130">
        <f t="shared" si="3"/>
        <v>1.609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3.0379169963356545</v>
      </c>
      <c r="Q10" s="154">
        <f>GEOMEAN(Q5:Q8)</f>
        <v>1.2416258523917052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3.1906461365399785</v>
      </c>
      <c r="AI10" s="154">
        <f>GEOMEAN(AI5:AI8)</f>
        <v>1.5326557986896026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900.88</v>
      </c>
      <c r="F16" s="166">
        <v>664.75199999999995</v>
      </c>
      <c r="G16" s="166">
        <v>1.048</v>
      </c>
      <c r="H16" s="166">
        <v>1.44</v>
      </c>
      <c r="I16" s="166">
        <v>2.024</v>
      </c>
      <c r="J16" s="166">
        <v>860.23199999999997</v>
      </c>
      <c r="K16" s="60">
        <v>495.536</v>
      </c>
      <c r="L16" s="60">
        <v>170.88</v>
      </c>
      <c r="M16" s="60">
        <v>7.8879999999999999</v>
      </c>
      <c r="N16" s="55"/>
      <c r="O16" s="252"/>
      <c r="P16" s="129">
        <v>2.968</v>
      </c>
      <c r="Q16" s="129">
        <v>1.218</v>
      </c>
      <c r="R16" s="142"/>
      <c r="S16" s="214"/>
      <c r="T16" s="301"/>
      <c r="U16" s="25" t="s">
        <v>31</v>
      </c>
      <c r="V16" s="26"/>
      <c r="W16" s="128">
        <v>900.88</v>
      </c>
      <c r="X16" s="166">
        <v>661.94399999999996</v>
      </c>
      <c r="Y16" s="166">
        <v>1.024</v>
      </c>
      <c r="Z16" s="166">
        <v>1.44</v>
      </c>
      <c r="AA16" s="166">
        <v>2.024</v>
      </c>
      <c r="AB16" s="166">
        <v>860.24</v>
      </c>
      <c r="AC16" s="60">
        <v>495.52</v>
      </c>
      <c r="AD16" s="60">
        <v>170.88800000000001</v>
      </c>
      <c r="AE16" s="60">
        <v>7.8879999999999999</v>
      </c>
      <c r="AF16" s="55"/>
      <c r="AG16" s="252"/>
      <c r="AH16" s="129">
        <v>3.1709999999999998</v>
      </c>
      <c r="AI16" s="129">
        <v>1.421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900.88</v>
      </c>
      <c r="F17" s="167">
        <v>923.94399999999996</v>
      </c>
      <c r="G17" s="167">
        <v>3.7679999999999998</v>
      </c>
      <c r="H17" s="167">
        <v>1.56</v>
      </c>
      <c r="I17" s="167">
        <v>2.456</v>
      </c>
      <c r="J17" s="167">
        <v>1204.104</v>
      </c>
      <c r="K17" s="62">
        <v>751.63199999999995</v>
      </c>
      <c r="L17" s="62">
        <v>256.22399999999999</v>
      </c>
      <c r="M17" s="62">
        <v>7.88</v>
      </c>
      <c r="N17" s="56"/>
      <c r="O17" s="238"/>
      <c r="P17" s="144">
        <v>3.093</v>
      </c>
      <c r="Q17" s="144">
        <v>1.234</v>
      </c>
      <c r="R17" s="145"/>
      <c r="S17" s="214"/>
      <c r="T17" s="285"/>
      <c r="U17" s="27" t="s">
        <v>32</v>
      </c>
      <c r="V17" s="28"/>
      <c r="W17" s="143">
        <v>900.88</v>
      </c>
      <c r="X17" s="167">
        <v>919.94399999999996</v>
      </c>
      <c r="Y17" s="167">
        <v>3.6320000000000001</v>
      </c>
      <c r="Z17" s="167">
        <v>1.5840000000000001</v>
      </c>
      <c r="AA17" s="167">
        <v>2.4319999999999999</v>
      </c>
      <c r="AB17" s="167">
        <v>1204.08</v>
      </c>
      <c r="AC17" s="62">
        <v>751.59199999999998</v>
      </c>
      <c r="AD17" s="62">
        <v>256.23200000000003</v>
      </c>
      <c r="AE17" s="62">
        <v>7.88</v>
      </c>
      <c r="AF17" s="56"/>
      <c r="AG17" s="238"/>
      <c r="AH17" s="144">
        <v>3.1709999999999998</v>
      </c>
      <c r="AI17" s="144">
        <v>1.5149999999999999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900.88</v>
      </c>
      <c r="F18" s="167">
        <v>1194.1120000000001</v>
      </c>
      <c r="G18" s="167">
        <v>69.623999999999995</v>
      </c>
      <c r="H18" s="167">
        <v>3.4</v>
      </c>
      <c r="I18" s="167">
        <v>14.808</v>
      </c>
      <c r="J18" s="167">
        <v>1562.1759999999999</v>
      </c>
      <c r="K18" s="62">
        <v>1013.136</v>
      </c>
      <c r="L18" s="62">
        <v>343.65600000000001</v>
      </c>
      <c r="M18" s="62">
        <v>7.8639999999999999</v>
      </c>
      <c r="N18" s="56"/>
      <c r="O18" s="238"/>
      <c r="P18" s="144">
        <v>3.0459999999999998</v>
      </c>
      <c r="Q18" s="144">
        <v>1.2649999999999999</v>
      </c>
      <c r="R18" s="145"/>
      <c r="S18" s="214"/>
      <c r="T18" s="285"/>
      <c r="U18" s="27" t="s">
        <v>33</v>
      </c>
      <c r="V18" s="28"/>
      <c r="W18" s="143">
        <v>900.88</v>
      </c>
      <c r="X18" s="167">
        <v>1189.2080000000001</v>
      </c>
      <c r="Y18" s="167">
        <v>68.816000000000003</v>
      </c>
      <c r="Z18" s="167">
        <v>2.96</v>
      </c>
      <c r="AA18" s="167">
        <v>14.608000000000001</v>
      </c>
      <c r="AB18" s="167">
        <v>1562.1679999999999</v>
      </c>
      <c r="AC18" s="62">
        <v>1013.136</v>
      </c>
      <c r="AD18" s="62">
        <v>343.66399999999999</v>
      </c>
      <c r="AE18" s="62">
        <v>7.8639999999999999</v>
      </c>
      <c r="AF18" s="56"/>
      <c r="AG18" s="238"/>
      <c r="AH18" s="144">
        <v>3.234</v>
      </c>
      <c r="AI18" s="144">
        <v>1.593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900.88</v>
      </c>
      <c r="F19" s="167">
        <v>1452.2</v>
      </c>
      <c r="G19" s="167">
        <v>358.44</v>
      </c>
      <c r="H19" s="167">
        <v>83.456000000000003</v>
      </c>
      <c r="I19" s="167">
        <v>151.99199999999999</v>
      </c>
      <c r="J19" s="167">
        <v>1941.296</v>
      </c>
      <c r="K19" s="62">
        <v>1284.68</v>
      </c>
      <c r="L19" s="62">
        <v>437.57600000000002</v>
      </c>
      <c r="M19" s="62">
        <v>7.7359999999999998</v>
      </c>
      <c r="N19" s="56"/>
      <c r="O19" s="238"/>
      <c r="P19" s="144">
        <v>3.0459999999999998</v>
      </c>
      <c r="Q19" s="144">
        <v>1.25</v>
      </c>
      <c r="R19" s="145"/>
      <c r="S19" s="214"/>
      <c r="T19" s="285"/>
      <c r="U19" s="27" t="s">
        <v>35</v>
      </c>
      <c r="V19" s="28"/>
      <c r="W19" s="143">
        <v>900.88</v>
      </c>
      <c r="X19" s="167">
        <v>1446.704</v>
      </c>
      <c r="Y19" s="167">
        <v>356.69600000000003</v>
      </c>
      <c r="Z19" s="167">
        <v>80.959999999999994</v>
      </c>
      <c r="AA19" s="167">
        <v>150.12</v>
      </c>
      <c r="AB19" s="167">
        <v>1941.336</v>
      </c>
      <c r="AC19" s="62">
        <v>1284.664</v>
      </c>
      <c r="AD19" s="62">
        <v>437.584</v>
      </c>
      <c r="AE19" s="62">
        <v>7.7359999999999998</v>
      </c>
      <c r="AF19" s="56"/>
      <c r="AG19" s="238"/>
      <c r="AH19" s="144">
        <v>3.1869999999999998</v>
      </c>
      <c r="AI19" s="144">
        <v>1.609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3096.7920000000004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3093.9599999999996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4044.5680000000002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4040.3760000000002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5101.7920000000004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5095.4399999999996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6610.52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6598.9439999999995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39.373804999999997</v>
      </c>
      <c r="G33" s="96">
        <v>43.611403000000003</v>
      </c>
      <c r="H33" s="96">
        <v>0.99478730999999998</v>
      </c>
      <c r="I33" s="60">
        <v>0.99521839999999995</v>
      </c>
      <c r="J33" s="60">
        <v>1.8235629999999999E-2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39.178393</v>
      </c>
      <c r="Y33" s="96">
        <v>43.505437000000001</v>
      </c>
      <c r="Z33" s="96">
        <v>0.99474775999999998</v>
      </c>
      <c r="AA33" s="60">
        <v>0.99504177000000005</v>
      </c>
      <c r="AB33" s="60">
        <v>1.8090867E-2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-0.19541199999999748</v>
      </c>
      <c r="AN33" s="95">
        <f t="shared" ref="AN33:AN96" si="5">IF(OR(Y33="",G33=""),"",Y33-G33)</f>
        <v>-0.10596600000000223</v>
      </c>
      <c r="AO33" s="95">
        <f t="shared" ref="AO33:AO96" si="6">IF(OR(Z33="",H33=""),"",Z33-H33)</f>
        <v>-3.9549999999999308E-5</v>
      </c>
      <c r="AP33" s="95">
        <f t="shared" ref="AP33:AP96" si="7">IF(OR(AA33="",I33=""),"",AA33-I33)</f>
        <v>-1.7662999999989992E-4</v>
      </c>
      <c r="AQ33" s="120">
        <f t="shared" ref="AQ33:AQ96" si="8">IF(OR(AB33="",J33=""),"",AB33-J33)</f>
        <v>-1.4476299999999914E-4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45.418138999999996</v>
      </c>
      <c r="G34" s="187">
        <v>48.961696000000003</v>
      </c>
      <c r="H34" s="187">
        <v>0.99785391000000001</v>
      </c>
      <c r="I34" s="62">
        <v>0.99867192000000005</v>
      </c>
      <c r="J34" s="62">
        <v>7.3886155E-3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45.498814000000003</v>
      </c>
      <c r="Y34" s="187">
        <v>48.990110999999999</v>
      </c>
      <c r="Z34" s="187">
        <v>0.99787703999999999</v>
      </c>
      <c r="AA34" s="62">
        <v>0.99870369000000003</v>
      </c>
      <c r="AB34" s="62">
        <v>7.0326629999999998E-3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8.0675000000006492E-2</v>
      </c>
      <c r="AN34" s="121">
        <f t="shared" si="5"/>
        <v>2.8414999999995416E-2</v>
      </c>
      <c r="AO34" s="121">
        <f t="shared" si="6"/>
        <v>2.3129999999982331E-5</v>
      </c>
      <c r="AP34" s="121">
        <f t="shared" si="7"/>
        <v>3.1769999999986531E-5</v>
      </c>
      <c r="AQ34" s="87">
        <f t="shared" si="8"/>
        <v>-3.5595250000000026E-4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48.205069999999999</v>
      </c>
      <c r="G35" s="187">
        <v>51.297263000000001</v>
      </c>
      <c r="H35" s="187">
        <v>0.99852669000000005</v>
      </c>
      <c r="I35" s="62">
        <v>0.99916782999999998</v>
      </c>
      <c r="J35" s="62">
        <v>4.7957479999999999E-3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48.476880999999999</v>
      </c>
      <c r="Y35" s="187">
        <v>51.647475</v>
      </c>
      <c r="Z35" s="187">
        <v>0.9985695</v>
      </c>
      <c r="AA35" s="62">
        <v>0.99920618999999999</v>
      </c>
      <c r="AB35" s="62">
        <v>4.6343169999999998E-3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0.27181099999999958</v>
      </c>
      <c r="AN35" s="121">
        <f t="shared" si="5"/>
        <v>0.35021199999999908</v>
      </c>
      <c r="AO35" s="121">
        <f t="shared" si="6"/>
        <v>4.2809999999948722E-5</v>
      </c>
      <c r="AP35" s="121">
        <f t="shared" si="7"/>
        <v>3.8360000000015049E-5</v>
      </c>
      <c r="AQ35" s="87">
        <f t="shared" si="8"/>
        <v>-1.6143100000000007E-4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50.163328</v>
      </c>
      <c r="G36" s="187">
        <v>53.066758</v>
      </c>
      <c r="H36" s="187">
        <v>0.99881664999999997</v>
      </c>
      <c r="I36" s="62">
        <v>0.99942306999999997</v>
      </c>
      <c r="J36" s="62">
        <v>3.3060149999999998E-3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50.476315</v>
      </c>
      <c r="Y36" s="187">
        <v>53.394474000000002</v>
      </c>
      <c r="Z36" s="187">
        <v>0.99885436999999999</v>
      </c>
      <c r="AA36" s="62">
        <v>0.99945035000000004</v>
      </c>
      <c r="AB36" s="62">
        <v>3.1423147E-3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0.31298699999999968</v>
      </c>
      <c r="AN36" s="121">
        <f t="shared" si="5"/>
        <v>0.32771600000000234</v>
      </c>
      <c r="AO36" s="121">
        <f t="shared" si="6"/>
        <v>3.772000000001885E-5</v>
      </c>
      <c r="AP36" s="121">
        <f t="shared" si="7"/>
        <v>2.7280000000073912E-5</v>
      </c>
      <c r="AQ36" s="87">
        <f t="shared" si="8"/>
        <v>-1.637002999999998E-4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40.071190999999999</v>
      </c>
      <c r="G38" s="96">
        <v>44.176369000000001</v>
      </c>
      <c r="H38" s="96">
        <v>0.99525710999999994</v>
      </c>
      <c r="I38" s="60">
        <v>0.99581339000000002</v>
      </c>
      <c r="J38" s="60">
        <v>1.6595559999999999E-2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39.931449999999998</v>
      </c>
      <c r="Y38" s="96">
        <v>44.131306000000002</v>
      </c>
      <c r="Z38" s="96">
        <v>0.99524824000000001</v>
      </c>
      <c r="AA38" s="60">
        <v>0.99569028000000004</v>
      </c>
      <c r="AB38" s="60">
        <v>1.6300904000000001E-2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-0.13974100000000078</v>
      </c>
      <c r="AN38" s="95">
        <f t="shared" si="5"/>
        <v>-4.5062999999998965E-2</v>
      </c>
      <c r="AO38" s="95">
        <f t="shared" si="6"/>
        <v>-8.8699999999386492E-6</v>
      </c>
      <c r="AP38" s="95">
        <f t="shared" si="7"/>
        <v>-1.2310999999998185E-4</v>
      </c>
      <c r="AQ38" s="120">
        <f t="shared" si="8"/>
        <v>-2.9465599999999731E-4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45.954166000000001</v>
      </c>
      <c r="G39" s="187">
        <v>49.389983000000001</v>
      </c>
      <c r="H39" s="187">
        <v>0.99796680999999998</v>
      </c>
      <c r="I39" s="62">
        <v>0.99880385999999999</v>
      </c>
      <c r="J39" s="62">
        <v>7.0919529999999998E-3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45.980826999999998</v>
      </c>
      <c r="Y39" s="187">
        <v>49.406193999999999</v>
      </c>
      <c r="Z39" s="187">
        <v>0.99799676999999998</v>
      </c>
      <c r="AA39" s="62">
        <v>0.99880126000000002</v>
      </c>
      <c r="AB39" s="62">
        <v>6.7787743000000001E-3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2.6660999999997159E-2</v>
      </c>
      <c r="AN39" s="121">
        <f t="shared" si="5"/>
        <v>1.6210999999998421E-2</v>
      </c>
      <c r="AO39" s="121">
        <f t="shared" si="6"/>
        <v>2.9959999999995546E-5</v>
      </c>
      <c r="AP39" s="121">
        <f t="shared" si="7"/>
        <v>-2.5999999999637424E-6</v>
      </c>
      <c r="AQ39" s="87">
        <f t="shared" si="8"/>
        <v>-3.131786999999997E-4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48.564053999999999</v>
      </c>
      <c r="G40" s="187">
        <v>51.632824999999997</v>
      </c>
      <c r="H40" s="187">
        <v>0.99861785999999997</v>
      </c>
      <c r="I40" s="62">
        <v>0.99920679000000001</v>
      </c>
      <c r="J40" s="62">
        <v>4.5230679999999999E-3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48.844380000000001</v>
      </c>
      <c r="Y40" s="187">
        <v>51.946637000000003</v>
      </c>
      <c r="Z40" s="187">
        <v>0.99867830999999996</v>
      </c>
      <c r="AA40" s="62">
        <v>0.99924109000000005</v>
      </c>
      <c r="AB40" s="62">
        <v>4.3582919999999997E-3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0.2803260000000023</v>
      </c>
      <c r="AN40" s="121">
        <f t="shared" si="5"/>
        <v>0.31381200000000575</v>
      </c>
      <c r="AO40" s="121">
        <f t="shared" si="6"/>
        <v>6.0449999999989679E-5</v>
      </c>
      <c r="AP40" s="121">
        <f t="shared" si="7"/>
        <v>3.430000000004263E-5</v>
      </c>
      <c r="AQ40" s="87">
        <f t="shared" si="8"/>
        <v>-1.6477600000000016E-4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50.473506</v>
      </c>
      <c r="G41" s="187">
        <v>53.371492000000003</v>
      </c>
      <c r="H41" s="187">
        <v>0.99887163000000001</v>
      </c>
      <c r="I41" s="62">
        <v>0.99944641000000001</v>
      </c>
      <c r="J41" s="62">
        <v>3.1639233E-3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50.932271</v>
      </c>
      <c r="Y41" s="187">
        <v>53.770332000000003</v>
      </c>
      <c r="Z41" s="187">
        <v>0.99891255999999995</v>
      </c>
      <c r="AA41" s="62">
        <v>0.99948099999999995</v>
      </c>
      <c r="AB41" s="62">
        <v>3.0139287000000002E-3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0.45876499999999965</v>
      </c>
      <c r="AN41" s="121">
        <f t="shared" si="5"/>
        <v>0.39883999999999986</v>
      </c>
      <c r="AO41" s="121">
        <f t="shared" si="6"/>
        <v>4.0929999999939071E-5</v>
      </c>
      <c r="AP41" s="121">
        <f t="shared" si="7"/>
        <v>3.4589999999945498E-5</v>
      </c>
      <c r="AQ41" s="87">
        <f t="shared" si="8"/>
        <v>-1.4999459999999985E-4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41.379066999999999</v>
      </c>
      <c r="G43" s="96">
        <v>45.275010000000002</v>
      </c>
      <c r="H43" s="96">
        <v>0.99641380000000002</v>
      </c>
      <c r="I43" s="60">
        <v>0.99541745000000004</v>
      </c>
      <c r="J43" s="60">
        <v>1.5200050999999999E-2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41.335782999999999</v>
      </c>
      <c r="Y43" s="96">
        <v>45.317368000000002</v>
      </c>
      <c r="Z43" s="96">
        <v>0.99640784999999998</v>
      </c>
      <c r="AA43" s="60">
        <v>0.99518545999999997</v>
      </c>
      <c r="AB43" s="60">
        <v>1.4951595999999999E-2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-4.3283999999999878E-2</v>
      </c>
      <c r="AN43" s="95">
        <f t="shared" si="5"/>
        <v>4.2358000000000118E-2</v>
      </c>
      <c r="AO43" s="95">
        <f t="shared" si="6"/>
        <v>-5.9500000000323183E-6</v>
      </c>
      <c r="AP43" s="95">
        <f t="shared" si="7"/>
        <v>-2.3199000000007075E-4</v>
      </c>
      <c r="AQ43" s="120">
        <f t="shared" si="8"/>
        <v>-2.4845499999999986E-4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46.666418999999998</v>
      </c>
      <c r="G44" s="187">
        <v>49.800334999999997</v>
      </c>
      <c r="H44" s="187">
        <v>0.99842874999999998</v>
      </c>
      <c r="I44" s="62">
        <v>0.99902495000000002</v>
      </c>
      <c r="J44" s="62">
        <v>5.4029869999999997E-3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47.210517000000003</v>
      </c>
      <c r="Y44" s="187">
        <v>50.327046000000003</v>
      </c>
      <c r="Z44" s="187">
        <v>0.99843800999999999</v>
      </c>
      <c r="AA44" s="62">
        <v>0.99901879999999998</v>
      </c>
      <c r="AB44" s="62">
        <v>5.1905709999999997E-3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0.5440980000000053</v>
      </c>
      <c r="AN44" s="121">
        <f t="shared" si="5"/>
        <v>0.52671100000000592</v>
      </c>
      <c r="AO44" s="121">
        <f t="shared" si="6"/>
        <v>9.2600000000109262E-6</v>
      </c>
      <c r="AP44" s="121">
        <f t="shared" si="7"/>
        <v>-6.1500000000380695E-6</v>
      </c>
      <c r="AQ44" s="87">
        <f t="shared" si="8"/>
        <v>-2.1241599999999999E-4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49.663443999999998</v>
      </c>
      <c r="G45" s="187">
        <v>52.499813000000003</v>
      </c>
      <c r="H45" s="187">
        <v>0.99887446000000002</v>
      </c>
      <c r="I45" s="62">
        <v>0.99941880000000005</v>
      </c>
      <c r="J45" s="62">
        <v>3.0624812999999998E-3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50.094023</v>
      </c>
      <c r="Y45" s="187">
        <v>52.817307999999997</v>
      </c>
      <c r="Z45" s="187">
        <v>0.99890710999999999</v>
      </c>
      <c r="AA45" s="62">
        <v>0.99942640999999999</v>
      </c>
      <c r="AB45" s="62">
        <v>2.8814677999999998E-3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0.4305790000000016</v>
      </c>
      <c r="AN45" s="121">
        <f t="shared" si="5"/>
        <v>0.31749499999999387</v>
      </c>
      <c r="AO45" s="121">
        <f t="shared" si="6"/>
        <v>3.2649999999967427E-5</v>
      </c>
      <c r="AP45" s="121">
        <f t="shared" si="7"/>
        <v>7.6099999999357237E-6</v>
      </c>
      <c r="AQ45" s="87">
        <f t="shared" si="8"/>
        <v>-1.810135E-4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51.634059999999998</v>
      </c>
      <c r="G46" s="187">
        <v>54.244650999999998</v>
      </c>
      <c r="H46" s="187">
        <v>0.99905980999999999</v>
      </c>
      <c r="I46" s="62">
        <v>0.99956935999999996</v>
      </c>
      <c r="J46" s="62">
        <v>1.800311E-3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52.029355000000002</v>
      </c>
      <c r="Y46" s="187">
        <v>54.546438000000002</v>
      </c>
      <c r="Z46" s="187">
        <v>0.99908145999999998</v>
      </c>
      <c r="AA46" s="62">
        <v>0.99958150999999995</v>
      </c>
      <c r="AB46" s="62">
        <v>1.7169400999999999E-3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0.39529500000000439</v>
      </c>
      <c r="AN46" s="121">
        <f t="shared" si="5"/>
        <v>0.30178700000000447</v>
      </c>
      <c r="AO46" s="121">
        <f t="shared" si="6"/>
        <v>2.1649999999984182E-5</v>
      </c>
      <c r="AP46" s="121">
        <f t="shared" si="7"/>
        <v>1.2149999999988559E-5</v>
      </c>
      <c r="AQ46" s="87">
        <f t="shared" si="8"/>
        <v>-8.3370900000000019E-5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40.858403000000003</v>
      </c>
      <c r="G48" s="96">
        <v>44.963898999999998</v>
      </c>
      <c r="H48" s="96">
        <v>0.99620761000000002</v>
      </c>
      <c r="I48" s="60">
        <v>0.99459710000000001</v>
      </c>
      <c r="J48" s="60">
        <v>1.48234535E-2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40.839993999999997</v>
      </c>
      <c r="Y48" s="96">
        <v>44.998691000000001</v>
      </c>
      <c r="Z48" s="96">
        <v>0.99618704999999996</v>
      </c>
      <c r="AA48" s="60">
        <v>0.99432690999999995</v>
      </c>
      <c r="AB48" s="60">
        <v>1.4673261999999999E-2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-1.8409000000005449E-2</v>
      </c>
      <c r="AN48" s="95">
        <f t="shared" si="5"/>
        <v>3.4792000000003043E-2</v>
      </c>
      <c r="AO48" s="95">
        <f t="shared" si="6"/>
        <v>-2.0560000000058309E-5</v>
      </c>
      <c r="AP48" s="95">
        <f t="shared" si="7"/>
        <v>-2.7019000000005899E-4</v>
      </c>
      <c r="AQ48" s="120">
        <f t="shared" si="8"/>
        <v>-1.5019150000000064E-4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46.187629999999999</v>
      </c>
      <c r="G49" s="187">
        <v>49.369391999999998</v>
      </c>
      <c r="H49" s="187">
        <v>0.99833110000000003</v>
      </c>
      <c r="I49" s="62">
        <v>0.99884702999999997</v>
      </c>
      <c r="J49" s="62">
        <v>5.1605682999999996E-3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46.918539000000003</v>
      </c>
      <c r="Y49" s="187">
        <v>50.194037000000002</v>
      </c>
      <c r="Z49" s="187">
        <v>0.99834274999999995</v>
      </c>
      <c r="AA49" s="62">
        <v>0.99891028999999998</v>
      </c>
      <c r="AB49" s="62">
        <v>4.9564969999999998E-3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0.73090900000000403</v>
      </c>
      <c r="AN49" s="121">
        <f t="shared" si="5"/>
        <v>0.82464500000000385</v>
      </c>
      <c r="AO49" s="121">
        <f t="shared" si="6"/>
        <v>1.164999999991867E-5</v>
      </c>
      <c r="AP49" s="121">
        <f t="shared" si="7"/>
        <v>6.326000000000942E-5</v>
      </c>
      <c r="AQ49" s="87">
        <f t="shared" si="8"/>
        <v>-2.0407129999999978E-4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49.270690999999999</v>
      </c>
      <c r="G50" s="187">
        <v>52.114939999999997</v>
      </c>
      <c r="H50" s="187">
        <v>0.99879773000000005</v>
      </c>
      <c r="I50" s="62">
        <v>0.99938083</v>
      </c>
      <c r="J50" s="62">
        <v>3.0535677999999999E-3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49.736060999999999</v>
      </c>
      <c r="Y50" s="187">
        <v>52.541842000000003</v>
      </c>
      <c r="Z50" s="187">
        <v>0.99882386999999995</v>
      </c>
      <c r="AA50" s="62">
        <v>0.99940116999999995</v>
      </c>
      <c r="AB50" s="62">
        <v>2.8886022000000002E-3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0.46537000000000006</v>
      </c>
      <c r="AN50" s="121">
        <f t="shared" si="5"/>
        <v>0.42690200000000544</v>
      </c>
      <c r="AO50" s="121">
        <f t="shared" si="6"/>
        <v>2.6139999999896801E-5</v>
      </c>
      <c r="AP50" s="121">
        <f t="shared" si="7"/>
        <v>2.0339999999952063E-5</v>
      </c>
      <c r="AQ50" s="87">
        <f t="shared" si="8"/>
        <v>-1.6496559999999976E-4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51.157606000000001</v>
      </c>
      <c r="G51" s="187">
        <v>53.747691000000003</v>
      </c>
      <c r="H51" s="187">
        <v>0.99898766999999999</v>
      </c>
      <c r="I51" s="62">
        <v>0.99952850999999998</v>
      </c>
      <c r="J51" s="62">
        <v>1.915148E-3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51.702886999999997</v>
      </c>
      <c r="Y51" s="187">
        <v>54.262411999999998</v>
      </c>
      <c r="Z51" s="187">
        <v>0.99901375999999997</v>
      </c>
      <c r="AA51" s="62">
        <v>0.99955896</v>
      </c>
      <c r="AB51" s="62">
        <v>1.8066397000000001E-3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0.54528099999999569</v>
      </c>
      <c r="AN51" s="121">
        <f t="shared" si="5"/>
        <v>0.51472099999999443</v>
      </c>
      <c r="AO51" s="121">
        <f t="shared" si="6"/>
        <v>2.608999999997863E-5</v>
      </c>
      <c r="AP51" s="121">
        <f t="shared" si="7"/>
        <v>3.0450000000015187E-5</v>
      </c>
      <c r="AQ51" s="87">
        <f t="shared" si="8"/>
        <v>-1.0850829999999988E-4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41.165911999999999</v>
      </c>
      <c r="G53" s="96">
        <v>45.176164</v>
      </c>
      <c r="H53" s="96">
        <v>0.99585944999999998</v>
      </c>
      <c r="I53" s="60">
        <v>0.99613282000000003</v>
      </c>
      <c r="J53" s="60">
        <v>1.6279631999999999E-2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40.996631999999998</v>
      </c>
      <c r="Y53" s="96">
        <v>45.078074000000001</v>
      </c>
      <c r="Z53" s="96">
        <v>0.99584289000000004</v>
      </c>
      <c r="AA53" s="60">
        <v>0.99598706000000004</v>
      </c>
      <c r="AB53" s="60">
        <v>1.5894722E-2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-0.16928000000000054</v>
      </c>
      <c r="AN53" s="95">
        <f t="shared" si="5"/>
        <v>-9.8089999999999122E-2</v>
      </c>
      <c r="AO53" s="95">
        <f t="shared" si="6"/>
        <v>-1.6559999999943287E-5</v>
      </c>
      <c r="AP53" s="95">
        <f t="shared" si="7"/>
        <v>-1.4575999999999478E-4</v>
      </c>
      <c r="AQ53" s="120">
        <f t="shared" si="8"/>
        <v>-3.8490999999999873E-4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47.230581999999998</v>
      </c>
      <c r="G54" s="187">
        <v>50.375999999999998</v>
      </c>
      <c r="H54" s="187">
        <v>0.99828375000000003</v>
      </c>
      <c r="I54" s="62">
        <v>0.99897634000000002</v>
      </c>
      <c r="J54" s="62">
        <v>6.0190859999999999E-3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47.227659000000003</v>
      </c>
      <c r="Y54" s="187">
        <v>50.467928000000001</v>
      </c>
      <c r="Z54" s="187">
        <v>0.9983187</v>
      </c>
      <c r="AA54" s="62">
        <v>0.99898169000000003</v>
      </c>
      <c r="AB54" s="62">
        <v>5.6372460000000003E-3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-2.922999999995568E-3</v>
      </c>
      <c r="AN54" s="121">
        <f t="shared" si="5"/>
        <v>9.1928000000002896E-2</v>
      </c>
      <c r="AO54" s="121">
        <f t="shared" si="6"/>
        <v>3.4949999999978054E-5</v>
      </c>
      <c r="AP54" s="121">
        <f t="shared" si="7"/>
        <v>5.3500000000150649E-6</v>
      </c>
      <c r="AQ54" s="87">
        <f t="shared" si="8"/>
        <v>-3.8183999999999961E-4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49.777543000000001</v>
      </c>
      <c r="G55" s="187">
        <v>52.584772000000001</v>
      </c>
      <c r="H55" s="187">
        <v>0.99878405999999997</v>
      </c>
      <c r="I55" s="62">
        <v>0.99933559000000005</v>
      </c>
      <c r="J55" s="62">
        <v>3.6034544E-3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49.870156000000001</v>
      </c>
      <c r="Y55" s="187">
        <v>52.767563000000003</v>
      </c>
      <c r="Z55" s="187">
        <v>0.99881679999999995</v>
      </c>
      <c r="AA55" s="62">
        <v>0.99934597000000003</v>
      </c>
      <c r="AB55" s="62">
        <v>3.4410437000000002E-3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9.2613000000000056E-2</v>
      </c>
      <c r="AN55" s="121">
        <f t="shared" si="5"/>
        <v>0.1827910000000017</v>
      </c>
      <c r="AO55" s="121">
        <f t="shared" si="6"/>
        <v>3.2739999999975566E-5</v>
      </c>
      <c r="AP55" s="121">
        <f t="shared" si="7"/>
        <v>1.0379999999976519E-5</v>
      </c>
      <c r="AQ55" s="87">
        <f t="shared" si="8"/>
        <v>-1.6241069999999979E-4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51.475408000000002</v>
      </c>
      <c r="G56" s="187">
        <v>54.049813999999998</v>
      </c>
      <c r="H56" s="187">
        <v>0.99897999000000004</v>
      </c>
      <c r="I56" s="62">
        <v>0.99950137999999999</v>
      </c>
      <c r="J56" s="62">
        <v>2.4885714999999999E-3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51.947721999999999</v>
      </c>
      <c r="Y56" s="187">
        <v>54.460751999999999</v>
      </c>
      <c r="Z56" s="187">
        <v>0.99901603999999999</v>
      </c>
      <c r="AA56" s="62">
        <v>0.99953080999999999</v>
      </c>
      <c r="AB56" s="62">
        <v>2.3375409999999998E-3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0.47231399999999724</v>
      </c>
      <c r="AN56" s="121">
        <f t="shared" si="5"/>
        <v>0.41093800000000158</v>
      </c>
      <c r="AO56" s="121">
        <f t="shared" si="6"/>
        <v>3.6049999999954174E-5</v>
      </c>
      <c r="AP56" s="121">
        <f t="shared" si="7"/>
        <v>2.9429999999996959E-5</v>
      </c>
      <c r="AQ56" s="87">
        <f t="shared" si="8"/>
        <v>-1.5103050000000008E-4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40.997777999999997</v>
      </c>
      <c r="G58" s="96">
        <v>45.030240999999997</v>
      </c>
      <c r="H58" s="96">
        <v>0.995834</v>
      </c>
      <c r="I58" s="60">
        <v>0.99561089000000003</v>
      </c>
      <c r="J58" s="60">
        <v>1.6948279E-2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40.832624000000003</v>
      </c>
      <c r="Y58" s="96">
        <v>44.949333000000003</v>
      </c>
      <c r="Z58" s="96">
        <v>0.9958148</v>
      </c>
      <c r="AA58" s="60">
        <v>0.99545249999999996</v>
      </c>
      <c r="AB58" s="60">
        <v>1.6502007999999999E-2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-0.16515399999999403</v>
      </c>
      <c r="AN58" s="95">
        <f t="shared" si="5"/>
        <v>-8.0907999999993763E-2</v>
      </c>
      <c r="AO58" s="95">
        <f t="shared" si="6"/>
        <v>-1.9199999999996997E-5</v>
      </c>
      <c r="AP58" s="95">
        <f t="shared" si="7"/>
        <v>-1.5839000000006376E-4</v>
      </c>
      <c r="AQ58" s="120">
        <f t="shared" si="8"/>
        <v>-4.4627100000000156E-4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47.083302000000003</v>
      </c>
      <c r="G59" s="187">
        <v>50.175966000000003</v>
      </c>
      <c r="H59" s="187">
        <v>0.99823426999999998</v>
      </c>
      <c r="I59" s="62">
        <v>0.99891127000000002</v>
      </c>
      <c r="J59" s="62">
        <v>6.1713755000000004E-3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47.233986999999999</v>
      </c>
      <c r="Y59" s="187">
        <v>50.454853</v>
      </c>
      <c r="Z59" s="187">
        <v>0.99826614999999996</v>
      </c>
      <c r="AA59" s="62">
        <v>0.99893525000000005</v>
      </c>
      <c r="AB59" s="62">
        <v>5.7707354000000001E-3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0.15068499999999574</v>
      </c>
      <c r="AN59" s="121">
        <f t="shared" si="5"/>
        <v>0.27888699999999744</v>
      </c>
      <c r="AO59" s="121">
        <f t="shared" si="6"/>
        <v>3.1879999999984143E-5</v>
      </c>
      <c r="AP59" s="121">
        <f t="shared" si="7"/>
        <v>2.3980000000034529E-5</v>
      </c>
      <c r="AQ59" s="87">
        <f t="shared" si="8"/>
        <v>-4.0064010000000032E-4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49.747190000000003</v>
      </c>
      <c r="G60" s="187">
        <v>52.491066000000004</v>
      </c>
      <c r="H60" s="187">
        <v>0.99872523000000002</v>
      </c>
      <c r="I60" s="62">
        <v>0.99931462000000004</v>
      </c>
      <c r="J60" s="62">
        <v>3.7001836999999999E-3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49.833627999999997</v>
      </c>
      <c r="Y60" s="187">
        <v>52.673645</v>
      </c>
      <c r="Z60" s="187">
        <v>0.99876533000000001</v>
      </c>
      <c r="AA60" s="62">
        <v>0.99933042000000005</v>
      </c>
      <c r="AB60" s="62">
        <v>3.4625377000000001E-3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8.643799999999402E-2</v>
      </c>
      <c r="AN60" s="121">
        <f t="shared" si="5"/>
        <v>0.18257899999999694</v>
      </c>
      <c r="AO60" s="121">
        <f t="shared" si="6"/>
        <v>4.0099999999987368E-5</v>
      </c>
      <c r="AP60" s="121">
        <f t="shared" si="7"/>
        <v>1.580000000001025E-5</v>
      </c>
      <c r="AQ60" s="87">
        <f t="shared" si="8"/>
        <v>-2.3764599999999978E-4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51.349544000000002</v>
      </c>
      <c r="G61" s="187">
        <v>53.845976</v>
      </c>
      <c r="H61" s="187">
        <v>0.99892369000000003</v>
      </c>
      <c r="I61" s="62">
        <v>0.99947512000000005</v>
      </c>
      <c r="J61" s="62">
        <v>2.4312467E-3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51.773046000000001</v>
      </c>
      <c r="Y61" s="187">
        <v>54.229222999999998</v>
      </c>
      <c r="Z61" s="187">
        <v>0.99895548999999995</v>
      </c>
      <c r="AA61" s="62">
        <v>0.99950072000000001</v>
      </c>
      <c r="AB61" s="62">
        <v>2.2270698000000002E-3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0.42350199999999916</v>
      </c>
      <c r="AN61" s="121">
        <f t="shared" si="5"/>
        <v>0.38324699999999723</v>
      </c>
      <c r="AO61" s="121">
        <f t="shared" si="6"/>
        <v>3.1799999999915229E-5</v>
      </c>
      <c r="AP61" s="121">
        <f t="shared" si="7"/>
        <v>2.5599999999958989E-5</v>
      </c>
      <c r="AQ61" s="87">
        <f t="shared" si="8"/>
        <v>-2.041768999999998E-4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41.139516999999998</v>
      </c>
      <c r="G63" s="96">
        <v>45.225499999999997</v>
      </c>
      <c r="H63" s="96">
        <v>0.99605564000000002</v>
      </c>
      <c r="I63" s="60">
        <v>0.99541787000000004</v>
      </c>
      <c r="J63" s="60">
        <v>1.5723279999999999E-2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41.019050999999997</v>
      </c>
      <c r="Y63" s="96">
        <v>45.187739999999998</v>
      </c>
      <c r="Z63" s="96">
        <v>0.99603253999999997</v>
      </c>
      <c r="AA63" s="60">
        <v>0.99522739999999998</v>
      </c>
      <c r="AB63" s="60">
        <v>1.5417235E-2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-0.12046600000000041</v>
      </c>
      <c r="AN63" s="95">
        <f t="shared" si="5"/>
        <v>-3.7759999999998684E-2</v>
      </c>
      <c r="AO63" s="95">
        <f t="shared" si="6"/>
        <v>-2.3100000000053633E-5</v>
      </c>
      <c r="AP63" s="95">
        <f t="shared" si="7"/>
        <v>-1.9047000000005365E-4</v>
      </c>
      <c r="AQ63" s="120">
        <f t="shared" si="8"/>
        <v>-3.0604499999999958E-4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47.420943000000001</v>
      </c>
      <c r="G64" s="187">
        <v>50.508082000000002</v>
      </c>
      <c r="H64" s="187">
        <v>0.99840483000000002</v>
      </c>
      <c r="I64" s="62">
        <v>0.99897035999999995</v>
      </c>
      <c r="J64" s="62">
        <v>5.4158308000000002E-3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47.818278999999997</v>
      </c>
      <c r="Y64" s="187">
        <v>51.008800999999998</v>
      </c>
      <c r="Z64" s="187">
        <v>0.99843298999999996</v>
      </c>
      <c r="AA64" s="62">
        <v>0.99904079000000001</v>
      </c>
      <c r="AB64" s="62">
        <v>4.9673699999999996E-3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0.39733599999999569</v>
      </c>
      <c r="AN64" s="121">
        <f t="shared" si="5"/>
        <v>0.50071899999999658</v>
      </c>
      <c r="AO64" s="121">
        <f t="shared" si="6"/>
        <v>2.8159999999943786E-5</v>
      </c>
      <c r="AP64" s="121">
        <f t="shared" si="7"/>
        <v>7.0430000000065718E-5</v>
      </c>
      <c r="AQ64" s="87">
        <f t="shared" si="8"/>
        <v>-4.4846080000000062E-4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50.075828000000001</v>
      </c>
      <c r="G65" s="187">
        <v>52.901657999999998</v>
      </c>
      <c r="H65" s="187">
        <v>0.99883986000000002</v>
      </c>
      <c r="I65" s="62">
        <v>0.99940136999999996</v>
      </c>
      <c r="J65" s="62">
        <v>3.1268684999999998E-3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50.348610999999998</v>
      </c>
      <c r="Y65" s="187">
        <v>53.155082</v>
      </c>
      <c r="Z65" s="187">
        <v>0.99887420999999998</v>
      </c>
      <c r="AA65" s="62">
        <v>0.99941429999999998</v>
      </c>
      <c r="AB65" s="62">
        <v>2.8358650999999999E-3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0.27278299999999689</v>
      </c>
      <c r="AN65" s="121">
        <f t="shared" si="5"/>
        <v>0.25342400000000254</v>
      </c>
      <c r="AO65" s="121">
        <f t="shared" si="6"/>
        <v>3.4349999999960801E-5</v>
      </c>
      <c r="AP65" s="121">
        <f t="shared" si="7"/>
        <v>1.293000000002209E-5</v>
      </c>
      <c r="AQ65" s="87">
        <f t="shared" si="8"/>
        <v>-2.9100339999999988E-4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51.574615999999999</v>
      </c>
      <c r="G66" s="187">
        <v>54.095196000000001</v>
      </c>
      <c r="H66" s="187">
        <v>0.99901266</v>
      </c>
      <c r="I66" s="62">
        <v>0.99952534000000004</v>
      </c>
      <c r="J66" s="62">
        <v>2.0651530000000001E-3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52.075073000000003</v>
      </c>
      <c r="Y66" s="187">
        <v>54.501143999999996</v>
      </c>
      <c r="Z66" s="187">
        <v>0.99904037999999995</v>
      </c>
      <c r="AA66" s="62">
        <v>0.99954836000000002</v>
      </c>
      <c r="AB66" s="62">
        <v>1.8889130000000001E-3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0.50045700000000437</v>
      </c>
      <c r="AN66" s="121">
        <f t="shared" si="5"/>
        <v>0.40594799999999509</v>
      </c>
      <c r="AO66" s="121">
        <f t="shared" si="6"/>
        <v>2.7719999999953338E-5</v>
      </c>
      <c r="AP66" s="121">
        <f t="shared" si="7"/>
        <v>2.3019999999984719E-5</v>
      </c>
      <c r="AQ66" s="87">
        <f t="shared" si="8"/>
        <v>-1.7624000000000003E-4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40.993751000000003</v>
      </c>
      <c r="G68" s="96">
        <v>44.983499999999999</v>
      </c>
      <c r="H68" s="96">
        <v>0.99610821000000005</v>
      </c>
      <c r="I68" s="60">
        <v>0.99510136999999999</v>
      </c>
      <c r="J68" s="60">
        <v>1.5719812E-2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40.963540000000002</v>
      </c>
      <c r="Y68" s="96">
        <v>45.168649000000002</v>
      </c>
      <c r="Z68" s="96">
        <v>0.99607718999999995</v>
      </c>
      <c r="AA68" s="60">
        <v>0.99488529000000003</v>
      </c>
      <c r="AB68" s="60">
        <v>1.5170425E-2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-3.021100000000132E-2</v>
      </c>
      <c r="AN68" s="95">
        <f t="shared" si="5"/>
        <v>0.18514900000000267</v>
      </c>
      <c r="AO68" s="95">
        <f t="shared" si="6"/>
        <v>-3.1020000000103742E-5</v>
      </c>
      <c r="AP68" s="95">
        <f t="shared" si="7"/>
        <v>-2.1607999999995187E-4</v>
      </c>
      <c r="AQ68" s="120">
        <f t="shared" si="8"/>
        <v>-5.4938700000000014E-4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47.37171</v>
      </c>
      <c r="G69" s="187">
        <v>50.479492999999998</v>
      </c>
      <c r="H69" s="187">
        <v>0.99844253000000005</v>
      </c>
      <c r="I69" s="62">
        <v>0.99888708000000004</v>
      </c>
      <c r="J69" s="62">
        <v>5.2729374999999998E-3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48.099756999999997</v>
      </c>
      <c r="Y69" s="187">
        <v>51.254826999999999</v>
      </c>
      <c r="Z69" s="187">
        <v>0.99846902999999998</v>
      </c>
      <c r="AA69" s="62">
        <v>0.99898085000000003</v>
      </c>
      <c r="AB69" s="62">
        <v>4.7721565000000002E-3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0.72804699999999656</v>
      </c>
      <c r="AN69" s="121">
        <f t="shared" si="5"/>
        <v>0.77533400000000086</v>
      </c>
      <c r="AO69" s="121">
        <f t="shared" si="6"/>
        <v>2.6499999999929358E-5</v>
      </c>
      <c r="AP69" s="121">
        <f t="shared" si="7"/>
        <v>9.3769999999993026E-5</v>
      </c>
      <c r="AQ69" s="87">
        <f t="shared" si="8"/>
        <v>-5.0078099999999962E-4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49.849601</v>
      </c>
      <c r="G70" s="187">
        <v>52.857801000000002</v>
      </c>
      <c r="H70" s="187">
        <v>0.99886436999999995</v>
      </c>
      <c r="I70" s="62">
        <v>0.99941024000000001</v>
      </c>
      <c r="J70" s="62">
        <v>3.017437E-3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50.595607000000001</v>
      </c>
      <c r="Y70" s="187">
        <v>53.363464999999998</v>
      </c>
      <c r="Z70" s="187">
        <v>0.99890073999999995</v>
      </c>
      <c r="AA70" s="62">
        <v>0.99943082000000005</v>
      </c>
      <c r="AB70" s="62">
        <v>2.6662223999999999E-3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0.74600600000000128</v>
      </c>
      <c r="AN70" s="121">
        <f t="shared" si="5"/>
        <v>0.50566399999999589</v>
      </c>
      <c r="AO70" s="121">
        <f t="shared" si="6"/>
        <v>3.6370000000007785E-5</v>
      </c>
      <c r="AP70" s="121">
        <f t="shared" si="7"/>
        <v>2.0580000000047782E-5</v>
      </c>
      <c r="AQ70" s="87">
        <f t="shared" si="8"/>
        <v>-3.5121460000000007E-4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51.355459000000003</v>
      </c>
      <c r="G71" s="187">
        <v>54.040543</v>
      </c>
      <c r="H71" s="187">
        <v>0.99902851000000004</v>
      </c>
      <c r="I71" s="62">
        <v>0.99952587999999998</v>
      </c>
      <c r="J71" s="62">
        <v>2.0539344E-3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52.145791000000003</v>
      </c>
      <c r="Y71" s="187">
        <v>54.605162</v>
      </c>
      <c r="Z71" s="187">
        <v>0.99906114999999995</v>
      </c>
      <c r="AA71" s="62">
        <v>0.99955355000000001</v>
      </c>
      <c r="AB71" s="62">
        <v>1.8262444E-3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0.79033199999999937</v>
      </c>
      <c r="AN71" s="121">
        <f t="shared" si="5"/>
        <v>0.56461900000000043</v>
      </c>
      <c r="AO71" s="121">
        <f t="shared" si="6"/>
        <v>3.263999999991718E-5</v>
      </c>
      <c r="AP71" s="121">
        <f t="shared" si="7"/>
        <v>2.7670000000035166E-5</v>
      </c>
      <c r="AQ71" s="87">
        <f t="shared" si="8"/>
        <v>-2.2769000000000001E-4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37.820089000000003</v>
      </c>
      <c r="G73" s="96">
        <v>42.460833999999998</v>
      </c>
      <c r="H73" s="96">
        <v>0.99491587999999997</v>
      </c>
      <c r="I73" s="60">
        <v>0.99162786999999997</v>
      </c>
      <c r="J73" s="60">
        <v>2.0788926999999999E-2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37.834409999999998</v>
      </c>
      <c r="Y73" s="96">
        <v>42.871603999999998</v>
      </c>
      <c r="Z73" s="96">
        <v>0.99488427000000001</v>
      </c>
      <c r="AA73" s="60">
        <v>0.99143740000000002</v>
      </c>
      <c r="AB73" s="60">
        <v>1.9965593E-2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1.4320999999995365E-2</v>
      </c>
      <c r="AN73" s="95">
        <f t="shared" si="5"/>
        <v>0.41076999999999941</v>
      </c>
      <c r="AO73" s="95">
        <f t="shared" si="6"/>
        <v>-3.1609999999959726E-5</v>
      </c>
      <c r="AP73" s="95">
        <f t="shared" si="7"/>
        <v>-1.9046999999994263E-4</v>
      </c>
      <c r="AQ73" s="120">
        <f t="shared" si="8"/>
        <v>-8.2333399999999848E-4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45.943649000000001</v>
      </c>
      <c r="G74" s="187">
        <v>49.191265000000001</v>
      </c>
      <c r="H74" s="187">
        <v>0.99823402999999999</v>
      </c>
      <c r="I74" s="62">
        <v>0.99859991999999997</v>
      </c>
      <c r="J74" s="62">
        <v>6.1075124E-3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46.706591000000003</v>
      </c>
      <c r="Y74" s="187">
        <v>50.202092999999998</v>
      </c>
      <c r="Z74" s="187">
        <v>0.99824144000000004</v>
      </c>
      <c r="AA74" s="62">
        <v>0.99875738999999997</v>
      </c>
      <c r="AB74" s="62">
        <v>5.3952256999999998E-3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0.76294200000000245</v>
      </c>
      <c r="AN74" s="121">
        <f t="shared" si="5"/>
        <v>1.0108279999999965</v>
      </c>
      <c r="AO74" s="121">
        <f t="shared" si="6"/>
        <v>7.4100000000409949E-6</v>
      </c>
      <c r="AP74" s="121">
        <f t="shared" si="7"/>
        <v>1.5746999999999289E-4</v>
      </c>
      <c r="AQ74" s="87">
        <f t="shared" si="8"/>
        <v>-7.1228670000000015E-4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47.977153999999999</v>
      </c>
      <c r="G75" s="187">
        <v>51.126264999999997</v>
      </c>
      <c r="H75" s="187">
        <v>0.99867415000000004</v>
      </c>
      <c r="I75" s="62">
        <v>0.99911101999999996</v>
      </c>
      <c r="J75" s="62">
        <v>3.5040046E-3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49.319113000000002</v>
      </c>
      <c r="Y75" s="187">
        <v>52.312438999999998</v>
      </c>
      <c r="Z75" s="187">
        <v>0.99877342999999996</v>
      </c>
      <c r="AA75" s="62">
        <v>0.99926581999999997</v>
      </c>
      <c r="AB75" s="62">
        <v>3.0602507999999999E-3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1.3419590000000028</v>
      </c>
      <c r="AN75" s="121">
        <f t="shared" si="5"/>
        <v>1.1861740000000012</v>
      </c>
      <c r="AO75" s="121">
        <f t="shared" si="6"/>
        <v>9.9279999999923874E-5</v>
      </c>
      <c r="AP75" s="121">
        <f t="shared" si="7"/>
        <v>1.5480000000001048E-4</v>
      </c>
      <c r="AQ75" s="87">
        <f t="shared" si="8"/>
        <v>-4.4375380000000013E-4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50.734960999999998</v>
      </c>
      <c r="G76" s="187">
        <v>53.651082000000002</v>
      </c>
      <c r="H76" s="187">
        <v>0.99897999000000004</v>
      </c>
      <c r="I76" s="62">
        <v>0.99948804999999996</v>
      </c>
      <c r="J76" s="62">
        <v>2.1382459999999999E-3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50.765557999999999</v>
      </c>
      <c r="Y76" s="187">
        <v>53.521185000000003</v>
      </c>
      <c r="Z76" s="187">
        <v>0.99893027000000001</v>
      </c>
      <c r="AA76" s="62">
        <v>0.99955265999999998</v>
      </c>
      <c r="AB76" s="62">
        <v>1.9034952999999999E-3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3.0597000000000207E-2</v>
      </c>
      <c r="AN76" s="121">
        <f t="shared" si="5"/>
        <v>-0.12989699999999971</v>
      </c>
      <c r="AO76" s="121">
        <f t="shared" si="6"/>
        <v>-4.9720000000030851E-5</v>
      </c>
      <c r="AP76" s="121">
        <f t="shared" si="7"/>
        <v>6.4610000000020484E-5</v>
      </c>
      <c r="AQ76" s="87">
        <f t="shared" si="8"/>
        <v>-2.3475069999999995E-4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38.840381999999998</v>
      </c>
      <c r="G78" s="96">
        <v>42.992196999999997</v>
      </c>
      <c r="H78" s="96">
        <v>0.99524765999999998</v>
      </c>
      <c r="I78" s="60">
        <v>0.99292513999999998</v>
      </c>
      <c r="J78" s="60">
        <v>1.9620802E-2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38.988297000000003</v>
      </c>
      <c r="Y78" s="96">
        <v>43.735576999999999</v>
      </c>
      <c r="Z78" s="96">
        <v>0.99520794999999995</v>
      </c>
      <c r="AA78" s="60">
        <v>0.99276299000000001</v>
      </c>
      <c r="AB78" s="60">
        <v>1.8533882000000002E-2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0.14791500000000468</v>
      </c>
      <c r="AN78" s="95">
        <f t="shared" si="5"/>
        <v>0.74338000000000193</v>
      </c>
      <c r="AO78" s="95">
        <f t="shared" si="6"/>
        <v>-3.9710000000026113E-5</v>
      </c>
      <c r="AP78" s="95">
        <f t="shared" si="7"/>
        <v>-1.6214999999997204E-4</v>
      </c>
      <c r="AQ78" s="120">
        <f t="shared" si="8"/>
        <v>-1.0869199999999982E-3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45.822485</v>
      </c>
      <c r="G79" s="187">
        <v>49.095154000000001</v>
      </c>
      <c r="H79" s="187">
        <v>0.99822975000000003</v>
      </c>
      <c r="I79" s="62">
        <v>0.99874331999999999</v>
      </c>
      <c r="J79" s="62">
        <v>5.9235008000000002E-3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46.789102</v>
      </c>
      <c r="Y79" s="187">
        <v>50.220075000000001</v>
      </c>
      <c r="Z79" s="187">
        <v>0.99821570000000004</v>
      </c>
      <c r="AA79" s="62">
        <v>0.99886722999999999</v>
      </c>
      <c r="AB79" s="62">
        <v>5.0408262999999997E-3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0.96661699999999939</v>
      </c>
      <c r="AN79" s="121">
        <f t="shared" si="5"/>
        <v>1.1249210000000005</v>
      </c>
      <c r="AO79" s="121">
        <f t="shared" si="6"/>
        <v>-1.4049999999987683E-5</v>
      </c>
      <c r="AP79" s="121">
        <f t="shared" si="7"/>
        <v>1.2391000000000485E-4</v>
      </c>
      <c r="AQ79" s="87">
        <f t="shared" si="8"/>
        <v>-8.8267450000000056E-4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47.884546999999998</v>
      </c>
      <c r="G80" s="187">
        <v>51.101500000000001</v>
      </c>
      <c r="H80" s="187">
        <v>0.99864940999999996</v>
      </c>
      <c r="I80" s="62">
        <v>0.99922339999999998</v>
      </c>
      <c r="J80" s="62">
        <v>3.4393112000000001E-3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49.833641</v>
      </c>
      <c r="Y80" s="187">
        <v>52.706834999999998</v>
      </c>
      <c r="Z80" s="187">
        <v>0.99876872999999999</v>
      </c>
      <c r="AA80" s="62">
        <v>0.99935107999999995</v>
      </c>
      <c r="AB80" s="62">
        <v>2.8572866999999999E-3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1.9490940000000023</v>
      </c>
      <c r="AN80" s="121">
        <f t="shared" si="5"/>
        <v>1.6053349999999966</v>
      </c>
      <c r="AO80" s="121">
        <f t="shared" si="6"/>
        <v>1.1932000000003384E-4</v>
      </c>
      <c r="AP80" s="121">
        <f t="shared" si="7"/>
        <v>1.2767999999996338E-4</v>
      </c>
      <c r="AQ80" s="87">
        <f t="shared" si="8"/>
        <v>-5.8202450000000017E-4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50.184469</v>
      </c>
      <c r="G81" s="187">
        <v>53.452095</v>
      </c>
      <c r="H81" s="187">
        <v>0.99897888999999995</v>
      </c>
      <c r="I81" s="62">
        <v>0.99949357999999999</v>
      </c>
      <c r="J81" s="62">
        <v>2.1699911000000001E-3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50.554831999999998</v>
      </c>
      <c r="Y81" s="187">
        <v>53.379860000000001</v>
      </c>
      <c r="Z81" s="187">
        <v>0.99890999000000003</v>
      </c>
      <c r="AA81" s="62">
        <v>0.99957107999999995</v>
      </c>
      <c r="AB81" s="62">
        <v>1.8081340000000001E-3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0.37036299999999756</v>
      </c>
      <c r="AN81" s="121">
        <f t="shared" si="5"/>
        <v>-7.2234999999999161E-2</v>
      </c>
      <c r="AO81" s="121">
        <f t="shared" si="6"/>
        <v>-6.8899999999927353E-5</v>
      </c>
      <c r="AP81" s="121">
        <f t="shared" si="7"/>
        <v>7.7499999999952607E-5</v>
      </c>
      <c r="AQ81" s="87">
        <f t="shared" si="8"/>
        <v>-3.6185709999999997E-4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40.355817000000002</v>
      </c>
      <c r="G83" s="96">
        <v>43.885505000000002</v>
      </c>
      <c r="H83" s="96">
        <v>0.99674289999999999</v>
      </c>
      <c r="I83" s="60">
        <v>0.99451014999999998</v>
      </c>
      <c r="J83" s="60">
        <v>1.6023244999999998E-2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41.841394999999999</v>
      </c>
      <c r="Y83" s="96">
        <v>45.844773000000004</v>
      </c>
      <c r="Z83" s="96">
        <v>0.99670771999999996</v>
      </c>
      <c r="AA83" s="60">
        <v>0.99442847999999995</v>
      </c>
      <c r="AB83" s="60">
        <v>1.3023819000000001E-2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1.4855779999999967</v>
      </c>
      <c r="AN83" s="95">
        <f t="shared" si="5"/>
        <v>1.9592680000000016</v>
      </c>
      <c r="AO83" s="95">
        <f t="shared" si="6"/>
        <v>-3.5180000000023526E-5</v>
      </c>
      <c r="AP83" s="95">
        <f t="shared" si="7"/>
        <v>-8.167000000003366E-5</v>
      </c>
      <c r="AQ83" s="120">
        <f t="shared" si="8"/>
        <v>-2.9994259999999977E-3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45.003970000000002</v>
      </c>
      <c r="G84" s="187">
        <v>49.137962999999999</v>
      </c>
      <c r="H84" s="187">
        <v>0.99858526000000003</v>
      </c>
      <c r="I84" s="62">
        <v>0.99882325999999999</v>
      </c>
      <c r="J84" s="62">
        <v>5.5015259999999996E-3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48.682791999999999</v>
      </c>
      <c r="Y84" s="187">
        <v>51.578063</v>
      </c>
      <c r="Z84" s="187">
        <v>0.99860031999999999</v>
      </c>
      <c r="AA84" s="62">
        <v>0.99901585000000004</v>
      </c>
      <c r="AB84" s="62">
        <v>3.642448E-3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3.6788219999999967</v>
      </c>
      <c r="AN84" s="121">
        <f t="shared" si="5"/>
        <v>2.440100000000001</v>
      </c>
      <c r="AO84" s="121">
        <f t="shared" si="6"/>
        <v>1.5059999999955664E-5</v>
      </c>
      <c r="AP84" s="121">
        <f t="shared" si="7"/>
        <v>1.92590000000048E-4</v>
      </c>
      <c r="AQ84" s="87">
        <f t="shared" si="8"/>
        <v>-1.8590779999999997E-3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46.728831999999997</v>
      </c>
      <c r="G85" s="187">
        <v>50.983781999999998</v>
      </c>
      <c r="H85" s="187">
        <v>0.99890323000000003</v>
      </c>
      <c r="I85" s="62">
        <v>0.99932856999999997</v>
      </c>
      <c r="J85" s="62">
        <v>3.5157625000000001E-3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50.890248</v>
      </c>
      <c r="Y85" s="187">
        <v>53.440851000000002</v>
      </c>
      <c r="Z85" s="187">
        <v>0.99894539000000004</v>
      </c>
      <c r="AA85" s="62">
        <v>0.99944299000000003</v>
      </c>
      <c r="AB85" s="62">
        <v>2.2146618E-3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4.1614160000000027</v>
      </c>
      <c r="AN85" s="121">
        <f t="shared" si="5"/>
        <v>2.4570690000000042</v>
      </c>
      <c r="AO85" s="121">
        <f t="shared" si="6"/>
        <v>4.2160000000013298E-5</v>
      </c>
      <c r="AP85" s="121">
        <f t="shared" si="7"/>
        <v>1.1442000000005947E-4</v>
      </c>
      <c r="AQ85" s="87">
        <f t="shared" si="8"/>
        <v>-1.3011007000000002E-3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47.720281</v>
      </c>
      <c r="G86" s="187">
        <v>51.841757999999999</v>
      </c>
      <c r="H86" s="187">
        <v>0.99903797999999999</v>
      </c>
      <c r="I86" s="62">
        <v>0.99940085999999995</v>
      </c>
      <c r="J86" s="62">
        <v>2.6164631999999999E-3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52.332183000000001</v>
      </c>
      <c r="Y86" s="187">
        <v>54.736801999999997</v>
      </c>
      <c r="Z86" s="187">
        <v>0.99907785999999998</v>
      </c>
      <c r="AA86" s="62">
        <v>0.99955868000000003</v>
      </c>
      <c r="AB86" s="62">
        <v>1.6498291E-3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4.6119020000000006</v>
      </c>
      <c r="AN86" s="121">
        <f t="shared" si="5"/>
        <v>2.8950439999999986</v>
      </c>
      <c r="AO86" s="121">
        <f t="shared" si="6"/>
        <v>3.9879999999992144E-5</v>
      </c>
      <c r="AP86" s="121">
        <f t="shared" si="7"/>
        <v>1.5782000000008622E-4</v>
      </c>
      <c r="AQ86" s="87">
        <f t="shared" si="8"/>
        <v>-9.6663409999999989E-4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39.599780000000003</v>
      </c>
      <c r="G88" s="96">
        <v>43.177809000000003</v>
      </c>
      <c r="H88" s="96">
        <v>0.99660053000000004</v>
      </c>
      <c r="I88" s="60">
        <v>0.99427818000000001</v>
      </c>
      <c r="J88" s="60">
        <v>1.7686862000000001E-2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41.524712000000001</v>
      </c>
      <c r="Y88" s="96">
        <v>45.453417000000002</v>
      </c>
      <c r="Z88" s="96">
        <v>0.99658988999999998</v>
      </c>
      <c r="AA88" s="60">
        <v>0.99423682000000002</v>
      </c>
      <c r="AB88" s="60">
        <v>1.3493297E-2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1.9249319999999983</v>
      </c>
      <c r="AN88" s="95">
        <f t="shared" si="5"/>
        <v>2.2756079999999983</v>
      </c>
      <c r="AO88" s="95">
        <f t="shared" si="6"/>
        <v>-1.0640000000061711E-5</v>
      </c>
      <c r="AP88" s="95">
        <f t="shared" si="7"/>
        <v>-4.1359999999990293E-5</v>
      </c>
      <c r="AQ88" s="120">
        <f t="shared" si="8"/>
        <v>-4.1935650000000015E-3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43.80979</v>
      </c>
      <c r="G89" s="187">
        <v>48.386581</v>
      </c>
      <c r="H89" s="187">
        <v>0.99852437999999999</v>
      </c>
      <c r="I89" s="62">
        <v>0.99868128</v>
      </c>
      <c r="J89" s="62">
        <v>6.5691257000000001E-3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48.493931000000003</v>
      </c>
      <c r="Y89" s="187">
        <v>51.382421000000001</v>
      </c>
      <c r="Z89" s="187">
        <v>0.99854219</v>
      </c>
      <c r="AA89" s="62">
        <v>0.99898081999999999</v>
      </c>
      <c r="AB89" s="62">
        <v>3.7936763999999999E-3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4.6841410000000039</v>
      </c>
      <c r="AN89" s="121">
        <f t="shared" si="5"/>
        <v>2.9958400000000012</v>
      </c>
      <c r="AO89" s="121">
        <f t="shared" si="6"/>
        <v>1.7810000000006987E-5</v>
      </c>
      <c r="AP89" s="121">
        <f t="shared" si="7"/>
        <v>2.9953999999998704E-4</v>
      </c>
      <c r="AQ89" s="87">
        <f t="shared" si="8"/>
        <v>-2.7754493000000002E-3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45.753463000000004</v>
      </c>
      <c r="G90" s="187">
        <v>50.219062000000001</v>
      </c>
      <c r="H90" s="187">
        <v>0.99884972000000005</v>
      </c>
      <c r="I90" s="62">
        <v>0.99923642000000001</v>
      </c>
      <c r="J90" s="62">
        <v>4.1751666000000003E-3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50.821747999999999</v>
      </c>
      <c r="Y90" s="187">
        <v>53.379936000000001</v>
      </c>
      <c r="Z90" s="187">
        <v>0.99889282999999995</v>
      </c>
      <c r="AA90" s="62">
        <v>0.99944115</v>
      </c>
      <c r="AB90" s="62">
        <v>2.2996012000000001E-3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5.0682849999999959</v>
      </c>
      <c r="AN90" s="121">
        <f t="shared" si="5"/>
        <v>3.1608739999999997</v>
      </c>
      <c r="AO90" s="121">
        <f t="shared" si="6"/>
        <v>4.3109999999901838E-5</v>
      </c>
      <c r="AP90" s="121">
        <f t="shared" si="7"/>
        <v>2.0472999999998631E-4</v>
      </c>
      <c r="AQ90" s="87">
        <f t="shared" si="8"/>
        <v>-1.8755654000000002E-3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46.630516999999998</v>
      </c>
      <c r="G91" s="187">
        <v>50.854348999999999</v>
      </c>
      <c r="H91" s="187">
        <v>0.99898209000000004</v>
      </c>
      <c r="I91" s="62">
        <v>0.99930114000000003</v>
      </c>
      <c r="J91" s="62">
        <v>3.0662706000000001E-3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52.316729000000002</v>
      </c>
      <c r="Y91" s="187">
        <v>54.744656999999997</v>
      </c>
      <c r="Z91" s="187">
        <v>0.99902952</v>
      </c>
      <c r="AA91" s="62">
        <v>0.99955932000000003</v>
      </c>
      <c r="AB91" s="62">
        <v>1.6699993E-3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5.6862120000000047</v>
      </c>
      <c r="AN91" s="121">
        <f t="shared" si="5"/>
        <v>3.8903079999999974</v>
      </c>
      <c r="AO91" s="121">
        <f t="shared" si="6"/>
        <v>4.7429999999959449E-5</v>
      </c>
      <c r="AP91" s="121">
        <f t="shared" si="7"/>
        <v>2.5817999999999675E-4</v>
      </c>
      <c r="AQ91" s="87">
        <f t="shared" si="8"/>
        <v>-1.3962713E-3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35.945300000000003</v>
      </c>
      <c r="G93" s="96">
        <v>40.193072000000001</v>
      </c>
      <c r="H93" s="96">
        <v>0.99461535000000001</v>
      </c>
      <c r="I93" s="60">
        <v>0.99311777000000001</v>
      </c>
      <c r="J93" s="60">
        <v>1.9415699000000002E-2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36.158423999999997</v>
      </c>
      <c r="Y93" s="96">
        <v>41.509835000000002</v>
      </c>
      <c r="Z93" s="96">
        <v>0.99456529999999999</v>
      </c>
      <c r="AA93" s="60">
        <v>0.99302446</v>
      </c>
      <c r="AB93" s="60">
        <v>1.7481815000000001E-2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0.21312399999999343</v>
      </c>
      <c r="AN93" s="95">
        <f t="shared" si="5"/>
        <v>1.3167630000000017</v>
      </c>
      <c r="AO93" s="95">
        <f t="shared" si="6"/>
        <v>-5.0050000000023687E-5</v>
      </c>
      <c r="AP93" s="95">
        <f t="shared" si="7"/>
        <v>-9.3310000000013105E-5</v>
      </c>
      <c r="AQ93" s="120">
        <f t="shared" si="8"/>
        <v>-1.9338840000000003E-3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44.529190999999997</v>
      </c>
      <c r="G94" s="187">
        <v>48.102707000000002</v>
      </c>
      <c r="H94" s="187">
        <v>0.99809897999999997</v>
      </c>
      <c r="I94" s="62">
        <v>0.99869909999999995</v>
      </c>
      <c r="J94" s="62">
        <v>5.8481870000000004E-3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45.733424999999997</v>
      </c>
      <c r="Y94" s="187">
        <v>49.321550000000002</v>
      </c>
      <c r="Z94" s="187">
        <v>0.99800177000000001</v>
      </c>
      <c r="AA94" s="62">
        <v>0.99873517999999994</v>
      </c>
      <c r="AB94" s="62">
        <v>4.5959805000000001E-3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1.2042339999999996</v>
      </c>
      <c r="AN94" s="121">
        <f t="shared" si="5"/>
        <v>1.2188429999999997</v>
      </c>
      <c r="AO94" s="121">
        <f t="shared" si="6"/>
        <v>-9.7209999999958718E-5</v>
      </c>
      <c r="AP94" s="121">
        <f t="shared" si="7"/>
        <v>3.6079999999993895E-5</v>
      </c>
      <c r="AQ94" s="87">
        <f t="shared" si="8"/>
        <v>-1.2522065000000002E-3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46.527154000000003</v>
      </c>
      <c r="G95" s="187">
        <v>50.1038</v>
      </c>
      <c r="H95" s="187">
        <v>0.99865422000000004</v>
      </c>
      <c r="I95" s="62">
        <v>0.99933755000000002</v>
      </c>
      <c r="J95" s="62">
        <v>3.1620348E-3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49.786814999999997</v>
      </c>
      <c r="Y95" s="187">
        <v>52.604534000000001</v>
      </c>
      <c r="Z95" s="187">
        <v>0.99878738</v>
      </c>
      <c r="AA95" s="62">
        <v>0.99944370999999999</v>
      </c>
      <c r="AB95" s="62">
        <v>2.1930700000000001E-3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3.2596609999999941</v>
      </c>
      <c r="AN95" s="121">
        <f t="shared" si="5"/>
        <v>2.5007340000000013</v>
      </c>
      <c r="AO95" s="121">
        <f t="shared" si="6"/>
        <v>1.3315999999996553E-4</v>
      </c>
      <c r="AP95" s="121">
        <f t="shared" si="7"/>
        <v>1.0615999999996628E-4</v>
      </c>
      <c r="AQ95" s="87">
        <f t="shared" si="8"/>
        <v>-9.6896479999999995E-4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48.334006000000002</v>
      </c>
      <c r="G96" s="187">
        <v>52.187733999999999</v>
      </c>
      <c r="H96" s="187">
        <v>0.99894685999999999</v>
      </c>
      <c r="I96" s="62">
        <v>0.99943875000000004</v>
      </c>
      <c r="J96" s="62">
        <v>2.2831856999999999E-3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50.241092999999999</v>
      </c>
      <c r="Y96" s="187">
        <v>53.107478</v>
      </c>
      <c r="Z96" s="187">
        <v>0.99894079000000002</v>
      </c>
      <c r="AA96" s="62">
        <v>0.99957715000000003</v>
      </c>
      <c r="AB96" s="62">
        <v>1.6206775E-3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1.9070869999999971</v>
      </c>
      <c r="AN96" s="121">
        <f t="shared" si="5"/>
        <v>0.91974400000000145</v>
      </c>
      <c r="AO96" s="121">
        <f t="shared" si="6"/>
        <v>-6.0699999999691556E-6</v>
      </c>
      <c r="AP96" s="121">
        <f t="shared" si="7"/>
        <v>1.3839999999998298E-4</v>
      </c>
      <c r="AQ96" s="87">
        <f t="shared" si="8"/>
        <v>-6.6250819999999987E-4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35.901434000000002</v>
      </c>
      <c r="G98" s="96">
        <v>39.941108</v>
      </c>
      <c r="H98" s="96">
        <v>0.99429807000000003</v>
      </c>
      <c r="I98" s="60">
        <v>0.99238068999999995</v>
      </c>
      <c r="J98" s="60">
        <v>2.0518897000000001E-2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36.228031000000001</v>
      </c>
      <c r="Y98" s="96">
        <v>41.310248000000001</v>
      </c>
      <c r="Z98" s="96">
        <v>0.99426017</v>
      </c>
      <c r="AA98" s="60">
        <v>0.99243165</v>
      </c>
      <c r="AB98" s="60">
        <v>1.8023688E-2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0.32659699999999958</v>
      </c>
      <c r="AN98" s="95">
        <f t="shared" si="15"/>
        <v>1.3691400000000016</v>
      </c>
      <c r="AO98" s="95">
        <f t="shared" si="16"/>
        <v>-3.7900000000035128E-5</v>
      </c>
      <c r="AP98" s="95">
        <f t="shared" si="17"/>
        <v>5.0960000000044303E-5</v>
      </c>
      <c r="AQ98" s="120">
        <f t="shared" si="18"/>
        <v>-2.4952090000000017E-3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43.793083000000003</v>
      </c>
      <c r="G99" s="187">
        <v>47.544395000000002</v>
      </c>
      <c r="H99" s="187">
        <v>0.99796348000000001</v>
      </c>
      <c r="I99" s="62">
        <v>0.99855742000000003</v>
      </c>
      <c r="J99" s="62">
        <v>6.526029E-3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45.644782999999997</v>
      </c>
      <c r="Y99" s="187">
        <v>49.137569999999997</v>
      </c>
      <c r="Z99" s="187">
        <v>0.99787495000000004</v>
      </c>
      <c r="AA99" s="62">
        <v>0.99865466999999997</v>
      </c>
      <c r="AB99" s="62">
        <v>4.8003793000000001E-3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1.8516999999999939</v>
      </c>
      <c r="AN99" s="121">
        <f t="shared" si="15"/>
        <v>1.5931749999999951</v>
      </c>
      <c r="AO99" s="121">
        <f t="shared" si="16"/>
        <v>-8.8529999999975573E-5</v>
      </c>
      <c r="AP99" s="121">
        <f t="shared" si="17"/>
        <v>9.7249999999937664E-5</v>
      </c>
      <c r="AQ99" s="87">
        <f t="shared" si="18"/>
        <v>-1.7256496999999999E-3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45.894401999999999</v>
      </c>
      <c r="G100" s="187">
        <v>49.566611000000002</v>
      </c>
      <c r="H100" s="187">
        <v>0.99861869000000003</v>
      </c>
      <c r="I100" s="62">
        <v>0.99926243000000003</v>
      </c>
      <c r="J100" s="62">
        <v>3.5162181999999998E-3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49.274051</v>
      </c>
      <c r="Y100" s="187">
        <v>52.129094000000002</v>
      </c>
      <c r="Z100" s="187">
        <v>0.99874163999999999</v>
      </c>
      <c r="AA100" s="62">
        <v>0.99941283999999997</v>
      </c>
      <c r="AB100" s="62">
        <v>2.3750598E-3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3.3796490000000006</v>
      </c>
      <c r="AN100" s="121">
        <f t="shared" si="15"/>
        <v>2.5624830000000003</v>
      </c>
      <c r="AO100" s="121">
        <f t="shared" si="16"/>
        <v>1.2294999999995504E-4</v>
      </c>
      <c r="AP100" s="121">
        <f t="shared" si="17"/>
        <v>1.5040999999993421E-4</v>
      </c>
      <c r="AQ100" s="87">
        <f t="shared" si="18"/>
        <v>-1.1411583999999999E-3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47.602867000000003</v>
      </c>
      <c r="G101" s="187">
        <v>51.606113000000001</v>
      </c>
      <c r="H101" s="187">
        <v>0.99893421000000004</v>
      </c>
      <c r="I101" s="62">
        <v>0.99938554999999996</v>
      </c>
      <c r="J101" s="62">
        <v>2.5090459E-3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50.779439000000004</v>
      </c>
      <c r="Y101" s="187">
        <v>53.474485999999999</v>
      </c>
      <c r="Z101" s="187">
        <v>0.99895350999999999</v>
      </c>
      <c r="AA101" s="62">
        <v>0.99956389000000001</v>
      </c>
      <c r="AB101" s="62">
        <v>1.6668799999999999E-3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3.1765720000000002</v>
      </c>
      <c r="AN101" s="121">
        <f t="shared" si="15"/>
        <v>1.8683729999999983</v>
      </c>
      <c r="AO101" s="121">
        <f t="shared" si="16"/>
        <v>1.9299999999944362E-5</v>
      </c>
      <c r="AP101" s="121">
        <f t="shared" si="17"/>
        <v>1.7834000000005457E-4</v>
      </c>
      <c r="AQ101" s="87">
        <f t="shared" si="18"/>
        <v>-8.4216590000000006E-4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37.973529999999997</v>
      </c>
      <c r="G103" s="96">
        <v>41.795611999999998</v>
      </c>
      <c r="H103" s="96">
        <v>0.99516446999999997</v>
      </c>
      <c r="I103" s="60">
        <v>0.99361526</v>
      </c>
      <c r="J103" s="60">
        <v>2.0422316999999999E-2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39.172806999999999</v>
      </c>
      <c r="Y103" s="96">
        <v>43.443838999999997</v>
      </c>
      <c r="Z103" s="96">
        <v>0.99516660999999995</v>
      </c>
      <c r="AA103" s="60">
        <v>0.99376655000000003</v>
      </c>
      <c r="AB103" s="60">
        <v>1.7268631999999999E-2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1.1992770000000021</v>
      </c>
      <c r="AN103" s="95">
        <f t="shared" si="15"/>
        <v>1.6482269999999986</v>
      </c>
      <c r="AO103" s="95">
        <f t="shared" si="16"/>
        <v>2.1399999999838215E-6</v>
      </c>
      <c r="AP103" s="95">
        <f t="shared" si="17"/>
        <v>1.5129000000002613E-4</v>
      </c>
      <c r="AQ103" s="120">
        <f t="shared" si="18"/>
        <v>-3.1536849999999998E-3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42.763202999999997</v>
      </c>
      <c r="G104" s="187">
        <v>46.817093</v>
      </c>
      <c r="H104" s="187">
        <v>0.99804729000000003</v>
      </c>
      <c r="I104" s="62">
        <v>0.99834036000000004</v>
      </c>
      <c r="J104" s="62">
        <v>7.9184110000000002E-3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45.620854999999999</v>
      </c>
      <c r="Y104" s="187">
        <v>49.080002</v>
      </c>
      <c r="Z104" s="187">
        <v>0.99809899000000002</v>
      </c>
      <c r="AA104" s="62">
        <v>0.99849867999999997</v>
      </c>
      <c r="AB104" s="62">
        <v>5.3637577000000001E-3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2.8576520000000016</v>
      </c>
      <c r="AN104" s="121">
        <f t="shared" si="15"/>
        <v>2.2629090000000005</v>
      </c>
      <c r="AO104" s="121">
        <f t="shared" si="16"/>
        <v>5.1699999999987867E-5</v>
      </c>
      <c r="AP104" s="121">
        <f t="shared" si="17"/>
        <v>1.5831999999993407E-4</v>
      </c>
      <c r="AQ104" s="87">
        <f t="shared" si="18"/>
        <v>-2.5546533000000001E-3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45.741605</v>
      </c>
      <c r="G105" s="187">
        <v>49.775314999999999</v>
      </c>
      <c r="H105" s="187">
        <v>0.99858506999999996</v>
      </c>
      <c r="I105" s="62">
        <v>0.99912537000000001</v>
      </c>
      <c r="J105" s="62">
        <v>4.4064120000000002E-3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49.492998</v>
      </c>
      <c r="Y105" s="187">
        <v>52.199392000000003</v>
      </c>
      <c r="Z105" s="187">
        <v>0.99862185000000003</v>
      </c>
      <c r="AA105" s="62">
        <v>0.99930679</v>
      </c>
      <c r="AB105" s="62">
        <v>2.9576297000000001E-3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3.7513930000000002</v>
      </c>
      <c r="AN105" s="121">
        <f t="shared" si="15"/>
        <v>2.424077000000004</v>
      </c>
      <c r="AO105" s="121">
        <f t="shared" si="16"/>
        <v>3.6780000000069535E-5</v>
      </c>
      <c r="AP105" s="121">
        <f t="shared" si="17"/>
        <v>1.814199999999877E-4</v>
      </c>
      <c r="AQ105" s="87">
        <f t="shared" si="18"/>
        <v>-1.4487823000000001E-3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46.108989000000001</v>
      </c>
      <c r="G106" s="187">
        <v>50.197819000000003</v>
      </c>
      <c r="H106" s="187">
        <v>0.99885330999999999</v>
      </c>
      <c r="I106" s="62">
        <v>0.99927513000000001</v>
      </c>
      <c r="J106" s="62">
        <v>3.2168229000000001E-3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50.710982000000001</v>
      </c>
      <c r="Y106" s="187">
        <v>53.383557000000003</v>
      </c>
      <c r="Z106" s="187">
        <v>0.99891143000000004</v>
      </c>
      <c r="AA106" s="62">
        <v>0.99951548999999995</v>
      </c>
      <c r="AB106" s="62">
        <v>1.9071730000000001E-3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4.6019930000000002</v>
      </c>
      <c r="AN106" s="121">
        <f t="shared" si="15"/>
        <v>3.1857380000000006</v>
      </c>
      <c r="AO106" s="121">
        <f t="shared" si="16"/>
        <v>5.8120000000050354E-5</v>
      </c>
      <c r="AP106" s="121">
        <f t="shared" si="17"/>
        <v>2.4035999999993951E-4</v>
      </c>
      <c r="AQ106" s="87">
        <f t="shared" si="18"/>
        <v>-1.3096499000000001E-3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>
        <v>38.391658999999997</v>
      </c>
      <c r="G108" s="96">
        <v>42.171556000000002</v>
      </c>
      <c r="H108" s="96">
        <v>0.99537047000000001</v>
      </c>
      <c r="I108" s="60">
        <v>0.99440817999999997</v>
      </c>
      <c r="J108" s="60">
        <v>1.9712469999999999E-2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>
        <v>39.627792999999997</v>
      </c>
      <c r="Y108" s="96">
        <v>43.885289</v>
      </c>
      <c r="Z108" s="96">
        <v>0.99535541999999999</v>
      </c>
      <c r="AA108" s="60">
        <v>0.99445532000000003</v>
      </c>
      <c r="AB108" s="60">
        <v>1.653458E-2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>
        <f t="shared" si="14"/>
        <v>1.2361339999999998</v>
      </c>
      <c r="AN108" s="95">
        <f t="shared" si="15"/>
        <v>1.7137329999999977</v>
      </c>
      <c r="AO108" s="95">
        <f t="shared" si="16"/>
        <v>-1.5050000000016439E-5</v>
      </c>
      <c r="AP108" s="95">
        <f t="shared" si="17"/>
        <v>4.7140000000056581E-5</v>
      </c>
      <c r="AQ108" s="120">
        <f t="shared" si="18"/>
        <v>-3.1778899999999992E-3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42.952091000000003</v>
      </c>
      <c r="G109" s="187">
        <v>47.093953999999997</v>
      </c>
      <c r="H109" s="187">
        <v>0.99814124999999998</v>
      </c>
      <c r="I109" s="62">
        <v>0.99854591000000004</v>
      </c>
      <c r="J109" s="62">
        <v>7.8941419999999998E-3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46.282918000000002</v>
      </c>
      <c r="Y109" s="187">
        <v>49.649472000000003</v>
      </c>
      <c r="Z109" s="187">
        <v>0.99818901999999998</v>
      </c>
      <c r="AA109" s="62">
        <v>0.99872066999999998</v>
      </c>
      <c r="AB109" s="62">
        <v>5.3057586999999996E-3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3.3308269999999993</v>
      </c>
      <c r="AN109" s="121">
        <f t="shared" si="15"/>
        <v>2.5555180000000064</v>
      </c>
      <c r="AO109" s="121">
        <f t="shared" si="16"/>
        <v>4.7770000000002533E-5</v>
      </c>
      <c r="AP109" s="121">
        <f t="shared" si="17"/>
        <v>1.7475999999994052E-4</v>
      </c>
      <c r="AQ109" s="87">
        <f t="shared" si="18"/>
        <v>-2.5883833000000002E-3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45.830156000000002</v>
      </c>
      <c r="G110" s="187">
        <v>49.896304000000001</v>
      </c>
      <c r="H110" s="187">
        <v>0.99863173999999999</v>
      </c>
      <c r="I110" s="62">
        <v>0.99914365999999999</v>
      </c>
      <c r="J110" s="62">
        <v>4.6196324000000004E-3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49.807217999999999</v>
      </c>
      <c r="Y110" s="187">
        <v>52.521777</v>
      </c>
      <c r="Z110" s="187">
        <v>0.99867388999999995</v>
      </c>
      <c r="AA110" s="62">
        <v>0.99932584999999996</v>
      </c>
      <c r="AB110" s="62">
        <v>3.1315936E-3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3.9770619999999965</v>
      </c>
      <c r="AN110" s="121">
        <f t="shared" si="15"/>
        <v>2.6254729999999995</v>
      </c>
      <c r="AO110" s="121">
        <f t="shared" si="16"/>
        <v>4.214999999996305E-5</v>
      </c>
      <c r="AP110" s="121">
        <f t="shared" si="17"/>
        <v>1.8218999999997099E-4</v>
      </c>
      <c r="AQ110" s="87">
        <f t="shared" si="18"/>
        <v>-1.4880388000000004E-3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46.127640999999997</v>
      </c>
      <c r="G111" s="187">
        <v>50.281759000000001</v>
      </c>
      <c r="H111" s="187">
        <v>0.99888438000000002</v>
      </c>
      <c r="I111" s="62">
        <v>0.99928139999999999</v>
      </c>
      <c r="J111" s="62">
        <v>3.3932668000000001E-3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50.882429999999999</v>
      </c>
      <c r="Y111" s="187">
        <v>53.571295999999997</v>
      </c>
      <c r="Z111" s="187">
        <v>0.99893385999999995</v>
      </c>
      <c r="AA111" s="62">
        <v>0.99951871000000003</v>
      </c>
      <c r="AB111" s="62">
        <v>1.9716934999999998E-3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4.7547890000000024</v>
      </c>
      <c r="AN111" s="121">
        <f t="shared" si="15"/>
        <v>3.2895369999999957</v>
      </c>
      <c r="AO111" s="121">
        <f t="shared" si="16"/>
        <v>4.9479999999935131E-5</v>
      </c>
      <c r="AP111" s="121">
        <f t="shared" si="17"/>
        <v>2.373100000000461E-4</v>
      </c>
      <c r="AQ111" s="87">
        <f t="shared" si="18"/>
        <v>-1.4215733000000003E-3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>
        <v>39.320149999999998</v>
      </c>
      <c r="G113" s="96">
        <v>43.204656999999997</v>
      </c>
      <c r="H113" s="96">
        <v>0.99637907000000003</v>
      </c>
      <c r="I113" s="60">
        <v>0.99572799999999995</v>
      </c>
      <c r="J113" s="60">
        <v>1.8944631999999999E-2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>
        <v>41.388325999999999</v>
      </c>
      <c r="Y113" s="96">
        <v>45.402155</v>
      </c>
      <c r="Z113" s="96">
        <v>0.99633791000000005</v>
      </c>
      <c r="AA113" s="60">
        <v>0.99561383000000003</v>
      </c>
      <c r="AB113" s="60">
        <v>1.394022E-2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>
        <f t="shared" si="14"/>
        <v>2.0681760000000011</v>
      </c>
      <c r="AN113" s="95">
        <f t="shared" si="15"/>
        <v>2.1974980000000031</v>
      </c>
      <c r="AO113" s="95">
        <f t="shared" si="16"/>
        <v>-4.1159999999984542E-5</v>
      </c>
      <c r="AP113" s="95">
        <f t="shared" si="17"/>
        <v>-1.1416999999991351E-4</v>
      </c>
      <c r="AQ113" s="120">
        <f t="shared" si="18"/>
        <v>-5.0044119999999997E-3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42.805604000000002</v>
      </c>
      <c r="G114" s="187">
        <v>47.623233999999997</v>
      </c>
      <c r="H114" s="187">
        <v>0.99847889999999995</v>
      </c>
      <c r="I114" s="62">
        <v>0.99891295999999996</v>
      </c>
      <c r="J114" s="62">
        <v>8.4450410000000004E-3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48.217109000000001</v>
      </c>
      <c r="Y114" s="187">
        <v>51.294778999999998</v>
      </c>
      <c r="Z114" s="187">
        <v>0.99851414999999999</v>
      </c>
      <c r="AA114" s="62">
        <v>0.99917608000000002</v>
      </c>
      <c r="AB114" s="62">
        <v>4.2986743999999999E-3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5.4115049999999982</v>
      </c>
      <c r="AN114" s="121">
        <f t="shared" si="15"/>
        <v>3.6715450000000018</v>
      </c>
      <c r="AO114" s="121">
        <f t="shared" si="16"/>
        <v>3.5250000000042192E-5</v>
      </c>
      <c r="AP114" s="121">
        <f t="shared" si="17"/>
        <v>2.6312000000006108E-4</v>
      </c>
      <c r="AQ114" s="87">
        <f t="shared" si="18"/>
        <v>-4.1463666000000005E-3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45.170347</v>
      </c>
      <c r="G115" s="187">
        <v>49.784222</v>
      </c>
      <c r="H115" s="187">
        <v>0.99885098000000005</v>
      </c>
      <c r="I115" s="62">
        <v>0.99923393999999999</v>
      </c>
      <c r="J115" s="62">
        <v>5.3735559999999998E-3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50.876662000000003</v>
      </c>
      <c r="Y115" s="187">
        <v>53.580103999999999</v>
      </c>
      <c r="Z115" s="187">
        <v>0.99890692999999997</v>
      </c>
      <c r="AA115" s="62">
        <v>0.99949304999999999</v>
      </c>
      <c r="AB115" s="62">
        <v>2.6313478999999999E-3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5.7063150000000036</v>
      </c>
      <c r="AN115" s="121">
        <f t="shared" si="15"/>
        <v>3.7958819999999989</v>
      </c>
      <c r="AO115" s="121">
        <f t="shared" si="16"/>
        <v>5.5949999999915789E-5</v>
      </c>
      <c r="AP115" s="121">
        <f t="shared" si="17"/>
        <v>2.5911000000000683E-4</v>
      </c>
      <c r="AQ115" s="87">
        <f t="shared" si="18"/>
        <v>-2.7422080999999999E-3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45.866703999999999</v>
      </c>
      <c r="G116" s="187">
        <v>50.362848</v>
      </c>
      <c r="H116" s="187">
        <v>0.99902314999999997</v>
      </c>
      <c r="I116" s="62">
        <v>0.99931674999999998</v>
      </c>
      <c r="J116" s="62">
        <v>4.1562049999999996E-3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52.239646</v>
      </c>
      <c r="Y116" s="187">
        <v>54.824992000000002</v>
      </c>
      <c r="Z116" s="187">
        <v>0.99907489999999999</v>
      </c>
      <c r="AA116" s="62">
        <v>0.99960941000000003</v>
      </c>
      <c r="AB116" s="62">
        <v>1.7985226999999999E-3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6.3729420000000019</v>
      </c>
      <c r="AN116" s="121">
        <f t="shared" si="15"/>
        <v>4.4621440000000021</v>
      </c>
      <c r="AO116" s="121">
        <f t="shared" si="16"/>
        <v>5.175000000001706E-5</v>
      </c>
      <c r="AP116" s="121">
        <f t="shared" si="17"/>
        <v>2.9266000000005565E-4</v>
      </c>
      <c r="AQ116" s="87">
        <f t="shared" si="18"/>
        <v>-2.3576822999999995E-3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>
        <v>39.316544999999998</v>
      </c>
      <c r="G118" s="96">
        <v>43.142510999999999</v>
      </c>
      <c r="H118" s="96">
        <v>0.99629082000000002</v>
      </c>
      <c r="I118" s="60">
        <v>0.99567753000000003</v>
      </c>
      <c r="J118" s="60">
        <v>1.933532E-2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>
        <v>41.060924999999997</v>
      </c>
      <c r="Y118" s="96">
        <v>45.158475000000003</v>
      </c>
      <c r="Z118" s="96">
        <v>0.99625514000000004</v>
      </c>
      <c r="AA118" s="60">
        <v>0.99552816</v>
      </c>
      <c r="AB118" s="60">
        <v>1.4616855999999999E-2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>
        <f t="shared" si="14"/>
        <v>1.7443799999999996</v>
      </c>
      <c r="AN118" s="95">
        <f t="shared" si="15"/>
        <v>2.0159640000000039</v>
      </c>
      <c r="AO118" s="95">
        <f t="shared" si="16"/>
        <v>-3.5679999999982392E-5</v>
      </c>
      <c r="AP118" s="95">
        <f t="shared" si="17"/>
        <v>-1.4937000000003753E-4</v>
      </c>
      <c r="AQ118" s="120">
        <f t="shared" si="18"/>
        <v>-4.7184640000000003E-3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42.917085</v>
      </c>
      <c r="G119" s="187">
        <v>47.581653000000003</v>
      </c>
      <c r="H119" s="187">
        <v>0.99842544</v>
      </c>
      <c r="I119" s="62">
        <v>0.99893641</v>
      </c>
      <c r="J119" s="62">
        <v>8.8170009999999997E-3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48.182147000000001</v>
      </c>
      <c r="Y119" s="187">
        <v>51.221893000000001</v>
      </c>
      <c r="Z119" s="187">
        <v>0.99846654999999995</v>
      </c>
      <c r="AA119" s="62">
        <v>0.99919216</v>
      </c>
      <c r="AB119" s="62">
        <v>4.7996286000000004E-3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5.2650620000000004</v>
      </c>
      <c r="AN119" s="121">
        <f t="shared" si="15"/>
        <v>3.6402399999999986</v>
      </c>
      <c r="AO119" s="121">
        <f t="shared" si="16"/>
        <v>4.1109999999955349E-5</v>
      </c>
      <c r="AP119" s="121">
        <f t="shared" si="17"/>
        <v>2.5574999999999903E-4</v>
      </c>
      <c r="AQ119" s="87">
        <f t="shared" si="18"/>
        <v>-4.0173723999999992E-3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45.219726999999999</v>
      </c>
      <c r="G120" s="187">
        <v>49.692419000000001</v>
      </c>
      <c r="H120" s="187">
        <v>0.99882358999999998</v>
      </c>
      <c r="I120" s="62">
        <v>0.99920555</v>
      </c>
      <c r="J120" s="62">
        <v>5.5453693000000002E-3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50.801518000000002</v>
      </c>
      <c r="Y120" s="187">
        <v>53.488529</v>
      </c>
      <c r="Z120" s="187">
        <v>0.99887800999999998</v>
      </c>
      <c r="AA120" s="62">
        <v>0.99946809000000003</v>
      </c>
      <c r="AB120" s="62">
        <v>2.9359725E-3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5.5817910000000026</v>
      </c>
      <c r="AN120" s="121">
        <f t="shared" si="15"/>
        <v>3.7961099999999988</v>
      </c>
      <c r="AO120" s="121">
        <f t="shared" si="16"/>
        <v>5.4419999999999469E-5</v>
      </c>
      <c r="AP120" s="121">
        <f t="shared" si="17"/>
        <v>2.625400000000333E-4</v>
      </c>
      <c r="AQ120" s="87">
        <f t="shared" si="18"/>
        <v>-2.6093968000000002E-3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45.912121999999997</v>
      </c>
      <c r="G121" s="187">
        <v>50.352159</v>
      </c>
      <c r="H121" s="187">
        <v>0.99900498000000004</v>
      </c>
      <c r="I121" s="62">
        <v>0.99930050000000004</v>
      </c>
      <c r="J121" s="62">
        <v>4.2867000000000001E-3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52.153118999999997</v>
      </c>
      <c r="Y121" s="187">
        <v>54.734332999999999</v>
      </c>
      <c r="Z121" s="187">
        <v>0.99905880999999996</v>
      </c>
      <c r="AA121" s="62">
        <v>0.99959215000000001</v>
      </c>
      <c r="AB121" s="62">
        <v>1.9324107999999999E-3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6.2409970000000001</v>
      </c>
      <c r="AN121" s="121">
        <f t="shared" si="15"/>
        <v>4.3821739999999991</v>
      </c>
      <c r="AO121" s="121">
        <f t="shared" si="16"/>
        <v>5.3829999999921441E-5</v>
      </c>
      <c r="AP121" s="121">
        <f t="shared" si="17"/>
        <v>2.9164999999997665E-4</v>
      </c>
      <c r="AQ121" s="87">
        <f t="shared" si="18"/>
        <v>-2.3542891999999999E-3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>
        <v>39.143445</v>
      </c>
      <c r="G123" s="96">
        <v>42.976697000000001</v>
      </c>
      <c r="H123" s="96">
        <v>0.99614340999999995</v>
      </c>
      <c r="I123" s="60">
        <v>0.99493743000000001</v>
      </c>
      <c r="J123" s="60">
        <v>1.7771997000000001E-2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>
        <v>40.433145000000003</v>
      </c>
      <c r="Y123" s="96">
        <v>44.567338999999997</v>
      </c>
      <c r="Z123" s="96">
        <v>0.99615016999999995</v>
      </c>
      <c r="AA123" s="60">
        <v>0.99492583000000001</v>
      </c>
      <c r="AB123" s="60">
        <v>1.3871098E-2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>
        <f t="shared" si="14"/>
        <v>1.2897000000000034</v>
      </c>
      <c r="AN123" s="95">
        <f t="shared" si="15"/>
        <v>1.5906419999999954</v>
      </c>
      <c r="AO123" s="95">
        <f t="shared" si="16"/>
        <v>6.7599999999945481E-6</v>
      </c>
      <c r="AP123" s="95">
        <f t="shared" si="17"/>
        <v>-1.1600000000000499E-5</v>
      </c>
      <c r="AQ123" s="120">
        <f t="shared" si="18"/>
        <v>-3.9008990000000011E-3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43.024653999999998</v>
      </c>
      <c r="G124" s="187">
        <v>47.410885999999998</v>
      </c>
      <c r="H124" s="187">
        <v>0.99843261999999999</v>
      </c>
      <c r="I124" s="62">
        <v>0.99885882000000004</v>
      </c>
      <c r="J124" s="62">
        <v>7.4317892999999999E-3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47.379091000000003</v>
      </c>
      <c r="Y124" s="187">
        <v>50.553654000000002</v>
      </c>
      <c r="Z124" s="187">
        <v>0.99845682000000002</v>
      </c>
      <c r="AA124" s="62">
        <v>0.99913412000000001</v>
      </c>
      <c r="AB124" s="62">
        <v>4.0396525999999997E-3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4.3544370000000043</v>
      </c>
      <c r="AN124" s="121">
        <f t="shared" si="15"/>
        <v>3.1427680000000038</v>
      </c>
      <c r="AO124" s="121">
        <f t="shared" si="16"/>
        <v>2.4200000000029753E-5</v>
      </c>
      <c r="AP124" s="121">
        <f t="shared" si="17"/>
        <v>2.7529999999997834E-4</v>
      </c>
      <c r="AQ124" s="87">
        <f t="shared" si="18"/>
        <v>-3.3921367000000003E-3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44.826101000000001</v>
      </c>
      <c r="G125" s="187">
        <v>49.283192</v>
      </c>
      <c r="H125" s="187">
        <v>0.99887853000000004</v>
      </c>
      <c r="I125" s="62">
        <v>0.99925874999999997</v>
      </c>
      <c r="J125" s="62">
        <v>4.8758863E-3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50.180925000000002</v>
      </c>
      <c r="Y125" s="187">
        <v>52.980302999999999</v>
      </c>
      <c r="Z125" s="187">
        <v>0.99891774</v>
      </c>
      <c r="AA125" s="62">
        <v>0.99950850999999996</v>
      </c>
      <c r="AB125" s="62">
        <v>2.2036699E-3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5.3548240000000007</v>
      </c>
      <c r="AN125" s="121">
        <f t="shared" si="15"/>
        <v>3.6971109999999996</v>
      </c>
      <c r="AO125" s="121">
        <f t="shared" si="16"/>
        <v>3.9209999999956224E-5</v>
      </c>
      <c r="AP125" s="121">
        <f t="shared" si="17"/>
        <v>2.4975999999998777E-4</v>
      </c>
      <c r="AQ125" s="87">
        <f t="shared" si="18"/>
        <v>-2.6722164E-3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45.871062000000002</v>
      </c>
      <c r="G126" s="187">
        <v>50.323543999999998</v>
      </c>
      <c r="H126" s="187">
        <v>0.99904731000000002</v>
      </c>
      <c r="I126" s="62">
        <v>0.999359</v>
      </c>
      <c r="J126" s="62">
        <v>3.7897745999999999E-3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52.007044</v>
      </c>
      <c r="Y126" s="187">
        <v>54.590767999999997</v>
      </c>
      <c r="Z126" s="187">
        <v>0.99909176</v>
      </c>
      <c r="AA126" s="62">
        <v>0.99963453999999996</v>
      </c>
      <c r="AB126" s="62">
        <v>1.5275102E-3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6.1359819999999985</v>
      </c>
      <c r="AN126" s="121">
        <f t="shared" si="15"/>
        <v>4.2672239999999988</v>
      </c>
      <c r="AO126" s="121">
        <f t="shared" si="16"/>
        <v>4.4449999999973677E-5</v>
      </c>
      <c r="AP126" s="121">
        <f t="shared" si="17"/>
        <v>2.7553999999996304E-4</v>
      </c>
      <c r="AQ126" s="87">
        <f t="shared" si="18"/>
        <v>-2.2622644000000001E-3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>
        <v>39.64387</v>
      </c>
      <c r="G128" s="96">
        <v>43.501953</v>
      </c>
      <c r="H128" s="96">
        <v>0.99633844000000005</v>
      </c>
      <c r="I128" s="60">
        <v>0.99545859999999997</v>
      </c>
      <c r="J128" s="60">
        <v>1.6679104E-2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>
        <v>40.693922999999998</v>
      </c>
      <c r="Y128" s="96">
        <v>44.915495999999997</v>
      </c>
      <c r="Z128" s="96">
        <v>0.99634902000000003</v>
      </c>
      <c r="AA128" s="60">
        <v>0.99547118999999995</v>
      </c>
      <c r="AB128" s="60">
        <v>1.3612961999999999E-2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>
        <f t="shared" si="14"/>
        <v>1.0500529999999983</v>
      </c>
      <c r="AN128" s="95">
        <f t="shared" si="15"/>
        <v>1.4135429999999971</v>
      </c>
      <c r="AO128" s="95">
        <f t="shared" si="16"/>
        <v>1.057999999998227E-5</v>
      </c>
      <c r="AP128" s="95">
        <f t="shared" si="17"/>
        <v>1.2589999999979007E-5</v>
      </c>
      <c r="AQ128" s="120">
        <f t="shared" si="18"/>
        <v>-3.0661420000000009E-3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43.600064000000003</v>
      </c>
      <c r="G129" s="187">
        <v>47.853242999999999</v>
      </c>
      <c r="H129" s="187">
        <v>0.99850075000000005</v>
      </c>
      <c r="I129" s="62">
        <v>0.99896848000000005</v>
      </c>
      <c r="J129" s="62">
        <v>6.9756964000000001E-3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47.621794000000001</v>
      </c>
      <c r="Y129" s="187">
        <v>50.811461000000001</v>
      </c>
      <c r="Z129" s="187">
        <v>0.99854050000000005</v>
      </c>
      <c r="AA129" s="62">
        <v>0.99918414</v>
      </c>
      <c r="AB129" s="62">
        <v>4.1225621999999998E-3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4.021729999999998</v>
      </c>
      <c r="AN129" s="121">
        <f t="shared" si="15"/>
        <v>2.9582180000000022</v>
      </c>
      <c r="AO129" s="121">
        <f t="shared" si="16"/>
        <v>3.9750000000005059E-5</v>
      </c>
      <c r="AP129" s="121">
        <f t="shared" si="17"/>
        <v>2.1565999999995089E-4</v>
      </c>
      <c r="AQ129" s="87">
        <f t="shared" si="18"/>
        <v>-2.8531342000000003E-3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45.201849000000003</v>
      </c>
      <c r="G130" s="187">
        <v>49.540894000000002</v>
      </c>
      <c r="H130" s="187">
        <v>0.99892718999999996</v>
      </c>
      <c r="I130" s="62">
        <v>0.99928574999999997</v>
      </c>
      <c r="J130" s="62">
        <v>4.7539380000000001E-3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50.271611</v>
      </c>
      <c r="Y130" s="187">
        <v>53.072744</v>
      </c>
      <c r="Z130" s="187">
        <v>0.99896806999999999</v>
      </c>
      <c r="AA130" s="62">
        <v>0.99950861000000002</v>
      </c>
      <c r="AB130" s="62">
        <v>2.3728324999999998E-3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5.0697619999999972</v>
      </c>
      <c r="AN130" s="121">
        <f t="shared" si="15"/>
        <v>3.5318499999999986</v>
      </c>
      <c r="AO130" s="121">
        <f t="shared" si="16"/>
        <v>4.08800000000209E-5</v>
      </c>
      <c r="AP130" s="121">
        <f t="shared" si="17"/>
        <v>2.2286000000004691E-4</v>
      </c>
      <c r="AQ130" s="87">
        <f t="shared" si="18"/>
        <v>-2.3811055000000003E-3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46.184066999999999</v>
      </c>
      <c r="G131" s="187">
        <v>50.5974</v>
      </c>
      <c r="H131" s="187">
        <v>0.99909492</v>
      </c>
      <c r="I131" s="62">
        <v>0.99939504000000001</v>
      </c>
      <c r="J131" s="62">
        <v>3.6870892999999998E-3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52.084271999999999</v>
      </c>
      <c r="Y131" s="187">
        <v>54.648290000000003</v>
      </c>
      <c r="Z131" s="187">
        <v>0.99913852999999997</v>
      </c>
      <c r="AA131" s="62">
        <v>0.99963868</v>
      </c>
      <c r="AB131" s="62">
        <v>1.5844328E-3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5.9002049999999997</v>
      </c>
      <c r="AN131" s="121">
        <f t="shared" si="15"/>
        <v>4.0508900000000025</v>
      </c>
      <c r="AO131" s="121">
        <f t="shared" si="16"/>
        <v>4.3609999999971727E-5</v>
      </c>
      <c r="AP131" s="121">
        <f t="shared" si="17"/>
        <v>2.4363999999998942E-4</v>
      </c>
      <c r="AQ131" s="87">
        <f t="shared" si="18"/>
        <v>-2.1026564999999998E-3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>
        <v>39.711640000000003</v>
      </c>
      <c r="G133" s="96">
        <v>43.526454000000001</v>
      </c>
      <c r="H133" s="96">
        <v>0.99567956999999996</v>
      </c>
      <c r="I133" s="60">
        <v>0.99582501999999995</v>
      </c>
      <c r="J133" s="60">
        <v>1.7805975000000002E-2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>
        <v>40.424517000000002</v>
      </c>
      <c r="Y133" s="96">
        <v>44.735937999999997</v>
      </c>
      <c r="Z133" s="96">
        <v>0.99567897999999999</v>
      </c>
      <c r="AA133" s="60">
        <v>0.99574907000000001</v>
      </c>
      <c r="AB133" s="60">
        <v>1.5426639000000001E-2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>
        <f t="shared" si="14"/>
        <v>0.71287699999999887</v>
      </c>
      <c r="AN133" s="95">
        <f t="shared" si="15"/>
        <v>1.2094839999999962</v>
      </c>
      <c r="AO133" s="95">
        <f t="shared" si="16"/>
        <v>-5.8999999996700581E-7</v>
      </c>
      <c r="AP133" s="95">
        <f t="shared" si="17"/>
        <v>-7.5949999999935791E-5</v>
      </c>
      <c r="AQ133" s="120">
        <f t="shared" si="18"/>
        <v>-2.379336000000001E-3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44.069693999999998</v>
      </c>
      <c r="G134" s="187">
        <v>48.134590000000003</v>
      </c>
      <c r="H134" s="187">
        <v>0.99814356999999998</v>
      </c>
      <c r="I134" s="62">
        <v>0.99872883000000001</v>
      </c>
      <c r="J134" s="62">
        <v>7.7605460000000001E-3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47.36495</v>
      </c>
      <c r="Y134" s="187">
        <v>50.482858</v>
      </c>
      <c r="Z134" s="187">
        <v>0.99819142000000005</v>
      </c>
      <c r="AA134" s="62">
        <v>0.99891965000000005</v>
      </c>
      <c r="AB134" s="62">
        <v>5.6438629999999998E-3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3.295256000000002</v>
      </c>
      <c r="AN134" s="121">
        <f t="shared" si="15"/>
        <v>2.3482679999999974</v>
      </c>
      <c r="AO134" s="121">
        <f t="shared" si="16"/>
        <v>4.7850000000071446E-5</v>
      </c>
      <c r="AP134" s="121">
        <f t="shared" si="17"/>
        <v>1.9082000000003596E-4</v>
      </c>
      <c r="AQ134" s="87">
        <f t="shared" si="18"/>
        <v>-2.1166830000000003E-3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46.540913000000003</v>
      </c>
      <c r="G135" s="187">
        <v>50.513170000000002</v>
      </c>
      <c r="H135" s="187">
        <v>0.99865753999999995</v>
      </c>
      <c r="I135" s="62">
        <v>0.99917343999999997</v>
      </c>
      <c r="J135" s="62">
        <v>4.7418512000000001E-3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50.292653000000001</v>
      </c>
      <c r="Y135" s="187">
        <v>52.940669999999997</v>
      </c>
      <c r="Z135" s="187">
        <v>0.99870397</v>
      </c>
      <c r="AA135" s="62">
        <v>0.99935651000000003</v>
      </c>
      <c r="AB135" s="62">
        <v>3.4963423E-3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3.7517399999999981</v>
      </c>
      <c r="AN135" s="121">
        <f t="shared" si="15"/>
        <v>2.4274999999999949</v>
      </c>
      <c r="AO135" s="121">
        <f t="shared" si="16"/>
        <v>4.6430000000041716E-5</v>
      </c>
      <c r="AP135" s="121">
        <f t="shared" si="17"/>
        <v>1.830700000000629E-4</v>
      </c>
      <c r="AQ135" s="87">
        <f t="shared" si="18"/>
        <v>-1.2455089000000001E-3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47.291218000000001</v>
      </c>
      <c r="G136" s="187">
        <v>51.464592000000003</v>
      </c>
      <c r="H136" s="187">
        <v>0.99888836000000003</v>
      </c>
      <c r="I136" s="62">
        <v>0.99936283000000004</v>
      </c>
      <c r="J136" s="62">
        <v>3.5613945E-3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51.839246000000003</v>
      </c>
      <c r="Y136" s="187">
        <v>54.361643000000001</v>
      </c>
      <c r="Z136" s="187">
        <v>0.99893624000000003</v>
      </c>
      <c r="AA136" s="62">
        <v>0.99954061000000005</v>
      </c>
      <c r="AB136" s="62">
        <v>2.1981495000000001E-3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4.5480280000000022</v>
      </c>
      <c r="AN136" s="121">
        <f t="shared" si="15"/>
        <v>2.8970509999999976</v>
      </c>
      <c r="AO136" s="121">
        <f t="shared" si="16"/>
        <v>4.7880000000000145E-5</v>
      </c>
      <c r="AP136" s="121">
        <f t="shared" si="17"/>
        <v>1.7778000000001626E-4</v>
      </c>
      <c r="AQ136" s="87">
        <f t="shared" si="18"/>
        <v>-1.3632449999999999E-3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>
        <v>40.371797000000001</v>
      </c>
      <c r="G138" s="96">
        <v>44.221977000000003</v>
      </c>
      <c r="H138" s="96">
        <v>0.99585098999999999</v>
      </c>
      <c r="I138" s="60">
        <v>0.99597939999999996</v>
      </c>
      <c r="J138" s="60">
        <v>1.7324088000000001E-2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>
        <v>40.859295000000003</v>
      </c>
      <c r="Y138" s="96">
        <v>45.097088999999997</v>
      </c>
      <c r="Z138" s="96">
        <v>0.99586982999999996</v>
      </c>
      <c r="AA138" s="60">
        <v>0.99588569999999998</v>
      </c>
      <c r="AB138" s="60">
        <v>1.5493422999999999E-2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>
        <f t="shared" si="14"/>
        <v>0.48749800000000221</v>
      </c>
      <c r="AN138" s="95">
        <f t="shared" si="15"/>
        <v>0.87511199999999434</v>
      </c>
      <c r="AO138" s="95">
        <f t="shared" si="16"/>
        <v>1.8839999999964441E-5</v>
      </c>
      <c r="AP138" s="95">
        <f t="shared" si="17"/>
        <v>-9.3699999999974359E-5</v>
      </c>
      <c r="AQ138" s="120">
        <f t="shared" si="18"/>
        <v>-1.8306650000000022E-3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44.925815</v>
      </c>
      <c r="G139" s="187">
        <v>48.797834000000002</v>
      </c>
      <c r="H139" s="187">
        <v>0.99815882</v>
      </c>
      <c r="I139" s="62">
        <v>0.99876081000000005</v>
      </c>
      <c r="J139" s="62">
        <v>7.5124893000000003E-3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47.440776999999997</v>
      </c>
      <c r="Y139" s="187">
        <v>50.538513000000002</v>
      </c>
      <c r="Z139" s="187">
        <v>0.99820553000000001</v>
      </c>
      <c r="AA139" s="62">
        <v>0.99891202000000001</v>
      </c>
      <c r="AB139" s="62">
        <v>6.0153435999999996E-3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2.514961999999997</v>
      </c>
      <c r="AN139" s="121">
        <f t="shared" si="15"/>
        <v>1.7406790000000001</v>
      </c>
      <c r="AO139" s="121">
        <f t="shared" si="16"/>
        <v>4.6710000000005358E-5</v>
      </c>
      <c r="AP139" s="121">
        <f t="shared" si="17"/>
        <v>1.5120999999995721E-4</v>
      </c>
      <c r="AQ139" s="87">
        <f t="shared" si="18"/>
        <v>-1.4971457000000007E-3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47.1023</v>
      </c>
      <c r="G140" s="187">
        <v>50.858834000000002</v>
      </c>
      <c r="H140" s="187">
        <v>0.99866443000000005</v>
      </c>
      <c r="I140" s="62">
        <v>0.99919243000000002</v>
      </c>
      <c r="J140" s="62">
        <v>4.7393859999999999E-3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50.175691</v>
      </c>
      <c r="Y140" s="187">
        <v>52.793753000000002</v>
      </c>
      <c r="Z140" s="187">
        <v>0.99871164999999995</v>
      </c>
      <c r="AA140" s="62">
        <v>0.99933868000000003</v>
      </c>
      <c r="AB140" s="62">
        <v>3.7857904E-3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3.0733910000000009</v>
      </c>
      <c r="AN140" s="121">
        <f t="shared" si="15"/>
        <v>1.9349190000000007</v>
      </c>
      <c r="AO140" s="121">
        <f t="shared" si="16"/>
        <v>4.721999999990345E-5</v>
      </c>
      <c r="AP140" s="121">
        <f t="shared" si="17"/>
        <v>1.4625000000001442E-4</v>
      </c>
      <c r="AQ140" s="87">
        <f t="shared" si="18"/>
        <v>-9.5359559999999999E-4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47.892677999999997</v>
      </c>
      <c r="G141" s="187">
        <v>51.883569000000001</v>
      </c>
      <c r="H141" s="187">
        <v>0.99890118000000006</v>
      </c>
      <c r="I141" s="62">
        <v>0.99938572000000003</v>
      </c>
      <c r="J141" s="62">
        <v>3.5884150000000002E-3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51.864778999999999</v>
      </c>
      <c r="Y141" s="187">
        <v>54.327323999999997</v>
      </c>
      <c r="Z141" s="187">
        <v>0.99895144000000002</v>
      </c>
      <c r="AA141" s="62">
        <v>0.99954120999999996</v>
      </c>
      <c r="AB141" s="62">
        <v>2.4532613000000001E-3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3.9721010000000021</v>
      </c>
      <c r="AN141" s="121">
        <f t="shared" si="15"/>
        <v>2.4437549999999959</v>
      </c>
      <c r="AO141" s="121">
        <f t="shared" si="16"/>
        <v>5.0259999999968663E-5</v>
      </c>
      <c r="AP141" s="121">
        <f t="shared" si="17"/>
        <v>1.5548999999992485E-4</v>
      </c>
      <c r="AQ141" s="87">
        <f t="shared" si="18"/>
        <v>-1.1351537000000001E-3</v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>
        <v>38.005195999999998</v>
      </c>
      <c r="G143" s="96">
        <v>42.377724999999998</v>
      </c>
      <c r="H143" s="96">
        <v>0.99548084000000003</v>
      </c>
      <c r="I143" s="60">
        <v>0.99403920999999995</v>
      </c>
      <c r="J143" s="60">
        <v>1.8328250000000001E-2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>
        <v>38.241619</v>
      </c>
      <c r="Y143" s="96">
        <v>42.997473999999997</v>
      </c>
      <c r="Z143" s="96">
        <v>0.99548627999999995</v>
      </c>
      <c r="AA143" s="60">
        <v>0.99397290000000005</v>
      </c>
      <c r="AB143" s="60">
        <v>1.7281774E-2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>
        <f t="shared" si="14"/>
        <v>0.23642300000000205</v>
      </c>
      <c r="AN143" s="95">
        <f t="shared" si="15"/>
        <v>0.61974899999999877</v>
      </c>
      <c r="AO143" s="95">
        <f t="shared" si="16"/>
        <v>5.4399999999121817E-6</v>
      </c>
      <c r="AP143" s="95">
        <f t="shared" si="17"/>
        <v>-6.6309999999902836E-5</v>
      </c>
      <c r="AQ143" s="120">
        <f t="shared" si="18"/>
        <v>-1.046476000000001E-3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45.564799999999998</v>
      </c>
      <c r="G144" s="187">
        <v>49.005141999999999</v>
      </c>
      <c r="H144" s="187">
        <v>0.99803176000000005</v>
      </c>
      <c r="I144" s="62">
        <v>0.99876019999999999</v>
      </c>
      <c r="J144" s="62">
        <v>7.697275E-3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46.884692000000001</v>
      </c>
      <c r="Y144" s="187">
        <v>50.095210000000002</v>
      </c>
      <c r="Z144" s="187">
        <v>0.99806174000000003</v>
      </c>
      <c r="AA144" s="62">
        <v>0.99886870000000005</v>
      </c>
      <c r="AB144" s="62">
        <v>7.0194984E-3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1.319892000000003</v>
      </c>
      <c r="AN144" s="121">
        <f t="shared" si="15"/>
        <v>1.0900680000000023</v>
      </c>
      <c r="AO144" s="121">
        <f t="shared" si="16"/>
        <v>2.9979999999985019E-5</v>
      </c>
      <c r="AP144" s="121">
        <f t="shared" si="17"/>
        <v>1.0850000000006688E-4</v>
      </c>
      <c r="AQ144" s="87">
        <f t="shared" si="18"/>
        <v>-6.7777659999999993E-4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46.871521999999999</v>
      </c>
      <c r="G145" s="187">
        <v>50.281872999999997</v>
      </c>
      <c r="H145" s="187">
        <v>0.99858318000000001</v>
      </c>
      <c r="I145" s="62">
        <v>0.99909998</v>
      </c>
      <c r="J145" s="62">
        <v>5.4829344000000002E-3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48.45919</v>
      </c>
      <c r="Y145" s="187">
        <v>51.421382000000001</v>
      </c>
      <c r="Z145" s="187">
        <v>0.99862178999999995</v>
      </c>
      <c r="AA145" s="62">
        <v>0.99919093000000003</v>
      </c>
      <c r="AB145" s="62">
        <v>4.8158319999999999E-3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1.5876680000000007</v>
      </c>
      <c r="AN145" s="121">
        <f t="shared" si="15"/>
        <v>1.1395090000000039</v>
      </c>
      <c r="AO145" s="121">
        <f t="shared" si="16"/>
        <v>3.8609999999938971E-5</v>
      </c>
      <c r="AP145" s="121">
        <f t="shared" si="17"/>
        <v>9.0950000000034059E-5</v>
      </c>
      <c r="AQ145" s="87">
        <f t="shared" si="18"/>
        <v>-6.6710240000000028E-4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48.617772000000002</v>
      </c>
      <c r="G146" s="187">
        <v>52.201369</v>
      </c>
      <c r="H146" s="187">
        <v>0.99886737000000003</v>
      </c>
      <c r="I146" s="62">
        <v>0.99937494999999998</v>
      </c>
      <c r="J146" s="62">
        <v>3.9957146999999998E-3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51.394174999999997</v>
      </c>
      <c r="Y146" s="187">
        <v>53.846885999999998</v>
      </c>
      <c r="Z146" s="187">
        <v>0.99891308000000001</v>
      </c>
      <c r="AA146" s="62">
        <v>0.99948090000000001</v>
      </c>
      <c r="AB146" s="62">
        <v>3.1757135999999999E-3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2.7764029999999948</v>
      </c>
      <c r="AN146" s="121">
        <f t="shared" si="15"/>
        <v>1.6455169999999981</v>
      </c>
      <c r="AO146" s="121">
        <f t="shared" si="16"/>
        <v>4.5709999999976603E-5</v>
      </c>
      <c r="AP146" s="121">
        <f t="shared" si="17"/>
        <v>1.059500000000213E-4</v>
      </c>
      <c r="AQ146" s="87">
        <f t="shared" si="18"/>
        <v>-8.2000109999999992E-4</v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>
        <v>37.843364000000001</v>
      </c>
      <c r="G148" s="96">
        <v>42.279485000000001</v>
      </c>
      <c r="H148" s="96">
        <v>0.99515986999999995</v>
      </c>
      <c r="I148" s="60">
        <v>0.99349582000000003</v>
      </c>
      <c r="J148" s="60">
        <v>1.7820986E-2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>
        <v>37.992432999999998</v>
      </c>
      <c r="Y148" s="96">
        <v>42.779955000000001</v>
      </c>
      <c r="Z148" s="96">
        <v>0.99515036000000001</v>
      </c>
      <c r="AA148" s="60">
        <v>0.99345726000000001</v>
      </c>
      <c r="AB148" s="60">
        <v>1.7198591999999999E-2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>
        <f t="shared" si="14"/>
        <v>0.14906899999999723</v>
      </c>
      <c r="AN148" s="95">
        <f t="shared" si="15"/>
        <v>0.50046999999999997</v>
      </c>
      <c r="AO148" s="95">
        <f t="shared" si="16"/>
        <v>-9.5099999999348483E-6</v>
      </c>
      <c r="AP148" s="95">
        <f t="shared" si="17"/>
        <v>-3.85600000000208E-5</v>
      </c>
      <c r="AQ148" s="120">
        <f t="shared" si="18"/>
        <v>-6.2239400000000181E-4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45.520941000000001</v>
      </c>
      <c r="G149" s="187">
        <v>48.692224000000003</v>
      </c>
      <c r="H149" s="187">
        <v>0.99798500999999995</v>
      </c>
      <c r="I149" s="62">
        <v>0.99880610000000003</v>
      </c>
      <c r="J149" s="62">
        <v>7.1640610000000002E-3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46.354084</v>
      </c>
      <c r="Y149" s="187">
        <v>49.705371999999997</v>
      </c>
      <c r="Z149" s="187">
        <v>0.99800657999999998</v>
      </c>
      <c r="AA149" s="62">
        <v>0.99888790000000005</v>
      </c>
      <c r="AB149" s="62">
        <v>6.8109970000000001E-3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0.83314299999999974</v>
      </c>
      <c r="AN149" s="121">
        <f t="shared" si="15"/>
        <v>1.0131479999999939</v>
      </c>
      <c r="AO149" s="121">
        <f t="shared" si="16"/>
        <v>2.157000000002629E-5</v>
      </c>
      <c r="AP149" s="121">
        <f t="shared" si="17"/>
        <v>8.1800000000020745E-5</v>
      </c>
      <c r="AQ149" s="87">
        <f t="shared" si="18"/>
        <v>-3.5306400000000016E-4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47.100250000000003</v>
      </c>
      <c r="G150" s="187">
        <v>50.341613000000002</v>
      </c>
      <c r="H150" s="187">
        <v>0.99861146000000001</v>
      </c>
      <c r="I150" s="62">
        <v>0.99913589000000003</v>
      </c>
      <c r="J150" s="62">
        <v>5.0348329999999998E-3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47.976835000000001</v>
      </c>
      <c r="Y150" s="187">
        <v>51.083956999999998</v>
      </c>
      <c r="Z150" s="187">
        <v>0.99864534999999999</v>
      </c>
      <c r="AA150" s="62">
        <v>0.99919168999999997</v>
      </c>
      <c r="AB150" s="62">
        <v>4.5677799999999996E-3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0.87658499999999862</v>
      </c>
      <c r="AN150" s="121">
        <f t="shared" si="15"/>
        <v>0.74234399999999567</v>
      </c>
      <c r="AO150" s="121">
        <f t="shared" si="16"/>
        <v>3.388999999998088E-5</v>
      </c>
      <c r="AP150" s="121">
        <f t="shared" si="17"/>
        <v>5.5799999999939232E-5</v>
      </c>
      <c r="AQ150" s="87">
        <f t="shared" si="18"/>
        <v>-4.6705300000000026E-4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49.262352</v>
      </c>
      <c r="G151" s="187">
        <v>52.517704000000002</v>
      </c>
      <c r="H151" s="187">
        <v>0.99888854000000005</v>
      </c>
      <c r="I151" s="62">
        <v>0.99943331000000002</v>
      </c>
      <c r="J151" s="62">
        <v>3.5880215E-3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50.957191000000002</v>
      </c>
      <c r="Y151" s="187">
        <v>53.559784999999998</v>
      </c>
      <c r="Z151" s="187">
        <v>0.99893341000000002</v>
      </c>
      <c r="AA151" s="62">
        <v>0.99950368999999994</v>
      </c>
      <c r="AB151" s="62">
        <v>3.0057606999999999E-3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1.6948390000000018</v>
      </c>
      <c r="AN151" s="121">
        <f t="shared" si="15"/>
        <v>1.042080999999996</v>
      </c>
      <c r="AO151" s="121">
        <f t="shared" si="16"/>
        <v>4.4869999999974652E-5</v>
      </c>
      <c r="AP151" s="121">
        <f t="shared" si="17"/>
        <v>7.0379999999925502E-5</v>
      </c>
      <c r="AQ151" s="87">
        <f t="shared" si="18"/>
        <v>-5.8226080000000008E-4</v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35.901434000000002</v>
      </c>
      <c r="G641" s="135">
        <f t="shared" si="59"/>
        <v>39.941108</v>
      </c>
      <c r="H641" s="135">
        <f t="shared" si="59"/>
        <v>0.99429807000000003</v>
      </c>
      <c r="I641" s="135">
        <f t="shared" si="59"/>
        <v>0.99162786999999997</v>
      </c>
      <c r="J641" s="135">
        <f t="shared" si="59"/>
        <v>1.48234535E-2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36.158423999999997</v>
      </c>
      <c r="Y641" s="135">
        <f t="shared" si="60"/>
        <v>41.310248000000001</v>
      </c>
      <c r="Z641" s="135">
        <f t="shared" si="60"/>
        <v>0.99426017</v>
      </c>
      <c r="AA641" s="135">
        <f t="shared" si="60"/>
        <v>0.99143740000000002</v>
      </c>
      <c r="AB641" s="135">
        <f t="shared" si="60"/>
        <v>1.3023819000000001E-2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42.763202999999997</v>
      </c>
      <c r="G642" s="18">
        <f t="shared" si="59"/>
        <v>46.817093</v>
      </c>
      <c r="H642" s="18">
        <f t="shared" si="59"/>
        <v>0.99785391000000001</v>
      </c>
      <c r="I642" s="18">
        <f t="shared" si="59"/>
        <v>0.99834036000000004</v>
      </c>
      <c r="J642" s="18">
        <f t="shared" si="59"/>
        <v>5.1605682999999996E-3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45.498814000000003</v>
      </c>
      <c r="Y642" s="18">
        <f t="shared" si="60"/>
        <v>48.990110999999999</v>
      </c>
      <c r="Z642" s="18">
        <f t="shared" si="60"/>
        <v>0.99787495000000004</v>
      </c>
      <c r="AA642" s="18">
        <f t="shared" si="60"/>
        <v>0.99849867999999997</v>
      </c>
      <c r="AB642" s="18">
        <f t="shared" si="60"/>
        <v>3.642448E-3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44.826101000000001</v>
      </c>
      <c r="G643" s="18">
        <f t="shared" si="59"/>
        <v>49.283192</v>
      </c>
      <c r="H643" s="18">
        <f t="shared" si="59"/>
        <v>0.99852669000000005</v>
      </c>
      <c r="I643" s="18">
        <f t="shared" si="59"/>
        <v>0.99909998</v>
      </c>
      <c r="J643" s="18">
        <f t="shared" si="59"/>
        <v>3.017437E-3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47.976835000000001</v>
      </c>
      <c r="Y643" s="18">
        <f t="shared" si="60"/>
        <v>51.083956999999998</v>
      </c>
      <c r="Z643" s="18">
        <f t="shared" si="60"/>
        <v>0.9985695</v>
      </c>
      <c r="AA643" s="18">
        <f t="shared" si="60"/>
        <v>0.99919093000000003</v>
      </c>
      <c r="AB643" s="18">
        <f t="shared" si="60"/>
        <v>2.1930700000000001E-3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45.866703999999999</v>
      </c>
      <c r="G644" s="18">
        <f t="shared" si="59"/>
        <v>50.197819000000003</v>
      </c>
      <c r="H644" s="18">
        <f t="shared" si="59"/>
        <v>0.99881664999999997</v>
      </c>
      <c r="I644" s="18">
        <f t="shared" si="59"/>
        <v>0.99927513000000001</v>
      </c>
      <c r="J644" s="18">
        <f t="shared" si="59"/>
        <v>1.800311E-3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50.241092999999999</v>
      </c>
      <c r="Y644" s="18">
        <f t="shared" si="60"/>
        <v>53.107478</v>
      </c>
      <c r="Z644" s="18">
        <f t="shared" si="60"/>
        <v>0.99885436999999999</v>
      </c>
      <c r="AA644" s="18">
        <f t="shared" si="60"/>
        <v>0.99945035000000004</v>
      </c>
      <c r="AB644" s="18">
        <f t="shared" si="60"/>
        <v>1.5275102E-3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41.379066999999999</v>
      </c>
      <c r="G646" s="135">
        <f t="shared" si="61"/>
        <v>45.275010000000002</v>
      </c>
      <c r="H646" s="135">
        <f t="shared" si="61"/>
        <v>0.99674289999999999</v>
      </c>
      <c r="I646" s="135">
        <f t="shared" si="61"/>
        <v>0.99613282000000003</v>
      </c>
      <c r="J646" s="135">
        <f t="shared" si="61"/>
        <v>2.0788926999999999E-2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41.841394999999999</v>
      </c>
      <c r="Y646" s="135">
        <f t="shared" si="62"/>
        <v>45.844773000000004</v>
      </c>
      <c r="Z646" s="135">
        <f t="shared" si="62"/>
        <v>0.99670771999999996</v>
      </c>
      <c r="AA646" s="135">
        <f t="shared" si="62"/>
        <v>0.99598706000000004</v>
      </c>
      <c r="AB646" s="135">
        <f t="shared" si="62"/>
        <v>1.9965593E-2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47.420943000000001</v>
      </c>
      <c r="G647" s="18">
        <f t="shared" si="61"/>
        <v>50.508082000000002</v>
      </c>
      <c r="H647" s="18">
        <f t="shared" si="61"/>
        <v>0.99858526000000003</v>
      </c>
      <c r="I647" s="18">
        <f t="shared" si="61"/>
        <v>0.99902495000000002</v>
      </c>
      <c r="J647" s="18">
        <f t="shared" si="61"/>
        <v>8.8170009999999997E-3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48.682791999999999</v>
      </c>
      <c r="Y647" s="18">
        <f t="shared" si="62"/>
        <v>51.578063</v>
      </c>
      <c r="Z647" s="18">
        <f t="shared" si="62"/>
        <v>0.99860031999999999</v>
      </c>
      <c r="AA647" s="18">
        <f t="shared" si="62"/>
        <v>0.99919216</v>
      </c>
      <c r="AB647" s="18">
        <f t="shared" si="62"/>
        <v>7.0326629999999998E-3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50.075828000000001</v>
      </c>
      <c r="G648" s="18">
        <f t="shared" si="61"/>
        <v>52.901657999999998</v>
      </c>
      <c r="H648" s="18">
        <f t="shared" si="61"/>
        <v>0.99892718999999996</v>
      </c>
      <c r="I648" s="18">
        <f t="shared" si="61"/>
        <v>0.99941880000000005</v>
      </c>
      <c r="J648" s="18">
        <f t="shared" si="61"/>
        <v>5.5453693000000002E-3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50.890248</v>
      </c>
      <c r="Y648" s="18">
        <f t="shared" si="62"/>
        <v>53.580103999999999</v>
      </c>
      <c r="Z648" s="18">
        <f t="shared" si="62"/>
        <v>0.99896806999999999</v>
      </c>
      <c r="AA648" s="18">
        <f t="shared" si="62"/>
        <v>0.99950861000000002</v>
      </c>
      <c r="AB648" s="18">
        <f t="shared" si="62"/>
        <v>4.8158319999999999E-3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51.634059999999998</v>
      </c>
      <c r="G649" s="18">
        <f t="shared" si="61"/>
        <v>54.244650999999998</v>
      </c>
      <c r="H649" s="18">
        <f t="shared" si="61"/>
        <v>0.99909492</v>
      </c>
      <c r="I649" s="18">
        <f t="shared" si="61"/>
        <v>0.99956935999999996</v>
      </c>
      <c r="J649" s="18">
        <f t="shared" si="61"/>
        <v>4.2867000000000001E-3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52.332183000000001</v>
      </c>
      <c r="Y649" s="18">
        <f t="shared" si="62"/>
        <v>54.824992000000002</v>
      </c>
      <c r="Z649" s="18">
        <f t="shared" si="62"/>
        <v>0.99913852999999997</v>
      </c>
      <c r="AA649" s="18">
        <f t="shared" si="62"/>
        <v>0.99963868</v>
      </c>
      <c r="AB649" s="18">
        <f t="shared" si="62"/>
        <v>3.1757135999999999E-3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5.4776329999999973</v>
      </c>
      <c r="G651" s="135">
        <f t="shared" si="63"/>
        <v>5.3339020000000019</v>
      </c>
      <c r="H651" s="135">
        <f t="shared" si="63"/>
        <v>2.4448299999999534E-3</v>
      </c>
      <c r="I651" s="135">
        <f t="shared" si="63"/>
        <v>4.5049500000000631E-3</v>
      </c>
      <c r="J651" s="135">
        <f t="shared" si="63"/>
        <v>5.9654734999999987E-3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5.682971000000002</v>
      </c>
      <c r="Y651" s="135">
        <f t="shared" si="64"/>
        <v>4.5345250000000021</v>
      </c>
      <c r="Z651" s="135">
        <f t="shared" si="64"/>
        <v>2.447549999999965E-3</v>
      </c>
      <c r="AA651" s="135">
        <f t="shared" si="64"/>
        <v>4.5496600000000109E-3</v>
      </c>
      <c r="AB651" s="135">
        <f t="shared" si="64"/>
        <v>6.9417739999999995E-3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4.657740000000004</v>
      </c>
      <c r="G652" s="18">
        <f t="shared" si="63"/>
        <v>3.6909890000000019</v>
      </c>
      <c r="H652" s="18">
        <f t="shared" si="63"/>
        <v>7.3135000000001948E-4</v>
      </c>
      <c r="I652" s="18">
        <f t="shared" si="63"/>
        <v>6.8458999999998493E-4</v>
      </c>
      <c r="J652" s="18">
        <f t="shared" si="63"/>
        <v>3.6564327000000001E-3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3.1839779999999962</v>
      </c>
      <c r="Y652" s="18">
        <f t="shared" si="64"/>
        <v>2.5879520000000014</v>
      </c>
      <c r="Z652" s="18">
        <f t="shared" si="64"/>
        <v>7.2536999999994745E-4</v>
      </c>
      <c r="AA652" s="18">
        <f t="shared" si="64"/>
        <v>6.9348000000002408E-4</v>
      </c>
      <c r="AB652" s="18">
        <f t="shared" si="64"/>
        <v>3.3902149999999998E-3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5.249727</v>
      </c>
      <c r="G653" s="18">
        <f t="shared" si="63"/>
        <v>3.618465999999998</v>
      </c>
      <c r="H653" s="18">
        <f t="shared" si="63"/>
        <v>4.0049999999991481E-4</v>
      </c>
      <c r="I653" s="18">
        <f t="shared" si="63"/>
        <v>3.1882000000005295E-4</v>
      </c>
      <c r="J653" s="18">
        <f t="shared" si="63"/>
        <v>2.5279323000000002E-3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2.9134129999999985</v>
      </c>
      <c r="Y653" s="18">
        <f t="shared" si="64"/>
        <v>2.4961470000000006</v>
      </c>
      <c r="Z653" s="18">
        <f t="shared" si="64"/>
        <v>3.9856999999998699E-4</v>
      </c>
      <c r="AA653" s="18">
        <f t="shared" si="64"/>
        <v>3.1767999999998686E-4</v>
      </c>
      <c r="AB653" s="18">
        <f t="shared" si="64"/>
        <v>2.6227619999999998E-3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5.7673559999999995</v>
      </c>
      <c r="G654" s="18">
        <f t="shared" si="63"/>
        <v>4.0468319999999949</v>
      </c>
      <c r="H654" s="18">
        <f t="shared" si="63"/>
        <v>2.7827000000002489E-4</v>
      </c>
      <c r="I654" s="18">
        <f t="shared" si="63"/>
        <v>2.9422999999995092E-4</v>
      </c>
      <c r="J654" s="18">
        <f t="shared" si="63"/>
        <v>2.4863890000000003E-3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2.0910900000000012</v>
      </c>
      <c r="Y654" s="18">
        <f t="shared" si="64"/>
        <v>1.7175140000000013</v>
      </c>
      <c r="Z654" s="18">
        <f t="shared" si="64"/>
        <v>2.8415999999997776E-4</v>
      </c>
      <c r="AA654" s="18">
        <f t="shared" si="64"/>
        <v>1.8832999999995881E-4</v>
      </c>
      <c r="AB654" s="18">
        <f t="shared" si="64"/>
        <v>1.6482033999999999E-3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9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breakfast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breakfast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23711.600000000002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31.614838533333337</v>
      </c>
      <c r="G5" s="30">
        <f t="shared" si="0"/>
        <v>35.854039133333337</v>
      </c>
      <c r="H5" s="30">
        <f t="shared" si="0"/>
        <v>0.97036158666666661</v>
      </c>
      <c r="I5" s="90">
        <f t="shared" si="0"/>
        <v>0.9846960893333333</v>
      </c>
      <c r="J5" s="90">
        <f t="shared" si="0"/>
        <v>4.6651748733333345E-2</v>
      </c>
      <c r="K5" s="55"/>
      <c r="L5" s="55"/>
      <c r="M5" s="55"/>
      <c r="N5" s="26"/>
      <c r="O5" s="56"/>
      <c r="P5" s="130">
        <f t="shared" ref="P5:Q8" si="1">P16</f>
        <v>28.484000000000002</v>
      </c>
      <c r="Q5" s="151">
        <f t="shared" si="1"/>
        <v>12.265000000000001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23679.072000000004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32.724530866666662</v>
      </c>
      <c r="Y5" s="30">
        <f t="shared" si="2"/>
        <v>37.677954866666674</v>
      </c>
      <c r="Z5" s="30">
        <f t="shared" si="2"/>
        <v>0.97082783266666672</v>
      </c>
      <c r="AA5" s="90">
        <f t="shared" si="2"/>
        <v>0.98681852733333342</v>
      </c>
      <c r="AB5" s="90">
        <f t="shared" si="2"/>
        <v>3.5983516E-2</v>
      </c>
      <c r="AC5" s="55"/>
      <c r="AD5" s="55"/>
      <c r="AE5" s="55"/>
      <c r="AF5" s="26"/>
      <c r="AG5" s="238"/>
      <c r="AH5" s="130">
        <f t="shared" ref="AH5:AI8" si="3">AH16</f>
        <v>30.670999999999999</v>
      </c>
      <c r="AI5" s="151">
        <f t="shared" si="3"/>
        <v>10.936999999999999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-0.19649561861093812</v>
      </c>
      <c r="AN5" s="240">
        <f>bdrate($E5:$E8,G5:G8,$W5:$W8,Y5:Y8)</f>
        <v>-0.24778836968418894</v>
      </c>
      <c r="AO5" s="240">
        <f>bdrate($E5:$E8,H5:H8,$W5:$W8,Z5:Z8)</f>
        <v>-2.4964875730558278E-2</v>
      </c>
      <c r="AP5" s="240">
        <f>bdrate($E5:$E8,I5:I8,$W5:$W8,AA5:AA8)</f>
        <v>-0.22681799637508138</v>
      </c>
      <c r="AQ5" s="241">
        <f>bdrateInverted($E5:$E8,J5:J8,$W5:$W8,AB5:AB8)</f>
        <v>-0.1865610712915825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31949.432000000001</v>
      </c>
      <c r="F6" s="90">
        <f t="shared" si="0"/>
        <v>35.270391400000001</v>
      </c>
      <c r="G6" s="90">
        <f t="shared" si="0"/>
        <v>39.290285066666669</v>
      </c>
      <c r="H6" s="90">
        <f t="shared" si="0"/>
        <v>0.98787434800000018</v>
      </c>
      <c r="I6" s="90">
        <f t="shared" si="0"/>
        <v>0.99063908533333322</v>
      </c>
      <c r="J6" s="90">
        <f t="shared" si="0"/>
        <v>2.1896924799999998E-2</v>
      </c>
      <c r="K6" s="56"/>
      <c r="L6" s="56"/>
      <c r="M6" s="56"/>
      <c r="N6" s="28"/>
      <c r="O6" s="56"/>
      <c r="P6" s="130">
        <f t="shared" si="1"/>
        <v>28.484000000000002</v>
      </c>
      <c r="Q6" s="130">
        <f t="shared" si="1"/>
        <v>12.686999999999999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31902.343999999997</v>
      </c>
      <c r="X6" s="90">
        <f t="shared" si="2"/>
        <v>37.625912399999997</v>
      </c>
      <c r="Y6" s="90">
        <f t="shared" si="2"/>
        <v>42.00698933333333</v>
      </c>
      <c r="Z6" s="90">
        <f t="shared" si="2"/>
        <v>0.98860284733333326</v>
      </c>
      <c r="AA6" s="90">
        <f t="shared" si="2"/>
        <v>0.99414441199999992</v>
      </c>
      <c r="AB6" s="90">
        <f t="shared" si="2"/>
        <v>1.2235453833333333E-2</v>
      </c>
      <c r="AC6" s="56"/>
      <c r="AD6" s="56"/>
      <c r="AE6" s="56"/>
      <c r="AF6" s="28"/>
      <c r="AG6" s="238"/>
      <c r="AH6" s="130">
        <f t="shared" si="3"/>
        <v>29.843</v>
      </c>
      <c r="AI6" s="130">
        <f t="shared" si="3"/>
        <v>10.765000000000001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42517.448000000004</v>
      </c>
      <c r="F7" s="90">
        <f t="shared" si="0"/>
        <v>37.438068600000001</v>
      </c>
      <c r="G7" s="90">
        <f t="shared" si="0"/>
        <v>41.385118333333338</v>
      </c>
      <c r="H7" s="90">
        <f t="shared" si="0"/>
        <v>0.99215317200000008</v>
      </c>
      <c r="I7" s="90">
        <f t="shared" si="0"/>
        <v>0.99305070066666656</v>
      </c>
      <c r="J7" s="90">
        <f t="shared" si="0"/>
        <v>1.5356418633333334E-2</v>
      </c>
      <c r="K7" s="56"/>
      <c r="L7" s="56"/>
      <c r="M7" s="56"/>
      <c r="N7" s="28"/>
      <c r="O7" s="56"/>
      <c r="P7" s="130">
        <f t="shared" si="1"/>
        <v>28.405999999999999</v>
      </c>
      <c r="Q7" s="130">
        <f t="shared" si="1"/>
        <v>12.795999999999999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42444.015999999996</v>
      </c>
      <c r="X7" s="90">
        <f t="shared" si="2"/>
        <v>40.396462200000002</v>
      </c>
      <c r="Y7" s="90">
        <f t="shared" si="2"/>
        <v>44.248126199999994</v>
      </c>
      <c r="Z7" s="90">
        <f t="shared" si="2"/>
        <v>0.99280557400000002</v>
      </c>
      <c r="AA7" s="90">
        <f t="shared" si="2"/>
        <v>0.99637759133333348</v>
      </c>
      <c r="AB7" s="90">
        <f t="shared" si="2"/>
        <v>7.0863983666666665E-3</v>
      </c>
      <c r="AC7" s="56"/>
      <c r="AD7" s="56"/>
      <c r="AE7" s="56"/>
      <c r="AF7" s="28"/>
      <c r="AG7" s="238"/>
      <c r="AH7" s="130">
        <f t="shared" si="3"/>
        <v>30.062000000000001</v>
      </c>
      <c r="AI7" s="130">
        <f t="shared" si="3"/>
        <v>11.061999999999999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58006.704000000005</v>
      </c>
      <c r="F8" s="90">
        <f t="shared" si="0"/>
        <v>38.775618466666671</v>
      </c>
      <c r="G8" s="90">
        <f t="shared" si="0"/>
        <v>42.682579266666671</v>
      </c>
      <c r="H8" s="90">
        <f t="shared" si="0"/>
        <v>0.99361224866666675</v>
      </c>
      <c r="I8" s="90">
        <f t="shared" si="0"/>
        <v>0.99639159466666671</v>
      </c>
      <c r="J8" s="90">
        <f t="shared" si="0"/>
        <v>1.2526188599999996E-2</v>
      </c>
      <c r="K8" s="56"/>
      <c r="L8" s="56"/>
      <c r="M8" s="56"/>
      <c r="N8" s="28"/>
      <c r="O8" s="56"/>
      <c r="P8" s="130">
        <f t="shared" si="1"/>
        <v>28.484000000000002</v>
      </c>
      <c r="Q8" s="130">
        <f t="shared" si="1"/>
        <v>12.406000000000001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57895.192000000003</v>
      </c>
      <c r="X8" s="90">
        <f t="shared" si="2"/>
        <v>41.815174933333338</v>
      </c>
      <c r="Y8" s="90">
        <f t="shared" si="2"/>
        <v>45.422241666666672</v>
      </c>
      <c r="Z8" s="90">
        <f t="shared" si="2"/>
        <v>0.99418850933333336</v>
      </c>
      <c r="AA8" s="90">
        <f t="shared" si="2"/>
        <v>0.99728015066666664</v>
      </c>
      <c r="AB8" s="90">
        <f t="shared" si="2"/>
        <v>5.3849432199999997E-3</v>
      </c>
      <c r="AC8" s="56"/>
      <c r="AD8" s="56"/>
      <c r="AE8" s="56"/>
      <c r="AF8" s="28"/>
      <c r="AG8" s="238"/>
      <c r="AH8" s="130">
        <f t="shared" si="3"/>
        <v>30.655999999999999</v>
      </c>
      <c r="AI8" s="130">
        <f t="shared" si="3"/>
        <v>11.234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28.464479943553258</v>
      </c>
      <c r="Q10" s="154">
        <f>GEOMEAN(Q5:Q8)</f>
        <v>12.536696874586722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30.305813284286394</v>
      </c>
      <c r="AI10" s="154">
        <f>GEOMEAN(AI5:AI8)</f>
        <v>10.998161178272325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6017.5439999999999</v>
      </c>
      <c r="F16" s="166">
        <v>4303.1760000000004</v>
      </c>
      <c r="G16" s="166">
        <v>87.623999999999995</v>
      </c>
      <c r="H16" s="166">
        <v>1.9039999999999999</v>
      </c>
      <c r="I16" s="166">
        <v>2.5920000000000001</v>
      </c>
      <c r="J16" s="166">
        <v>7741.4480000000003</v>
      </c>
      <c r="K16" s="60">
        <v>4003.6080000000002</v>
      </c>
      <c r="L16" s="60">
        <v>1553.704</v>
      </c>
      <c r="M16" s="60">
        <v>7.8879999999999999</v>
      </c>
      <c r="N16" s="55"/>
      <c r="O16" s="252"/>
      <c r="P16" s="129">
        <v>28.484000000000002</v>
      </c>
      <c r="Q16" s="129">
        <v>12.265000000000001</v>
      </c>
      <c r="R16" s="142"/>
      <c r="S16" s="214"/>
      <c r="T16" s="301"/>
      <c r="U16" s="25" t="s">
        <v>31</v>
      </c>
      <c r="V16" s="26"/>
      <c r="W16" s="128">
        <v>6017.5439999999999</v>
      </c>
      <c r="X16" s="166">
        <v>4271.0720000000001</v>
      </c>
      <c r="Y16" s="166">
        <v>87.328000000000003</v>
      </c>
      <c r="Z16" s="166">
        <v>1.9039999999999999</v>
      </c>
      <c r="AA16" s="166">
        <v>2.6560000000000001</v>
      </c>
      <c r="AB16" s="166">
        <v>7741.4</v>
      </c>
      <c r="AC16" s="60">
        <v>4003.4160000000002</v>
      </c>
      <c r="AD16" s="60">
        <v>1553.752</v>
      </c>
      <c r="AE16" s="60">
        <v>7.8879999999999999</v>
      </c>
      <c r="AF16" s="55"/>
      <c r="AG16" s="252"/>
      <c r="AH16" s="129">
        <v>30.670999999999999</v>
      </c>
      <c r="AI16" s="129">
        <v>10.936999999999999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6017.5439999999999</v>
      </c>
      <c r="F17" s="167">
        <v>6334.2079999999996</v>
      </c>
      <c r="G17" s="167">
        <v>648.99199999999996</v>
      </c>
      <c r="H17" s="167">
        <v>13.224</v>
      </c>
      <c r="I17" s="167">
        <v>12.04</v>
      </c>
      <c r="J17" s="167">
        <v>10633.28</v>
      </c>
      <c r="K17" s="62">
        <v>6028.2479999999996</v>
      </c>
      <c r="L17" s="62">
        <v>2261.8960000000002</v>
      </c>
      <c r="M17" s="62">
        <v>7.88</v>
      </c>
      <c r="N17" s="56"/>
      <c r="O17" s="238"/>
      <c r="P17" s="144">
        <v>28.484000000000002</v>
      </c>
      <c r="Q17" s="144">
        <v>12.686999999999999</v>
      </c>
      <c r="R17" s="145"/>
      <c r="S17" s="214"/>
      <c r="T17" s="285"/>
      <c r="U17" s="27" t="s">
        <v>32</v>
      </c>
      <c r="V17" s="28"/>
      <c r="W17" s="143">
        <v>6017.5439999999999</v>
      </c>
      <c r="X17" s="167">
        <v>6287.92</v>
      </c>
      <c r="Y17" s="167">
        <v>649.01599999999996</v>
      </c>
      <c r="Z17" s="167">
        <v>12.744</v>
      </c>
      <c r="AA17" s="167">
        <v>11.744</v>
      </c>
      <c r="AB17" s="167">
        <v>10633.312</v>
      </c>
      <c r="AC17" s="62">
        <v>6028.1760000000004</v>
      </c>
      <c r="AD17" s="62">
        <v>2261.8879999999999</v>
      </c>
      <c r="AE17" s="62">
        <v>7.88</v>
      </c>
      <c r="AF17" s="56"/>
      <c r="AG17" s="238"/>
      <c r="AH17" s="144">
        <v>29.843</v>
      </c>
      <c r="AI17" s="144">
        <v>10.765000000000001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6017.5439999999999</v>
      </c>
      <c r="F18" s="167">
        <v>8460.0400000000009</v>
      </c>
      <c r="G18" s="167">
        <v>2697.6959999999999</v>
      </c>
      <c r="H18" s="167">
        <v>283.47199999999998</v>
      </c>
      <c r="I18" s="167">
        <v>177.34399999999999</v>
      </c>
      <c r="J18" s="167">
        <v>13707.36</v>
      </c>
      <c r="K18" s="62">
        <v>8185.768</v>
      </c>
      <c r="L18" s="62">
        <v>2988.2240000000002</v>
      </c>
      <c r="M18" s="62">
        <v>7.8639999999999999</v>
      </c>
      <c r="N18" s="56"/>
      <c r="O18" s="238"/>
      <c r="P18" s="144">
        <v>28.405999999999999</v>
      </c>
      <c r="Q18" s="144">
        <v>12.795999999999999</v>
      </c>
      <c r="R18" s="145"/>
      <c r="S18" s="214"/>
      <c r="T18" s="285"/>
      <c r="U18" s="27" t="s">
        <v>33</v>
      </c>
      <c r="V18" s="28"/>
      <c r="W18" s="143">
        <v>6017.5439999999999</v>
      </c>
      <c r="X18" s="167">
        <v>8396.6</v>
      </c>
      <c r="Y18" s="167">
        <v>2694.4</v>
      </c>
      <c r="Z18" s="167">
        <v>280.22399999999999</v>
      </c>
      <c r="AA18" s="167">
        <v>174.78399999999999</v>
      </c>
      <c r="AB18" s="167">
        <v>13707.031999999999</v>
      </c>
      <c r="AC18" s="62">
        <v>8185.1840000000002</v>
      </c>
      <c r="AD18" s="62">
        <v>2988.248</v>
      </c>
      <c r="AE18" s="62">
        <v>7.8639999999999999</v>
      </c>
      <c r="AF18" s="56"/>
      <c r="AG18" s="238"/>
      <c r="AH18" s="144">
        <v>30.062000000000001</v>
      </c>
      <c r="AI18" s="144">
        <v>11.061999999999999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6017.5439999999999</v>
      </c>
      <c r="F19" s="167">
        <v>10502.464</v>
      </c>
      <c r="G19" s="167">
        <v>6799.2160000000003</v>
      </c>
      <c r="H19" s="167">
        <v>2311.2800000000002</v>
      </c>
      <c r="I19" s="167">
        <v>1316.048</v>
      </c>
      <c r="J19" s="167">
        <v>16849.752</v>
      </c>
      <c r="K19" s="62">
        <v>10463.6</v>
      </c>
      <c r="L19" s="62">
        <v>3746.8</v>
      </c>
      <c r="M19" s="62">
        <v>7.7359999999999998</v>
      </c>
      <c r="N19" s="56"/>
      <c r="O19" s="238"/>
      <c r="P19" s="144">
        <v>28.484000000000002</v>
      </c>
      <c r="Q19" s="144">
        <v>12.406000000000001</v>
      </c>
      <c r="R19" s="145"/>
      <c r="S19" s="214"/>
      <c r="T19" s="285"/>
      <c r="U19" s="27" t="s">
        <v>35</v>
      </c>
      <c r="V19" s="28"/>
      <c r="W19" s="143">
        <v>6017.5439999999999</v>
      </c>
      <c r="X19" s="167">
        <v>10432.944</v>
      </c>
      <c r="Y19" s="167">
        <v>6790.16</v>
      </c>
      <c r="Z19" s="167">
        <v>2295.2719999999999</v>
      </c>
      <c r="AA19" s="167">
        <v>1300.4079999999999</v>
      </c>
      <c r="AB19" s="167">
        <v>16849.32</v>
      </c>
      <c r="AC19" s="62">
        <v>10462.688</v>
      </c>
      <c r="AD19" s="62">
        <v>3746.8560000000002</v>
      </c>
      <c r="AE19" s="62">
        <v>7.7359999999999998</v>
      </c>
      <c r="AF19" s="56"/>
      <c r="AG19" s="238"/>
      <c r="AH19" s="144">
        <v>30.655999999999999</v>
      </c>
      <c r="AI19" s="144">
        <v>11.234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23711.600000000002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23679.072000000004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31949.432000000001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31902.343999999997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42517.448000000004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42444.015999999996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58006.704000000005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57895.192000000003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31.886216000000001</v>
      </c>
      <c r="G33" s="96">
        <v>36.105237000000002</v>
      </c>
      <c r="H33" s="96">
        <v>0.96973739000000003</v>
      </c>
      <c r="I33" s="60">
        <v>0.984537</v>
      </c>
      <c r="J33" s="60">
        <v>4.7966186000000001E-2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32.948703999999999</v>
      </c>
      <c r="Y33" s="96">
        <v>37.810084000000003</v>
      </c>
      <c r="Z33" s="96">
        <v>0.97022492000000005</v>
      </c>
      <c r="AA33" s="60">
        <v>0.98685330000000004</v>
      </c>
      <c r="AB33" s="60">
        <v>3.8281552000000003E-2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1.0624879999999983</v>
      </c>
      <c r="AN33" s="95">
        <f t="shared" ref="AN33:AN96" si="5">IF(OR(Y33="",G33=""),"",Y33-G33)</f>
        <v>1.7048470000000009</v>
      </c>
      <c r="AO33" s="95">
        <f t="shared" ref="AO33:AO96" si="6">IF(OR(Z33="",H33=""),"",Z33-H33)</f>
        <v>4.8753000000001379E-4</v>
      </c>
      <c r="AP33" s="95">
        <f t="shared" ref="AP33:AP96" si="7">IF(OR(AA33="",I33=""),"",AA33-I33)</f>
        <v>2.3163000000000489E-3</v>
      </c>
      <c r="AQ33" s="120">
        <f t="shared" ref="AQ33:AQ96" si="8">IF(OR(AB33="",J33=""),"",AB33-J33)</f>
        <v>-9.6846339999999975E-3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35.414324000000001</v>
      </c>
      <c r="G34" s="187">
        <v>39.434522000000001</v>
      </c>
      <c r="H34" s="187">
        <v>0.98748833999999996</v>
      </c>
      <c r="I34" s="62">
        <v>0.98939162000000003</v>
      </c>
      <c r="J34" s="62">
        <v>2.1893830999999999E-2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37.696505000000002</v>
      </c>
      <c r="Y34" s="187">
        <v>42.012906000000001</v>
      </c>
      <c r="Z34" s="187">
        <v>0.98820534999999998</v>
      </c>
      <c r="AA34" s="62">
        <v>0.99319902999999998</v>
      </c>
      <c r="AB34" s="62">
        <v>1.3363366999999999E-2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2.2821810000000013</v>
      </c>
      <c r="AN34" s="121">
        <f t="shared" si="5"/>
        <v>2.5783839999999998</v>
      </c>
      <c r="AO34" s="121">
        <f t="shared" si="6"/>
        <v>7.1701000000001791E-4</v>
      </c>
      <c r="AP34" s="121">
        <f t="shared" si="7"/>
        <v>3.8074099999999556E-3</v>
      </c>
      <c r="AQ34" s="87">
        <f t="shared" si="8"/>
        <v>-8.5304639999999998E-3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37.778270999999997</v>
      </c>
      <c r="G35" s="187">
        <v>41.692489000000002</v>
      </c>
      <c r="H35" s="187">
        <v>0.99194698999999997</v>
      </c>
      <c r="I35" s="62">
        <v>0.99176986</v>
      </c>
      <c r="J35" s="62">
        <v>1.5036135000000001E-2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40.654722999999997</v>
      </c>
      <c r="Y35" s="187">
        <v>44.429343000000003</v>
      </c>
      <c r="Z35" s="187">
        <v>0.99259889000000001</v>
      </c>
      <c r="AA35" s="62">
        <v>0.99634992</v>
      </c>
      <c r="AB35" s="62">
        <v>7.7840252999999996E-3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2.8764520000000005</v>
      </c>
      <c r="AN35" s="121">
        <f t="shared" si="5"/>
        <v>2.736854000000001</v>
      </c>
      <c r="AO35" s="121">
        <f t="shared" si="6"/>
        <v>6.5190000000003856E-4</v>
      </c>
      <c r="AP35" s="121">
        <f t="shared" si="7"/>
        <v>4.5800599999999969E-3</v>
      </c>
      <c r="AQ35" s="87">
        <f t="shared" si="8"/>
        <v>-7.2521097000000012E-3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39.134796000000001</v>
      </c>
      <c r="G36" s="187">
        <v>43.008685999999997</v>
      </c>
      <c r="H36" s="187">
        <v>0.99347797999999998</v>
      </c>
      <c r="I36" s="62">
        <v>0.99637502</v>
      </c>
      <c r="J36" s="62">
        <v>1.2051811000000001E-2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42.080083999999999</v>
      </c>
      <c r="Y36" s="187">
        <v>45.593705</v>
      </c>
      <c r="Z36" s="187">
        <v>0.99403395999999999</v>
      </c>
      <c r="AA36" s="62">
        <v>0.99727748000000005</v>
      </c>
      <c r="AB36" s="62">
        <v>5.8673120000000004E-3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2.9452879999999979</v>
      </c>
      <c r="AN36" s="121">
        <f t="shared" si="5"/>
        <v>2.5850190000000026</v>
      </c>
      <c r="AO36" s="121">
        <f t="shared" si="6"/>
        <v>5.5598000000001147E-4</v>
      </c>
      <c r="AP36" s="121">
        <f t="shared" si="7"/>
        <v>9.0246000000004933E-4</v>
      </c>
      <c r="AQ36" s="87">
        <f t="shared" si="8"/>
        <v>-6.1844990000000004E-3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31.874414000000002</v>
      </c>
      <c r="G38" s="96">
        <v>36.087015000000001</v>
      </c>
      <c r="H38" s="96">
        <v>0.97070871000000003</v>
      </c>
      <c r="I38" s="60">
        <v>0.98523106999999999</v>
      </c>
      <c r="J38" s="60">
        <v>4.6821232999999997E-2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33.057566999999999</v>
      </c>
      <c r="Y38" s="96">
        <v>37.946905000000001</v>
      </c>
      <c r="Z38" s="96">
        <v>0.9712288</v>
      </c>
      <c r="AA38" s="60">
        <v>0.98733048000000001</v>
      </c>
      <c r="AB38" s="60">
        <v>3.6339457999999998E-2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1.1831529999999972</v>
      </c>
      <c r="AN38" s="95">
        <f t="shared" si="5"/>
        <v>1.85989</v>
      </c>
      <c r="AO38" s="95">
        <f t="shared" si="6"/>
        <v>5.2008999999997307E-4</v>
      </c>
      <c r="AP38" s="95">
        <f t="shared" si="7"/>
        <v>2.0994100000000238E-3</v>
      </c>
      <c r="AQ38" s="120">
        <f t="shared" si="8"/>
        <v>-1.0481774999999999E-2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35.458680000000001</v>
      </c>
      <c r="G39" s="187">
        <v>39.483412000000001</v>
      </c>
      <c r="H39" s="187">
        <v>0.98798951000000002</v>
      </c>
      <c r="I39" s="62">
        <v>0.99032547000000004</v>
      </c>
      <c r="J39" s="62">
        <v>2.1739979999999999E-2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37.925440999999999</v>
      </c>
      <c r="Y39" s="187">
        <v>42.258381</v>
      </c>
      <c r="Z39" s="187">
        <v>0.98873233999999999</v>
      </c>
      <c r="AA39" s="62">
        <v>0.99375864000000003</v>
      </c>
      <c r="AB39" s="62">
        <v>1.2400809E-2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2.4667609999999982</v>
      </c>
      <c r="AN39" s="121">
        <f t="shared" si="5"/>
        <v>2.7749689999999987</v>
      </c>
      <c r="AO39" s="121">
        <f t="shared" si="6"/>
        <v>7.4282999999997212E-4</v>
      </c>
      <c r="AP39" s="121">
        <f t="shared" si="7"/>
        <v>3.4331699999999854E-3</v>
      </c>
      <c r="AQ39" s="87">
        <f t="shared" si="8"/>
        <v>-9.3391709999999985E-3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37.594262000000001</v>
      </c>
      <c r="G40" s="187">
        <v>41.554488999999997</v>
      </c>
      <c r="H40" s="187">
        <v>0.99208702000000004</v>
      </c>
      <c r="I40" s="62">
        <v>0.99235304999999996</v>
      </c>
      <c r="J40" s="62">
        <v>1.5256588999999999E-2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40.641629999999999</v>
      </c>
      <c r="Y40" s="187">
        <v>44.478783999999997</v>
      </c>
      <c r="Z40" s="187">
        <v>0.99274556000000003</v>
      </c>
      <c r="AA40" s="62">
        <v>0.99642291999999999</v>
      </c>
      <c r="AB40" s="62">
        <v>7.2586574000000001E-3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3.0473679999999987</v>
      </c>
      <c r="AN40" s="121">
        <f t="shared" si="5"/>
        <v>2.9242950000000008</v>
      </c>
      <c r="AO40" s="121">
        <f t="shared" si="6"/>
        <v>6.5853999999998525E-4</v>
      </c>
      <c r="AP40" s="121">
        <f t="shared" si="7"/>
        <v>4.069870000000031E-3</v>
      </c>
      <c r="AQ40" s="87">
        <f t="shared" si="8"/>
        <v>-7.9979315999999991E-3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38.867311999999998</v>
      </c>
      <c r="G41" s="187">
        <v>42.784258000000001</v>
      </c>
      <c r="H41" s="187">
        <v>0.99342169000000002</v>
      </c>
      <c r="I41" s="62">
        <v>0.99639261000000001</v>
      </c>
      <c r="J41" s="62">
        <v>1.2560709E-2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41.918607999999999</v>
      </c>
      <c r="Y41" s="187">
        <v>45.511567999999997</v>
      </c>
      <c r="Z41" s="187">
        <v>0.99400644999999999</v>
      </c>
      <c r="AA41" s="62">
        <v>0.99727739999999998</v>
      </c>
      <c r="AB41" s="62">
        <v>5.740256E-3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3.0512960000000007</v>
      </c>
      <c r="AN41" s="121">
        <f t="shared" si="5"/>
        <v>2.7273099999999957</v>
      </c>
      <c r="AO41" s="121">
        <f t="shared" si="6"/>
        <v>5.8475999999996198E-4</v>
      </c>
      <c r="AP41" s="121">
        <f t="shared" si="7"/>
        <v>8.8478999999996866E-4</v>
      </c>
      <c r="AQ41" s="87">
        <f t="shared" si="8"/>
        <v>-6.8204529999999998E-3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31.862162000000001</v>
      </c>
      <c r="G43" s="96">
        <v>36.079946999999997</v>
      </c>
      <c r="H43" s="96">
        <v>0.97082088</v>
      </c>
      <c r="I43" s="60">
        <v>0.98529856999999998</v>
      </c>
      <c r="J43" s="60">
        <v>4.5890607E-2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33.038432999999998</v>
      </c>
      <c r="Y43" s="96">
        <v>37.973553000000003</v>
      </c>
      <c r="Z43" s="96">
        <v>0.97129843999999999</v>
      </c>
      <c r="AA43" s="60">
        <v>0.98750651</v>
      </c>
      <c r="AB43" s="60">
        <v>3.5741679999999998E-2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1.1762709999999963</v>
      </c>
      <c r="AN43" s="95">
        <f t="shared" si="5"/>
        <v>1.8936060000000055</v>
      </c>
      <c r="AO43" s="95">
        <f t="shared" si="6"/>
        <v>4.7755999999998799E-4</v>
      </c>
      <c r="AP43" s="95">
        <f t="shared" si="7"/>
        <v>2.2079400000000193E-3</v>
      </c>
      <c r="AQ43" s="120">
        <f t="shared" si="8"/>
        <v>-1.0148927000000002E-2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35.543621000000002</v>
      </c>
      <c r="G44" s="187">
        <v>39.555914000000001</v>
      </c>
      <c r="H44" s="187">
        <v>0.98808136000000002</v>
      </c>
      <c r="I44" s="62">
        <v>0.99079536000000001</v>
      </c>
      <c r="J44" s="62">
        <v>2.0748784999999999E-2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37.965895000000003</v>
      </c>
      <c r="Y44" s="187">
        <v>42.330441</v>
      </c>
      <c r="Z44" s="187">
        <v>0.98884852000000001</v>
      </c>
      <c r="AA44" s="62">
        <v>0.99430914000000004</v>
      </c>
      <c r="AB44" s="62">
        <v>1.1576339E-2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2.4222740000000016</v>
      </c>
      <c r="AN44" s="121">
        <f t="shared" si="5"/>
        <v>2.7745269999999991</v>
      </c>
      <c r="AO44" s="121">
        <f t="shared" si="6"/>
        <v>7.6715999999998896E-4</v>
      </c>
      <c r="AP44" s="121">
        <f t="shared" si="7"/>
        <v>3.5137800000000219E-3</v>
      </c>
      <c r="AQ44" s="87">
        <f t="shared" si="8"/>
        <v>-9.172445999999999E-3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37.587142</v>
      </c>
      <c r="G45" s="187">
        <v>41.542442000000001</v>
      </c>
      <c r="H45" s="187">
        <v>0.9921044</v>
      </c>
      <c r="I45" s="62">
        <v>0.99245976999999996</v>
      </c>
      <c r="J45" s="62">
        <v>1.4716350499999999E-2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40.563679999999998</v>
      </c>
      <c r="Y45" s="187">
        <v>44.460985999999998</v>
      </c>
      <c r="Z45" s="187">
        <v>0.99278865000000005</v>
      </c>
      <c r="AA45" s="62">
        <v>0.99637293000000005</v>
      </c>
      <c r="AB45" s="62">
        <v>6.8815424999999998E-3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2.9765379999999979</v>
      </c>
      <c r="AN45" s="121">
        <f t="shared" si="5"/>
        <v>2.9185439999999971</v>
      </c>
      <c r="AO45" s="121">
        <f t="shared" si="6"/>
        <v>6.8425000000005287E-4</v>
      </c>
      <c r="AP45" s="121">
        <f t="shared" si="7"/>
        <v>3.9131600000000821E-3</v>
      </c>
      <c r="AQ45" s="87">
        <f t="shared" si="8"/>
        <v>-7.8348079999999987E-3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38.838647000000002</v>
      </c>
      <c r="G46" s="187">
        <v>42.760227999999998</v>
      </c>
      <c r="H46" s="187">
        <v>0.99340578000000002</v>
      </c>
      <c r="I46" s="62">
        <v>0.99639248000000002</v>
      </c>
      <c r="J46" s="62">
        <v>1.2187019E-2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41.893662999999997</v>
      </c>
      <c r="Y46" s="187">
        <v>45.525168999999998</v>
      </c>
      <c r="Z46" s="187">
        <v>0.99400825000000004</v>
      </c>
      <c r="AA46" s="62">
        <v>0.9972647</v>
      </c>
      <c r="AB46" s="62">
        <v>5.4133013000000002E-3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3.0550159999999948</v>
      </c>
      <c r="AN46" s="121">
        <f t="shared" si="5"/>
        <v>2.7649410000000003</v>
      </c>
      <c r="AO46" s="121">
        <f t="shared" si="6"/>
        <v>6.024700000000216E-4</v>
      </c>
      <c r="AP46" s="121">
        <f t="shared" si="7"/>
        <v>8.7221999999997912E-4</v>
      </c>
      <c r="AQ46" s="87">
        <f t="shared" si="8"/>
        <v>-6.7737177000000001E-3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31.755503000000001</v>
      </c>
      <c r="G48" s="96">
        <v>35.981068</v>
      </c>
      <c r="H48" s="96">
        <v>0.97056531000000001</v>
      </c>
      <c r="I48" s="60">
        <v>0.98368942000000004</v>
      </c>
      <c r="J48" s="60">
        <v>4.8320870000000002E-2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32.903399</v>
      </c>
      <c r="Y48" s="96">
        <v>37.859152999999999</v>
      </c>
      <c r="Z48" s="96">
        <v>0.97106482999999999</v>
      </c>
      <c r="AA48" s="60">
        <v>0.98631637999999999</v>
      </c>
      <c r="AB48" s="60">
        <v>3.8026363000000001E-2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1.1478959999999994</v>
      </c>
      <c r="AN48" s="95">
        <f t="shared" si="5"/>
        <v>1.8780849999999987</v>
      </c>
      <c r="AO48" s="95">
        <f t="shared" si="6"/>
        <v>4.9951999999997554E-4</v>
      </c>
      <c r="AP48" s="95">
        <f t="shared" si="7"/>
        <v>2.626959999999956E-3</v>
      </c>
      <c r="AQ48" s="120">
        <f t="shared" si="8"/>
        <v>-1.0294507000000001E-2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35.481563000000001</v>
      </c>
      <c r="G49" s="187">
        <v>39.477629</v>
      </c>
      <c r="H49" s="187">
        <v>0.98784919000000004</v>
      </c>
      <c r="I49" s="62">
        <v>0.99068681000000003</v>
      </c>
      <c r="J49" s="62">
        <v>2.1831783E-2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37.811031999999997</v>
      </c>
      <c r="Y49" s="187">
        <v>42.193424999999998</v>
      </c>
      <c r="Z49" s="187">
        <v>0.98862700000000003</v>
      </c>
      <c r="AA49" s="62">
        <v>0.99442823999999996</v>
      </c>
      <c r="AB49" s="62">
        <v>1.2621761E-2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2.329468999999996</v>
      </c>
      <c r="AN49" s="121">
        <f t="shared" si="5"/>
        <v>2.7157959999999974</v>
      </c>
      <c r="AO49" s="121">
        <f t="shared" si="6"/>
        <v>7.778099999999899E-4</v>
      </c>
      <c r="AP49" s="121">
        <f t="shared" si="7"/>
        <v>3.7414299999999345E-3</v>
      </c>
      <c r="AQ49" s="87">
        <f t="shared" si="8"/>
        <v>-9.210022E-3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37.501694999999998</v>
      </c>
      <c r="G50" s="187">
        <v>41.438963000000001</v>
      </c>
      <c r="H50" s="187">
        <v>0.99192623000000002</v>
      </c>
      <c r="I50" s="62">
        <v>0.99221946000000005</v>
      </c>
      <c r="J50" s="62">
        <v>1.5484542E-2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40.393236999999999</v>
      </c>
      <c r="Y50" s="187">
        <v>44.295724999999997</v>
      </c>
      <c r="Z50" s="187">
        <v>0.99259469</v>
      </c>
      <c r="AA50" s="62">
        <v>0.99614815000000001</v>
      </c>
      <c r="AB50" s="62">
        <v>7.5566330000000001E-3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2.8915420000000012</v>
      </c>
      <c r="AN50" s="121">
        <f t="shared" si="5"/>
        <v>2.8567619999999962</v>
      </c>
      <c r="AO50" s="121">
        <f t="shared" si="6"/>
        <v>6.6845999999998185E-4</v>
      </c>
      <c r="AP50" s="121">
        <f t="shared" si="7"/>
        <v>3.9286899999999569E-3</v>
      </c>
      <c r="AQ50" s="87">
        <f t="shared" si="8"/>
        <v>-7.9279090000000003E-3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38.757742</v>
      </c>
      <c r="G51" s="187">
        <v>42.670358</v>
      </c>
      <c r="H51" s="187">
        <v>0.99329378999999995</v>
      </c>
      <c r="I51" s="62">
        <v>0.99633731000000003</v>
      </c>
      <c r="J51" s="62">
        <v>1.2805515E-2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41.763480999999999</v>
      </c>
      <c r="Y51" s="187">
        <v>45.388424000000001</v>
      </c>
      <c r="Z51" s="187">
        <v>0.99387130999999995</v>
      </c>
      <c r="AA51" s="62">
        <v>0.99717813</v>
      </c>
      <c r="AB51" s="62">
        <v>5.9894355999999998E-3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3.0057389999999984</v>
      </c>
      <c r="AN51" s="121">
        <f t="shared" si="5"/>
        <v>2.7180660000000003</v>
      </c>
      <c r="AO51" s="121">
        <f t="shared" si="6"/>
        <v>5.7751999999999803E-4</v>
      </c>
      <c r="AP51" s="121">
        <f t="shared" si="7"/>
        <v>8.4081999999996437E-4</v>
      </c>
      <c r="AQ51" s="87">
        <f t="shared" si="8"/>
        <v>-6.8160794000000002E-3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31.203941</v>
      </c>
      <c r="G53" s="96">
        <v>35.446899999999999</v>
      </c>
      <c r="H53" s="96">
        <v>0.96829631000000005</v>
      </c>
      <c r="I53" s="60">
        <v>0.98241159</v>
      </c>
      <c r="J53" s="60">
        <v>5.2259100000000003E-2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32.204034999999998</v>
      </c>
      <c r="Y53" s="96">
        <v>37.101877999999999</v>
      </c>
      <c r="Z53" s="96">
        <v>0.96890107000000003</v>
      </c>
      <c r="AA53" s="60">
        <v>0.98516411999999998</v>
      </c>
      <c r="AB53" s="60">
        <v>4.1434456000000001E-2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1.0000939999999972</v>
      </c>
      <c r="AN53" s="95">
        <f t="shared" si="5"/>
        <v>1.6549779999999998</v>
      </c>
      <c r="AO53" s="95">
        <f t="shared" si="6"/>
        <v>6.0475999999998198E-4</v>
      </c>
      <c r="AP53" s="95">
        <f t="shared" si="7"/>
        <v>2.7525299999999753E-3</v>
      </c>
      <c r="AQ53" s="120">
        <f t="shared" si="8"/>
        <v>-1.0824644000000001E-2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34.990597000000001</v>
      </c>
      <c r="G54" s="187">
        <v>38.959257999999998</v>
      </c>
      <c r="H54" s="187">
        <v>0.98667501999999996</v>
      </c>
      <c r="I54" s="62">
        <v>0.99058678</v>
      </c>
      <c r="J54" s="62">
        <v>2.4478223E-2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37.049399999999999</v>
      </c>
      <c r="Y54" s="187">
        <v>41.332923000000001</v>
      </c>
      <c r="Z54" s="187">
        <v>0.98745720000000003</v>
      </c>
      <c r="AA54" s="62">
        <v>0.99416302999999995</v>
      </c>
      <c r="AB54" s="62">
        <v>1.5114061E-2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2.0588029999999975</v>
      </c>
      <c r="AN54" s="121">
        <f t="shared" si="5"/>
        <v>2.3736650000000026</v>
      </c>
      <c r="AO54" s="121">
        <f t="shared" si="6"/>
        <v>7.821800000000767E-4</v>
      </c>
      <c r="AP54" s="121">
        <f t="shared" si="7"/>
        <v>3.5762499999999475E-3</v>
      </c>
      <c r="AQ54" s="87">
        <f t="shared" si="8"/>
        <v>-9.3641620000000005E-3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37.088504999999998</v>
      </c>
      <c r="G55" s="187">
        <v>40.997728000000002</v>
      </c>
      <c r="H55" s="187">
        <v>0.99127299999999996</v>
      </c>
      <c r="I55" s="62">
        <v>0.99497915000000003</v>
      </c>
      <c r="J55" s="62">
        <v>1.7271603999999999E-2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39.663533000000001</v>
      </c>
      <c r="Y55" s="187">
        <v>43.478670000000001</v>
      </c>
      <c r="Z55" s="187">
        <v>0.99195332999999997</v>
      </c>
      <c r="AA55" s="62">
        <v>0.99587941999999996</v>
      </c>
      <c r="AB55" s="62">
        <v>9.1329380000000002E-3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2.5750280000000032</v>
      </c>
      <c r="AN55" s="121">
        <f t="shared" si="5"/>
        <v>2.4809419999999989</v>
      </c>
      <c r="AO55" s="121">
        <f t="shared" si="6"/>
        <v>6.8033000000000676E-4</v>
      </c>
      <c r="AP55" s="121">
        <f t="shared" si="7"/>
        <v>9.002699999999253E-4</v>
      </c>
      <c r="AQ55" s="87">
        <f t="shared" si="8"/>
        <v>-8.1386659999999993E-3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38.443992000000001</v>
      </c>
      <c r="G56" s="187">
        <v>42.327267999999997</v>
      </c>
      <c r="H56" s="187">
        <v>0.99293200000000004</v>
      </c>
      <c r="I56" s="62">
        <v>0.99617184999999997</v>
      </c>
      <c r="J56" s="62">
        <v>1.3921464999999999E-2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41.157080999999998</v>
      </c>
      <c r="Y56" s="187">
        <v>44.721375000000002</v>
      </c>
      <c r="Z56" s="187">
        <v>0.99350379</v>
      </c>
      <c r="AA56" s="62">
        <v>0.99695763999999998</v>
      </c>
      <c r="AB56" s="62">
        <v>7.0250384000000001E-3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2.7130889999999965</v>
      </c>
      <c r="AN56" s="121">
        <f t="shared" si="5"/>
        <v>2.3941070000000053</v>
      </c>
      <c r="AO56" s="121">
        <f t="shared" si="6"/>
        <v>5.7178999999996094E-4</v>
      </c>
      <c r="AP56" s="121">
        <f t="shared" si="7"/>
        <v>7.8579000000000843E-4</v>
      </c>
      <c r="AQ56" s="87">
        <f t="shared" si="8"/>
        <v>-6.8964265999999991E-3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31.801759000000001</v>
      </c>
      <c r="G58" s="96">
        <v>36.072372000000001</v>
      </c>
      <c r="H58" s="96">
        <v>0.97107695000000005</v>
      </c>
      <c r="I58" s="60">
        <v>0.98574134999999996</v>
      </c>
      <c r="J58" s="60">
        <v>4.5232045999999998E-2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32.954625999999998</v>
      </c>
      <c r="Y58" s="96">
        <v>37.935079000000002</v>
      </c>
      <c r="Z58" s="96">
        <v>0.97153096000000005</v>
      </c>
      <c r="AA58" s="60">
        <v>0.98733462000000005</v>
      </c>
      <c r="AB58" s="60">
        <v>3.4715063999999997E-2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1.152866999999997</v>
      </c>
      <c r="AN58" s="95">
        <f t="shared" si="5"/>
        <v>1.8627070000000003</v>
      </c>
      <c r="AO58" s="95">
        <f t="shared" si="6"/>
        <v>4.5401000000000469E-4</v>
      </c>
      <c r="AP58" s="95">
        <f t="shared" si="7"/>
        <v>1.593270000000091E-3</v>
      </c>
      <c r="AQ58" s="120">
        <f t="shared" si="8"/>
        <v>-1.0516982000000001E-2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35.298819000000002</v>
      </c>
      <c r="G59" s="187">
        <v>39.364373999999998</v>
      </c>
      <c r="H59" s="187">
        <v>0.98823125000000001</v>
      </c>
      <c r="I59" s="62">
        <v>0.99063913999999997</v>
      </c>
      <c r="J59" s="62">
        <v>2.1130548999999998E-2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37.794102000000002</v>
      </c>
      <c r="Y59" s="187">
        <v>42.237583999999998</v>
      </c>
      <c r="Z59" s="187">
        <v>0.98889885</v>
      </c>
      <c r="AA59" s="62">
        <v>0.99360912000000001</v>
      </c>
      <c r="AB59" s="62">
        <v>1.1852046E-2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2.4952830000000006</v>
      </c>
      <c r="AN59" s="121">
        <f t="shared" si="5"/>
        <v>2.8732100000000003</v>
      </c>
      <c r="AO59" s="121">
        <f t="shared" si="6"/>
        <v>6.6759999999999042E-4</v>
      </c>
      <c r="AP59" s="121">
        <f t="shared" si="7"/>
        <v>2.9699800000000387E-3</v>
      </c>
      <c r="AQ59" s="87">
        <f t="shared" si="8"/>
        <v>-9.2785029999999987E-3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37.668280000000003</v>
      </c>
      <c r="G60" s="187">
        <v>41.630614999999999</v>
      </c>
      <c r="H60" s="187">
        <v>0.99252300000000004</v>
      </c>
      <c r="I60" s="62">
        <v>0.99282738000000004</v>
      </c>
      <c r="J60" s="62">
        <v>1.4567282000000001E-2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40.775829999999999</v>
      </c>
      <c r="Y60" s="187">
        <v>44.609143000000003</v>
      </c>
      <c r="Z60" s="187">
        <v>0.99313850000000004</v>
      </c>
      <c r="AA60" s="62">
        <v>0.99646436000000005</v>
      </c>
      <c r="AB60" s="62">
        <v>6.6741190000000001E-3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3.1075499999999963</v>
      </c>
      <c r="AN60" s="121">
        <f t="shared" si="5"/>
        <v>2.9785280000000043</v>
      </c>
      <c r="AO60" s="121">
        <f t="shared" si="6"/>
        <v>6.1549999999999105E-4</v>
      </c>
      <c r="AP60" s="121">
        <f t="shared" si="7"/>
        <v>3.6369800000000119E-3</v>
      </c>
      <c r="AQ60" s="87">
        <f t="shared" si="8"/>
        <v>-7.8931630000000017E-3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39.077044000000001</v>
      </c>
      <c r="G61" s="187">
        <v>42.969279</v>
      </c>
      <c r="H61" s="187">
        <v>0.99396709000000005</v>
      </c>
      <c r="I61" s="62">
        <v>0.99642370000000002</v>
      </c>
      <c r="J61" s="62">
        <v>1.175967E-2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42.226734</v>
      </c>
      <c r="Y61" s="187">
        <v>45.769443000000003</v>
      </c>
      <c r="Z61" s="187">
        <v>0.99452638999999998</v>
      </c>
      <c r="AA61" s="62">
        <v>0.99737220000000004</v>
      </c>
      <c r="AB61" s="62">
        <v>4.9473824999999999E-3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3.1496899999999997</v>
      </c>
      <c r="AN61" s="121">
        <f t="shared" si="5"/>
        <v>2.8001640000000023</v>
      </c>
      <c r="AO61" s="121">
        <f t="shared" si="6"/>
        <v>5.592999999999293E-4</v>
      </c>
      <c r="AP61" s="121">
        <f t="shared" si="7"/>
        <v>9.4850000000001877E-4</v>
      </c>
      <c r="AQ61" s="87">
        <f t="shared" si="8"/>
        <v>-6.8122874999999999E-3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31.93965</v>
      </c>
      <c r="G63" s="96">
        <v>36.169091999999999</v>
      </c>
      <c r="H63" s="96">
        <v>0.97187979999999996</v>
      </c>
      <c r="I63" s="60">
        <v>0.98594636000000002</v>
      </c>
      <c r="J63" s="60">
        <v>4.3670170000000001E-2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33.145887999999999</v>
      </c>
      <c r="Y63" s="96">
        <v>38.093874999999997</v>
      </c>
      <c r="Z63" s="96">
        <v>0.97233159999999996</v>
      </c>
      <c r="AA63" s="60">
        <v>0.98795513999999995</v>
      </c>
      <c r="AB63" s="60">
        <v>3.3049255999999999E-2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1.206237999999999</v>
      </c>
      <c r="AN63" s="95">
        <f t="shared" si="5"/>
        <v>1.9247829999999979</v>
      </c>
      <c r="AO63" s="95">
        <f t="shared" si="6"/>
        <v>4.518000000000022E-4</v>
      </c>
      <c r="AP63" s="95">
        <f t="shared" si="7"/>
        <v>2.0087799999999323E-3</v>
      </c>
      <c r="AQ63" s="120">
        <f t="shared" si="8"/>
        <v>-1.0620914000000002E-2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35.508614999999999</v>
      </c>
      <c r="G64" s="187">
        <v>39.556168999999997</v>
      </c>
      <c r="H64" s="187">
        <v>0.98864995</v>
      </c>
      <c r="I64" s="62">
        <v>0.99076248</v>
      </c>
      <c r="J64" s="62">
        <v>2.0693779999999998E-2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38.097070000000002</v>
      </c>
      <c r="Y64" s="187">
        <v>42.504474999999999</v>
      </c>
      <c r="Z64" s="187">
        <v>0.98935976000000003</v>
      </c>
      <c r="AA64" s="62">
        <v>0.99420527999999997</v>
      </c>
      <c r="AB64" s="62">
        <v>1.1010013500000001E-2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2.5884550000000033</v>
      </c>
      <c r="AN64" s="121">
        <f t="shared" si="5"/>
        <v>2.9483060000000023</v>
      </c>
      <c r="AO64" s="121">
        <f t="shared" si="6"/>
        <v>7.0981000000003291E-4</v>
      </c>
      <c r="AP64" s="121">
        <f t="shared" si="7"/>
        <v>3.4427999999999681E-3</v>
      </c>
      <c r="AQ64" s="87">
        <f t="shared" si="8"/>
        <v>-9.6837664999999979E-3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37.611924000000002</v>
      </c>
      <c r="G65" s="187">
        <v>41.595799999999997</v>
      </c>
      <c r="H65" s="187">
        <v>0.99261564999999996</v>
      </c>
      <c r="I65" s="62">
        <v>0.99268902000000003</v>
      </c>
      <c r="J65" s="62">
        <v>1.4571842999999999E-2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40.805456999999997</v>
      </c>
      <c r="Y65" s="187">
        <v>44.677745999999999</v>
      </c>
      <c r="Z65" s="187">
        <v>0.99325542</v>
      </c>
      <c r="AA65" s="62">
        <v>0.99660112999999995</v>
      </c>
      <c r="AB65" s="62">
        <v>6.2911640000000001E-3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3.1935329999999951</v>
      </c>
      <c r="AN65" s="121">
        <f t="shared" si="5"/>
        <v>3.0819460000000021</v>
      </c>
      <c r="AO65" s="121">
        <f t="shared" si="6"/>
        <v>6.3977000000003947E-4</v>
      </c>
      <c r="AP65" s="121">
        <f t="shared" si="7"/>
        <v>3.9121099999999132E-3</v>
      </c>
      <c r="AQ65" s="87">
        <f t="shared" si="8"/>
        <v>-8.2806789999999991E-3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38.908842</v>
      </c>
      <c r="G66" s="187">
        <v>42.832769999999996</v>
      </c>
      <c r="H66" s="187">
        <v>0.99388620000000005</v>
      </c>
      <c r="I66" s="62">
        <v>0.99644880999999996</v>
      </c>
      <c r="J66" s="62">
        <v>1.1950463E-2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42.088282</v>
      </c>
      <c r="Y66" s="187">
        <v>45.716684000000001</v>
      </c>
      <c r="Z66" s="187">
        <v>0.99447244000000001</v>
      </c>
      <c r="AA66" s="62">
        <v>0.99739058999999997</v>
      </c>
      <c r="AB66" s="62">
        <v>4.7948295000000002E-3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3.1794399999999996</v>
      </c>
      <c r="AN66" s="121">
        <f t="shared" si="5"/>
        <v>2.8839140000000043</v>
      </c>
      <c r="AO66" s="121">
        <f t="shared" si="6"/>
        <v>5.8623999999996013E-4</v>
      </c>
      <c r="AP66" s="121">
        <f t="shared" si="7"/>
        <v>9.4178000000000317E-4</v>
      </c>
      <c r="AQ66" s="87">
        <f t="shared" si="8"/>
        <v>-7.1556334999999995E-3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32.013644999999997</v>
      </c>
      <c r="G68" s="96">
        <v>36.159613999999998</v>
      </c>
      <c r="H68" s="96">
        <v>0.97196906000000005</v>
      </c>
      <c r="I68" s="60">
        <v>0.98708671999999997</v>
      </c>
      <c r="J68" s="60">
        <v>4.3605193E-2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33.044913999999999</v>
      </c>
      <c r="Y68" s="96">
        <v>38.059288000000002</v>
      </c>
      <c r="Z68" s="96">
        <v>0.97239399000000004</v>
      </c>
      <c r="AA68" s="60">
        <v>0.98683189999999998</v>
      </c>
      <c r="AB68" s="60">
        <v>3.3087388000000002E-2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1.0312690000000018</v>
      </c>
      <c r="AN68" s="95">
        <f t="shared" si="5"/>
        <v>1.8996740000000045</v>
      </c>
      <c r="AO68" s="95">
        <f t="shared" si="6"/>
        <v>4.2492999999999004E-4</v>
      </c>
      <c r="AP68" s="95">
        <f t="shared" si="7"/>
        <v>-2.5481999999998894E-4</v>
      </c>
      <c r="AQ68" s="120">
        <f t="shared" si="8"/>
        <v>-1.0517804999999998E-2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35.605274000000001</v>
      </c>
      <c r="G69" s="187">
        <v>39.596581999999998</v>
      </c>
      <c r="H69" s="187">
        <v>0.98867850000000002</v>
      </c>
      <c r="I69" s="62">
        <v>0.99089956000000001</v>
      </c>
      <c r="J69" s="62">
        <v>2.0501878000000001E-2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38.033808999999998</v>
      </c>
      <c r="Y69" s="187">
        <v>42.505203000000002</v>
      </c>
      <c r="Z69" s="187">
        <v>0.98940516999999994</v>
      </c>
      <c r="AA69" s="62">
        <v>0.99447384999999999</v>
      </c>
      <c r="AB69" s="62">
        <v>1.0643216E-2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2.4285349999999966</v>
      </c>
      <c r="AN69" s="121">
        <f t="shared" si="5"/>
        <v>2.9086210000000037</v>
      </c>
      <c r="AO69" s="121">
        <f t="shared" si="6"/>
        <v>7.2666999999992932E-4</v>
      </c>
      <c r="AP69" s="121">
        <f t="shared" si="7"/>
        <v>3.57428999999998E-3</v>
      </c>
      <c r="AQ69" s="87">
        <f t="shared" si="8"/>
        <v>-9.8586620000000007E-3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37.617607999999997</v>
      </c>
      <c r="G70" s="187">
        <v>41.562005999999997</v>
      </c>
      <c r="H70" s="187">
        <v>0.99256966000000002</v>
      </c>
      <c r="I70" s="62">
        <v>0.99539244000000004</v>
      </c>
      <c r="J70" s="62">
        <v>1.4554645E-2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40.675753999999998</v>
      </c>
      <c r="Y70" s="187">
        <v>44.621648999999998</v>
      </c>
      <c r="Z70" s="187">
        <v>0.99323930000000005</v>
      </c>
      <c r="AA70" s="62">
        <v>0.99653155000000004</v>
      </c>
      <c r="AB70" s="62">
        <v>6.1481599999999997E-3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3.0581460000000007</v>
      </c>
      <c r="AN70" s="121">
        <f t="shared" si="5"/>
        <v>3.0596430000000012</v>
      </c>
      <c r="AO70" s="121">
        <f t="shared" si="6"/>
        <v>6.6964000000002688E-4</v>
      </c>
      <c r="AP70" s="121">
        <f t="shared" si="7"/>
        <v>1.1391099999999987E-3</v>
      </c>
      <c r="AQ70" s="87">
        <f t="shared" si="8"/>
        <v>-8.406485E-3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38.868040000000001</v>
      </c>
      <c r="G71" s="187">
        <v>42.776260000000001</v>
      </c>
      <c r="H71" s="187">
        <v>0.99380305000000002</v>
      </c>
      <c r="I71" s="62">
        <v>0.99646747000000002</v>
      </c>
      <c r="J71" s="62">
        <v>1.2049692000000001E-2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41.995517999999997</v>
      </c>
      <c r="Y71" s="187">
        <v>45.686242999999997</v>
      </c>
      <c r="Z71" s="187">
        <v>0.99441159000000001</v>
      </c>
      <c r="AA71" s="62">
        <v>0.99739732000000003</v>
      </c>
      <c r="AB71" s="62">
        <v>4.742975E-3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3.1274779999999964</v>
      </c>
      <c r="AN71" s="121">
        <f t="shared" si="5"/>
        <v>2.9099829999999969</v>
      </c>
      <c r="AO71" s="121">
        <f t="shared" si="6"/>
        <v>6.0853999999999075E-4</v>
      </c>
      <c r="AP71" s="121">
        <f t="shared" si="7"/>
        <v>9.2985000000000984E-4</v>
      </c>
      <c r="AQ71" s="87">
        <f t="shared" si="8"/>
        <v>-7.3067170000000008E-3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31.966249999999999</v>
      </c>
      <c r="G73" s="96">
        <v>36.097532000000001</v>
      </c>
      <c r="H73" s="96">
        <v>0.97162649999999995</v>
      </c>
      <c r="I73" s="60">
        <v>0.98498616999999999</v>
      </c>
      <c r="J73" s="60">
        <v>4.5566056000000001E-2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32.945489999999999</v>
      </c>
      <c r="Y73" s="96">
        <v>37.961449999999999</v>
      </c>
      <c r="Z73" s="96">
        <v>0.97202885999999999</v>
      </c>
      <c r="AA73" s="60">
        <v>0.98709141</v>
      </c>
      <c r="AB73" s="60">
        <v>3.4916102999999997E-2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0.97924000000000078</v>
      </c>
      <c r="AN73" s="95">
        <f t="shared" si="5"/>
        <v>1.8639179999999982</v>
      </c>
      <c r="AO73" s="95">
        <f t="shared" si="6"/>
        <v>4.0236000000004601E-4</v>
      </c>
      <c r="AP73" s="95">
        <f t="shared" si="7"/>
        <v>2.1052400000000082E-3</v>
      </c>
      <c r="AQ73" s="120">
        <f t="shared" si="8"/>
        <v>-1.0649953000000004E-2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35.585116999999997</v>
      </c>
      <c r="G74" s="187">
        <v>39.556776999999997</v>
      </c>
      <c r="H74" s="187">
        <v>0.98845671000000002</v>
      </c>
      <c r="I74" s="62">
        <v>0.99111883000000001</v>
      </c>
      <c r="J74" s="62">
        <v>2.1425777999999999E-2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37.938513999999998</v>
      </c>
      <c r="Y74" s="187">
        <v>42.387768999999999</v>
      </c>
      <c r="Z74" s="187">
        <v>0.98921186999999999</v>
      </c>
      <c r="AA74" s="62">
        <v>0.99473126999999995</v>
      </c>
      <c r="AB74" s="62">
        <v>1.1445119E-2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2.3533970000000011</v>
      </c>
      <c r="AN74" s="121">
        <f t="shared" si="5"/>
        <v>2.830992000000002</v>
      </c>
      <c r="AO74" s="121">
        <f t="shared" si="6"/>
        <v>7.5515999999997696E-4</v>
      </c>
      <c r="AP74" s="121">
        <f t="shared" si="7"/>
        <v>3.612439999999939E-3</v>
      </c>
      <c r="AQ74" s="87">
        <f t="shared" si="8"/>
        <v>-9.9806589999999994E-3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37.556873000000003</v>
      </c>
      <c r="G75" s="187">
        <v>41.488157999999999</v>
      </c>
      <c r="H75" s="187">
        <v>0.99234918000000005</v>
      </c>
      <c r="I75" s="62">
        <v>0.99534807000000003</v>
      </c>
      <c r="J75" s="62">
        <v>1.5468601E-2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40.547970999999997</v>
      </c>
      <c r="Y75" s="187">
        <v>44.466678000000002</v>
      </c>
      <c r="Z75" s="187">
        <v>0.99302502000000004</v>
      </c>
      <c r="AA75" s="62">
        <v>0.99638008</v>
      </c>
      <c r="AB75" s="62">
        <v>6.7931665000000004E-3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2.9910979999999938</v>
      </c>
      <c r="AN75" s="121">
        <f t="shared" si="5"/>
        <v>2.9785200000000032</v>
      </c>
      <c r="AO75" s="121">
        <f t="shared" si="6"/>
        <v>6.7583999999998312E-4</v>
      </c>
      <c r="AP75" s="121">
        <f t="shared" si="7"/>
        <v>1.0320099999999721E-3</v>
      </c>
      <c r="AQ75" s="87">
        <f t="shared" si="8"/>
        <v>-8.675434499999999E-3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38.769471000000003</v>
      </c>
      <c r="G76" s="187">
        <v>42.691837999999997</v>
      </c>
      <c r="H76" s="187">
        <v>0.99363555999999997</v>
      </c>
      <c r="I76" s="62">
        <v>0.99646075000000001</v>
      </c>
      <c r="J76" s="62">
        <v>1.277235E-2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41.906866999999998</v>
      </c>
      <c r="Y76" s="187">
        <v>45.585144</v>
      </c>
      <c r="Z76" s="187">
        <v>0.99424336999999996</v>
      </c>
      <c r="AA76" s="62">
        <v>0.99735457000000005</v>
      </c>
      <c r="AB76" s="62">
        <v>5.2996809999999997E-3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3.1373959999999954</v>
      </c>
      <c r="AN76" s="121">
        <f t="shared" si="5"/>
        <v>2.8933060000000026</v>
      </c>
      <c r="AO76" s="121">
        <f t="shared" si="6"/>
        <v>6.0780999999998642E-4</v>
      </c>
      <c r="AP76" s="121">
        <f t="shared" si="7"/>
        <v>8.9382000000004513E-4</v>
      </c>
      <c r="AQ76" s="87">
        <f t="shared" si="8"/>
        <v>-7.4726690000000004E-3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31.282526000000001</v>
      </c>
      <c r="G78" s="96">
        <v>35.516491000000002</v>
      </c>
      <c r="H78" s="96">
        <v>0.96905903999999998</v>
      </c>
      <c r="I78" s="60">
        <v>0.98321449999999999</v>
      </c>
      <c r="J78" s="60">
        <v>4.9503869999999998E-2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32.322184999999998</v>
      </c>
      <c r="Y78" s="96">
        <v>37.131019999999999</v>
      </c>
      <c r="Z78" s="96">
        <v>0.96956321000000001</v>
      </c>
      <c r="AA78" s="60">
        <v>0.98559728999999996</v>
      </c>
      <c r="AB78" s="60">
        <v>3.9037679999999998E-2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1.0396589999999968</v>
      </c>
      <c r="AN78" s="95">
        <f t="shared" si="5"/>
        <v>1.6145289999999974</v>
      </c>
      <c r="AO78" s="95">
        <f t="shared" si="6"/>
        <v>5.0417000000002599E-4</v>
      </c>
      <c r="AP78" s="95">
        <f t="shared" si="7"/>
        <v>2.382789999999968E-3</v>
      </c>
      <c r="AQ78" s="120">
        <f t="shared" si="8"/>
        <v>-1.046619E-2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35.028376999999999</v>
      </c>
      <c r="G79" s="187">
        <v>39.011794999999999</v>
      </c>
      <c r="H79" s="187">
        <v>0.98721519000000002</v>
      </c>
      <c r="I79" s="62">
        <v>0.99073973000000004</v>
      </c>
      <c r="J79" s="62">
        <v>2.3326993000000001E-2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37.151698000000003</v>
      </c>
      <c r="Y79" s="187">
        <v>41.387627999999999</v>
      </c>
      <c r="Z79" s="187">
        <v>0.98797195999999998</v>
      </c>
      <c r="AA79" s="62">
        <v>0.99431493000000004</v>
      </c>
      <c r="AB79" s="62">
        <v>1.3600675E-2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2.1233210000000042</v>
      </c>
      <c r="AN79" s="121">
        <f t="shared" si="5"/>
        <v>2.3758330000000001</v>
      </c>
      <c r="AO79" s="121">
        <f t="shared" si="6"/>
        <v>7.567699999999622E-4</v>
      </c>
      <c r="AP79" s="121">
        <f t="shared" si="7"/>
        <v>3.5752000000000006E-3</v>
      </c>
      <c r="AQ79" s="87">
        <f t="shared" si="8"/>
        <v>-9.7263180000000012E-3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37.146428</v>
      </c>
      <c r="G80" s="187">
        <v>41.058655999999999</v>
      </c>
      <c r="H80" s="187">
        <v>0.99165534</v>
      </c>
      <c r="I80" s="62">
        <v>0.99235096</v>
      </c>
      <c r="J80" s="62">
        <v>1.6482714999999998E-2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39.824286999999998</v>
      </c>
      <c r="Y80" s="187">
        <v>43.575262000000002</v>
      </c>
      <c r="Z80" s="187">
        <v>0.99232781999999997</v>
      </c>
      <c r="AA80" s="62">
        <v>0.99615387</v>
      </c>
      <c r="AB80" s="62">
        <v>8.1561924999999993E-3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2.677858999999998</v>
      </c>
      <c r="AN80" s="121">
        <f t="shared" si="5"/>
        <v>2.516606000000003</v>
      </c>
      <c r="AO80" s="121">
        <f t="shared" si="6"/>
        <v>6.7247999999997532E-4</v>
      </c>
      <c r="AP80" s="121">
        <f t="shared" si="7"/>
        <v>3.8029099999999927E-3</v>
      </c>
      <c r="AQ80" s="87">
        <f t="shared" si="8"/>
        <v>-8.3265224999999991E-3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38.550815999999998</v>
      </c>
      <c r="G81" s="187">
        <v>42.432958999999997</v>
      </c>
      <c r="H81" s="187">
        <v>0.99324875000000001</v>
      </c>
      <c r="I81" s="62">
        <v>0.99628965000000003</v>
      </c>
      <c r="J81" s="62">
        <v>1.3334871999999999E-2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41.360914000000001</v>
      </c>
      <c r="Y81" s="187">
        <v>44.902766</v>
      </c>
      <c r="Z81" s="187">
        <v>0.99383215999999996</v>
      </c>
      <c r="AA81" s="62">
        <v>0.99712462999999996</v>
      </c>
      <c r="AB81" s="62">
        <v>6.2395306000000003E-3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2.8100980000000035</v>
      </c>
      <c r="AN81" s="121">
        <f t="shared" si="5"/>
        <v>2.469807000000003</v>
      </c>
      <c r="AO81" s="121">
        <f t="shared" si="6"/>
        <v>5.8340999999995091E-4</v>
      </c>
      <c r="AP81" s="121">
        <f t="shared" si="7"/>
        <v>8.3497999999992967E-4</v>
      </c>
      <c r="AQ81" s="87">
        <f t="shared" si="8"/>
        <v>-7.0953413999999991E-3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31.296289000000002</v>
      </c>
      <c r="G83" s="96">
        <v>35.628073999999998</v>
      </c>
      <c r="H83" s="96">
        <v>0.96936774999999997</v>
      </c>
      <c r="I83" s="60">
        <v>0.98498152999999999</v>
      </c>
      <c r="J83" s="60">
        <v>4.6463709999999998E-2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32.434370000000001</v>
      </c>
      <c r="Y83" s="96">
        <v>37.481079000000001</v>
      </c>
      <c r="Z83" s="96">
        <v>0.96980080999999996</v>
      </c>
      <c r="AA83" s="60">
        <v>0.98719224999999999</v>
      </c>
      <c r="AB83" s="60">
        <v>3.5332410000000002E-2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1.1380809999999997</v>
      </c>
      <c r="AN83" s="95">
        <f t="shared" si="5"/>
        <v>1.8530050000000031</v>
      </c>
      <c r="AO83" s="95">
        <f t="shared" si="6"/>
        <v>4.3305999999998512E-4</v>
      </c>
      <c r="AP83" s="95">
        <f t="shared" si="7"/>
        <v>2.2107199999999994E-3</v>
      </c>
      <c r="AQ83" s="120">
        <f t="shared" si="8"/>
        <v>-1.1131299999999997E-2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34.848964000000002</v>
      </c>
      <c r="G84" s="187">
        <v>38.931334999999997</v>
      </c>
      <c r="H84" s="187">
        <v>0.98749706000000004</v>
      </c>
      <c r="I84" s="62">
        <v>0.99070623999999996</v>
      </c>
      <c r="J84" s="62">
        <v>2.2155022E-2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37.193078999999997</v>
      </c>
      <c r="Y84" s="187">
        <v>41.661904</v>
      </c>
      <c r="Z84" s="187">
        <v>0.98815016</v>
      </c>
      <c r="AA84" s="62">
        <v>0.99379945000000003</v>
      </c>
      <c r="AB84" s="62">
        <v>1.2286907E-2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2.3441149999999951</v>
      </c>
      <c r="AN84" s="121">
        <f t="shared" si="5"/>
        <v>2.7305690000000027</v>
      </c>
      <c r="AO84" s="121">
        <f t="shared" si="6"/>
        <v>6.5309999999996204E-4</v>
      </c>
      <c r="AP84" s="121">
        <f t="shared" si="7"/>
        <v>3.0932100000000684E-3</v>
      </c>
      <c r="AQ84" s="87">
        <f t="shared" si="8"/>
        <v>-9.8681150000000002E-3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37.291277999999998</v>
      </c>
      <c r="G85" s="187">
        <v>41.254423000000003</v>
      </c>
      <c r="H85" s="187">
        <v>0.99221272999999999</v>
      </c>
      <c r="I85" s="62">
        <v>0.99293527999999998</v>
      </c>
      <c r="J85" s="62">
        <v>1.5092773E-2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40.269731</v>
      </c>
      <c r="Y85" s="187">
        <v>44.118690000000001</v>
      </c>
      <c r="Z85" s="187">
        <v>0.99280588999999997</v>
      </c>
      <c r="AA85" s="62">
        <v>0.99645382000000005</v>
      </c>
      <c r="AB85" s="62">
        <v>6.6746210000000004E-3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2.9784530000000018</v>
      </c>
      <c r="AN85" s="121">
        <f t="shared" si="5"/>
        <v>2.8642669999999981</v>
      </c>
      <c r="AO85" s="121">
        <f t="shared" si="6"/>
        <v>5.9315999999998148E-4</v>
      </c>
      <c r="AP85" s="121">
        <f t="shared" si="7"/>
        <v>3.5185400000000699E-3</v>
      </c>
      <c r="AQ85" s="87">
        <f t="shared" si="8"/>
        <v>-8.4181519999999999E-3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38.752752999999998</v>
      </c>
      <c r="G86" s="187">
        <v>42.652006999999998</v>
      </c>
      <c r="H86" s="187">
        <v>0.99391441000000003</v>
      </c>
      <c r="I86" s="62">
        <v>0.99637746999999999</v>
      </c>
      <c r="J86" s="62">
        <v>1.2241919E-2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41.855167999999999</v>
      </c>
      <c r="Y86" s="187">
        <v>45.438645000000001</v>
      </c>
      <c r="Z86" s="187">
        <v>0.99445519999999998</v>
      </c>
      <c r="AA86" s="62">
        <v>0.99736197000000004</v>
      </c>
      <c r="AB86" s="62">
        <v>4.7733649999999999E-3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3.1024150000000006</v>
      </c>
      <c r="AN86" s="121">
        <f t="shared" si="5"/>
        <v>2.7866380000000035</v>
      </c>
      <c r="AO86" s="121">
        <f t="shared" si="6"/>
        <v>5.4078999999995769E-4</v>
      </c>
      <c r="AP86" s="121">
        <f t="shared" si="7"/>
        <v>9.8450000000005478E-4</v>
      </c>
      <c r="AQ86" s="87">
        <f t="shared" si="8"/>
        <v>-7.4685540000000005E-3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31.519967000000001</v>
      </c>
      <c r="G88" s="96">
        <v>35.810937000000003</v>
      </c>
      <c r="H88" s="96">
        <v>0.97058202000000005</v>
      </c>
      <c r="I88" s="60">
        <v>0.98522463999999998</v>
      </c>
      <c r="J88" s="60">
        <v>4.519111E-2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32.708525000000002</v>
      </c>
      <c r="Y88" s="96">
        <v>37.728400999999998</v>
      </c>
      <c r="Z88" s="96">
        <v>0.97101291999999995</v>
      </c>
      <c r="AA88" s="60">
        <v>0.98771337000000003</v>
      </c>
      <c r="AB88" s="60">
        <v>3.3648339999999999E-2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1.1885580000000004</v>
      </c>
      <c r="AN88" s="95">
        <f t="shared" si="5"/>
        <v>1.9174639999999954</v>
      </c>
      <c r="AO88" s="95">
        <f t="shared" si="6"/>
        <v>4.3089999999990081E-4</v>
      </c>
      <c r="AP88" s="95">
        <f t="shared" si="7"/>
        <v>2.4887300000000501E-3</v>
      </c>
      <c r="AQ88" s="120">
        <f t="shared" si="8"/>
        <v>-1.1542770000000001E-2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35.114854999999999</v>
      </c>
      <c r="G89" s="187">
        <v>39.182101000000003</v>
      </c>
      <c r="H89" s="187">
        <v>0.98812973000000004</v>
      </c>
      <c r="I89" s="62">
        <v>0.99086642000000003</v>
      </c>
      <c r="J89" s="62">
        <v>2.1431748E-2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37.624130999999998</v>
      </c>
      <c r="Y89" s="187">
        <v>42.076273</v>
      </c>
      <c r="Z89" s="187">
        <v>0.98882415999999995</v>
      </c>
      <c r="AA89" s="62">
        <v>0.99422867999999998</v>
      </c>
      <c r="AB89" s="62">
        <v>1.1119386E-2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2.5092759999999998</v>
      </c>
      <c r="AN89" s="121">
        <f t="shared" si="5"/>
        <v>2.8941719999999975</v>
      </c>
      <c r="AO89" s="121">
        <f t="shared" si="6"/>
        <v>6.9442999999991262E-4</v>
      </c>
      <c r="AP89" s="121">
        <f t="shared" si="7"/>
        <v>3.3622599999999503E-3</v>
      </c>
      <c r="AQ89" s="87">
        <f t="shared" si="8"/>
        <v>-1.0312362E-2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37.421857000000003</v>
      </c>
      <c r="G90" s="187">
        <v>41.406395000000003</v>
      </c>
      <c r="H90" s="187">
        <v>0.99247777000000004</v>
      </c>
      <c r="I90" s="62">
        <v>0.99288688999999997</v>
      </c>
      <c r="J90" s="62">
        <v>1.4929358E-2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40.586972000000003</v>
      </c>
      <c r="Y90" s="187">
        <v>44.449339000000002</v>
      </c>
      <c r="Z90" s="187">
        <v>0.99311821</v>
      </c>
      <c r="AA90" s="62">
        <v>0.99666021000000005</v>
      </c>
      <c r="AB90" s="62">
        <v>6.1721993000000003E-3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3.1651150000000001</v>
      </c>
      <c r="AN90" s="121">
        <f t="shared" si="5"/>
        <v>3.0429439999999985</v>
      </c>
      <c r="AO90" s="121">
        <f t="shared" si="6"/>
        <v>6.4043999999996437E-4</v>
      </c>
      <c r="AP90" s="121">
        <f t="shared" si="7"/>
        <v>3.7733200000000799E-3</v>
      </c>
      <c r="AQ90" s="87">
        <f t="shared" si="8"/>
        <v>-8.7571586999999999E-3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38.762286000000003</v>
      </c>
      <c r="G91" s="187">
        <v>42.686548999999999</v>
      </c>
      <c r="H91" s="187">
        <v>0.99397080999999998</v>
      </c>
      <c r="I91" s="62">
        <v>0.99647624999999995</v>
      </c>
      <c r="J91" s="62">
        <v>1.2325333000000001E-2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41.963484000000001</v>
      </c>
      <c r="Y91" s="187">
        <v>45.594273999999999</v>
      </c>
      <c r="Z91" s="187">
        <v>0.99453860000000005</v>
      </c>
      <c r="AA91" s="62">
        <v>0.99740664000000001</v>
      </c>
      <c r="AB91" s="62">
        <v>4.6174939999999998E-3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3.201197999999998</v>
      </c>
      <c r="AN91" s="121">
        <f t="shared" si="5"/>
        <v>2.9077249999999992</v>
      </c>
      <c r="AO91" s="121">
        <f t="shared" si="6"/>
        <v>5.6779000000006796E-4</v>
      </c>
      <c r="AP91" s="121">
        <f t="shared" si="7"/>
        <v>9.3039000000005867E-4</v>
      </c>
      <c r="AQ91" s="87">
        <f t="shared" si="8"/>
        <v>-7.7078390000000011E-3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31.690073000000002</v>
      </c>
      <c r="G93" s="96">
        <v>35.939360999999998</v>
      </c>
      <c r="H93" s="96">
        <v>0.97089718000000003</v>
      </c>
      <c r="I93" s="60">
        <v>0.98462081999999995</v>
      </c>
      <c r="J93" s="60">
        <v>4.4112815999999999E-2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32.808950000000003</v>
      </c>
      <c r="Y93" s="96">
        <v>37.839018000000003</v>
      </c>
      <c r="Z93" s="96">
        <v>0.97131732999999998</v>
      </c>
      <c r="AA93" s="60">
        <v>0.98728587000000001</v>
      </c>
      <c r="AB93" s="60">
        <v>3.3052865000000001E-2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1.1188770000000012</v>
      </c>
      <c r="AN93" s="95">
        <f t="shared" si="5"/>
        <v>1.8996570000000048</v>
      </c>
      <c r="AO93" s="95">
        <f t="shared" si="6"/>
        <v>4.2014999999995251E-4</v>
      </c>
      <c r="AP93" s="95">
        <f t="shared" si="7"/>
        <v>2.6650500000000577E-3</v>
      </c>
      <c r="AQ93" s="120">
        <f t="shared" si="8"/>
        <v>-1.1059950999999998E-2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35.408568000000002</v>
      </c>
      <c r="G94" s="187">
        <v>39.431528</v>
      </c>
      <c r="H94" s="187">
        <v>0.98834591999999999</v>
      </c>
      <c r="I94" s="62">
        <v>0.99075426</v>
      </c>
      <c r="J94" s="62">
        <v>2.0852590000000001E-2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37.834637999999998</v>
      </c>
      <c r="Y94" s="187">
        <v>42.274107000000001</v>
      </c>
      <c r="Z94" s="187">
        <v>0.98904342000000001</v>
      </c>
      <c r="AA94" s="62">
        <v>0.99458707999999996</v>
      </c>
      <c r="AB94" s="62">
        <v>1.0862452999999999E-2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2.4260699999999957</v>
      </c>
      <c r="AN94" s="121">
        <f t="shared" si="5"/>
        <v>2.8425790000000006</v>
      </c>
      <c r="AO94" s="121">
        <f t="shared" si="6"/>
        <v>6.9750000000001755E-4</v>
      </c>
      <c r="AP94" s="121">
        <f t="shared" si="7"/>
        <v>3.832819999999959E-3</v>
      </c>
      <c r="AQ94" s="87">
        <f t="shared" si="8"/>
        <v>-9.9901370000000014E-3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37.559859000000003</v>
      </c>
      <c r="G95" s="187">
        <v>41.515045999999998</v>
      </c>
      <c r="H95" s="187">
        <v>0.99254332999999995</v>
      </c>
      <c r="I95" s="62">
        <v>0.99248243999999997</v>
      </c>
      <c r="J95" s="62">
        <v>1.4537733000000001E-2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40.652985000000001</v>
      </c>
      <c r="Y95" s="187">
        <v>44.537387000000003</v>
      </c>
      <c r="Z95" s="187">
        <v>0.99319405999999999</v>
      </c>
      <c r="AA95" s="62">
        <v>0.99667101999999996</v>
      </c>
      <c r="AB95" s="62">
        <v>5.9969469999999999E-3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3.093125999999998</v>
      </c>
      <c r="AN95" s="121">
        <f t="shared" si="5"/>
        <v>3.0223410000000044</v>
      </c>
      <c r="AO95" s="121">
        <f t="shared" si="6"/>
        <v>6.5073000000004377E-4</v>
      </c>
      <c r="AP95" s="121">
        <f t="shared" si="7"/>
        <v>4.1885799999999973E-3</v>
      </c>
      <c r="AQ95" s="87">
        <f t="shared" si="8"/>
        <v>-8.5407860000000016E-3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38.878521999999997</v>
      </c>
      <c r="G96" s="187">
        <v>42.786242999999999</v>
      </c>
      <c r="H96" s="187">
        <v>0.99395248000000003</v>
      </c>
      <c r="I96" s="62">
        <v>0.99655389999999999</v>
      </c>
      <c r="J96" s="62">
        <v>1.1905906000000001E-2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41.997729</v>
      </c>
      <c r="Y96" s="187">
        <v>45.652447000000002</v>
      </c>
      <c r="Z96" s="187">
        <v>0.99453656000000001</v>
      </c>
      <c r="AA96" s="62">
        <v>0.99741239000000004</v>
      </c>
      <c r="AB96" s="62">
        <v>4.4447584000000002E-3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3.1192070000000029</v>
      </c>
      <c r="AN96" s="121">
        <f t="shared" si="5"/>
        <v>2.8662040000000033</v>
      </c>
      <c r="AO96" s="121">
        <f t="shared" si="6"/>
        <v>5.8407999999998683E-4</v>
      </c>
      <c r="AP96" s="121">
        <f t="shared" si="7"/>
        <v>8.5849000000004505E-4</v>
      </c>
      <c r="AQ96" s="87">
        <f t="shared" si="8"/>
        <v>-7.4611476000000006E-3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31.452147</v>
      </c>
      <c r="G98" s="96">
        <v>35.734456000000002</v>
      </c>
      <c r="H98" s="96">
        <v>0.97069019999999995</v>
      </c>
      <c r="I98" s="60">
        <v>0.98458250999999997</v>
      </c>
      <c r="J98" s="60">
        <v>4.5504709999999997E-2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32.639749000000002</v>
      </c>
      <c r="Y98" s="96">
        <v>37.700502</v>
      </c>
      <c r="Z98" s="96">
        <v>0.97110750999999995</v>
      </c>
      <c r="AA98" s="60">
        <v>0.98701249999999996</v>
      </c>
      <c r="AB98" s="60">
        <v>3.4315005000000003E-2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1.1876020000000018</v>
      </c>
      <c r="AN98" s="95">
        <f t="shared" si="15"/>
        <v>1.9660459999999986</v>
      </c>
      <c r="AO98" s="95">
        <f t="shared" si="16"/>
        <v>4.1731000000000407E-4</v>
      </c>
      <c r="AP98" s="95">
        <f t="shared" si="17"/>
        <v>2.429989999999993E-3</v>
      </c>
      <c r="AQ98" s="120">
        <f t="shared" si="18"/>
        <v>-1.1189704999999994E-2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35.199190999999999</v>
      </c>
      <c r="G99" s="187">
        <v>39.241092000000002</v>
      </c>
      <c r="H99" s="187">
        <v>0.98810575</v>
      </c>
      <c r="I99" s="62">
        <v>0.99093134999999999</v>
      </c>
      <c r="J99" s="62">
        <v>2.1919409000000001E-2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37.672052999999998</v>
      </c>
      <c r="Y99" s="187">
        <v>42.129297000000001</v>
      </c>
      <c r="Z99" s="187">
        <v>0.98885232999999995</v>
      </c>
      <c r="AA99" s="62">
        <v>0.99452963999999999</v>
      </c>
      <c r="AB99" s="62">
        <v>1.1494322E-2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2.4728619999999992</v>
      </c>
      <c r="AN99" s="121">
        <f t="shared" si="15"/>
        <v>2.8882049999999992</v>
      </c>
      <c r="AO99" s="121">
        <f t="shared" si="16"/>
        <v>7.4657999999994118E-4</v>
      </c>
      <c r="AP99" s="121">
        <f t="shared" si="17"/>
        <v>3.598290000000004E-3</v>
      </c>
      <c r="AQ99" s="87">
        <f t="shared" si="18"/>
        <v>-1.0425087000000001E-2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37.343519999999998</v>
      </c>
      <c r="G100" s="187">
        <v>41.323985</v>
      </c>
      <c r="H100" s="187">
        <v>0.9924096</v>
      </c>
      <c r="I100" s="62">
        <v>0.99264816</v>
      </c>
      <c r="J100" s="62">
        <v>1.5406761999999999E-2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40.529429</v>
      </c>
      <c r="Y100" s="187">
        <v>44.393523000000002</v>
      </c>
      <c r="Z100" s="187">
        <v>0.99307800000000002</v>
      </c>
      <c r="AA100" s="62">
        <v>0.99654498999999996</v>
      </c>
      <c r="AB100" s="62">
        <v>6.5100100000000001E-3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3.1859090000000023</v>
      </c>
      <c r="AN100" s="121">
        <f t="shared" si="15"/>
        <v>3.0695380000000014</v>
      </c>
      <c r="AO100" s="121">
        <f t="shared" si="16"/>
        <v>6.6840000000001343E-4</v>
      </c>
      <c r="AP100" s="121">
        <f t="shared" si="17"/>
        <v>3.8968299999999623E-3</v>
      </c>
      <c r="AQ100" s="87">
        <f t="shared" si="18"/>
        <v>-8.8967519999999991E-3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38.677889999999998</v>
      </c>
      <c r="G101" s="187">
        <v>42.628286000000003</v>
      </c>
      <c r="H101" s="187">
        <v>0.99386434999999995</v>
      </c>
      <c r="I101" s="62">
        <v>0.99649482</v>
      </c>
      <c r="J101" s="62">
        <v>1.2490397E-2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41.900824</v>
      </c>
      <c r="Y101" s="187">
        <v>45.551819000000002</v>
      </c>
      <c r="Z101" s="187">
        <v>0.99444613999999998</v>
      </c>
      <c r="AA101" s="62">
        <v>0.99739661000000002</v>
      </c>
      <c r="AB101" s="62">
        <v>4.8526460000000004E-3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3.2229340000000022</v>
      </c>
      <c r="AN101" s="121">
        <f t="shared" si="15"/>
        <v>2.923532999999999</v>
      </c>
      <c r="AO101" s="121">
        <f t="shared" si="16"/>
        <v>5.8179000000002645E-4</v>
      </c>
      <c r="AP101" s="121">
        <f t="shared" si="17"/>
        <v>9.0179000000001341E-4</v>
      </c>
      <c r="AQ101" s="87">
        <f t="shared" si="18"/>
        <v>-7.6377509999999999E-3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30.678035999999999</v>
      </c>
      <c r="G103" s="96">
        <v>34.982491000000003</v>
      </c>
      <c r="H103" s="96">
        <v>0.96814670000000003</v>
      </c>
      <c r="I103" s="60">
        <v>0.98288909000000002</v>
      </c>
      <c r="J103" s="60">
        <v>4.9668553999999997E-2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31.711127999999999</v>
      </c>
      <c r="Y103" s="96">
        <v>36.548037999999998</v>
      </c>
      <c r="Z103" s="96">
        <v>0.96861224000000001</v>
      </c>
      <c r="AA103" s="60">
        <v>0.98509276999999995</v>
      </c>
      <c r="AB103" s="60">
        <v>3.8775120000000003E-2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1.0330919999999999</v>
      </c>
      <c r="AN103" s="95">
        <f t="shared" si="15"/>
        <v>1.5655469999999951</v>
      </c>
      <c r="AO103" s="95">
        <f t="shared" si="16"/>
        <v>4.6553999999998652E-4</v>
      </c>
      <c r="AP103" s="95">
        <f t="shared" si="17"/>
        <v>2.2036799999999301E-3</v>
      </c>
      <c r="AQ103" s="120">
        <f t="shared" si="18"/>
        <v>-1.0893433999999994E-2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34.569305999999997</v>
      </c>
      <c r="G104" s="187">
        <v>38.571787999999998</v>
      </c>
      <c r="H104" s="187">
        <v>0.98672174000000001</v>
      </c>
      <c r="I104" s="62">
        <v>0.99038223000000003</v>
      </c>
      <c r="J104" s="62">
        <v>2.4323523E-2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36.601318999999997</v>
      </c>
      <c r="Y104" s="187">
        <v>40.812524000000003</v>
      </c>
      <c r="Z104" s="187">
        <v>0.98745461999999995</v>
      </c>
      <c r="AA104" s="62">
        <v>0.99382879999999996</v>
      </c>
      <c r="AB104" s="62">
        <v>1.4141333000000001E-2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2.0320129999999992</v>
      </c>
      <c r="AN104" s="121">
        <f t="shared" si="15"/>
        <v>2.2407360000000054</v>
      </c>
      <c r="AO104" s="121">
        <f t="shared" si="16"/>
        <v>7.3287999999993581E-4</v>
      </c>
      <c r="AP104" s="121">
        <f t="shared" si="17"/>
        <v>3.4465699999999266E-3</v>
      </c>
      <c r="AQ104" s="87">
        <f t="shared" si="18"/>
        <v>-1.0182189999999999E-2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36.803527000000003</v>
      </c>
      <c r="G105" s="187">
        <v>40.715580000000003</v>
      </c>
      <c r="H105" s="187">
        <v>0.99160367999999999</v>
      </c>
      <c r="I105" s="62">
        <v>0.99241858000000005</v>
      </c>
      <c r="J105" s="62">
        <v>1.6969346999999999E-2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39.361713999999999</v>
      </c>
      <c r="Y105" s="187">
        <v>43.128968</v>
      </c>
      <c r="Z105" s="187">
        <v>0.99222027000000002</v>
      </c>
      <c r="AA105" s="62">
        <v>0.99602950000000001</v>
      </c>
      <c r="AB105" s="62">
        <v>8.2655999999999997E-3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2.5581869999999967</v>
      </c>
      <c r="AN105" s="121">
        <f t="shared" si="15"/>
        <v>2.4133879999999976</v>
      </c>
      <c r="AO105" s="121">
        <f t="shared" si="16"/>
        <v>6.1659000000002795E-4</v>
      </c>
      <c r="AP105" s="121">
        <f t="shared" si="17"/>
        <v>3.6109199999999619E-3</v>
      </c>
      <c r="AQ105" s="87">
        <f t="shared" si="18"/>
        <v>-8.7037469999999995E-3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38.346124000000003</v>
      </c>
      <c r="G106" s="187">
        <v>42.231699999999996</v>
      </c>
      <c r="H106" s="187">
        <v>0.99340978999999996</v>
      </c>
      <c r="I106" s="62">
        <v>0.99621183000000002</v>
      </c>
      <c r="J106" s="62">
        <v>1.3535708E-2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41.119186999999997</v>
      </c>
      <c r="Y106" s="187">
        <v>44.695919000000004</v>
      </c>
      <c r="Z106" s="187">
        <v>0.99394143000000001</v>
      </c>
      <c r="AA106" s="62">
        <v>0.99702999000000003</v>
      </c>
      <c r="AB106" s="62">
        <v>6.0261430000000003E-3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2.7730629999999934</v>
      </c>
      <c r="AN106" s="121">
        <f t="shared" si="15"/>
        <v>2.464219000000007</v>
      </c>
      <c r="AO106" s="121">
        <f t="shared" si="16"/>
        <v>5.316400000000554E-4</v>
      </c>
      <c r="AP106" s="121">
        <f t="shared" si="17"/>
        <v>8.1816000000001221E-4</v>
      </c>
      <c r="AQ106" s="87">
        <f t="shared" si="18"/>
        <v>-7.5095650000000002E-3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30.678035999999999</v>
      </c>
      <c r="G641" s="135">
        <f t="shared" si="59"/>
        <v>34.982491000000003</v>
      </c>
      <c r="H641" s="135">
        <f t="shared" si="59"/>
        <v>0.96814670000000003</v>
      </c>
      <c r="I641" s="135">
        <f t="shared" si="59"/>
        <v>0.98241159</v>
      </c>
      <c r="J641" s="135">
        <f t="shared" si="59"/>
        <v>4.3605193E-2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31.711127999999999</v>
      </c>
      <c r="Y641" s="135">
        <f t="shared" si="60"/>
        <v>36.548037999999998</v>
      </c>
      <c r="Z641" s="135">
        <f t="shared" si="60"/>
        <v>0.96861224000000001</v>
      </c>
      <c r="AA641" s="135">
        <f t="shared" si="60"/>
        <v>0.98509276999999995</v>
      </c>
      <c r="AB641" s="135">
        <f t="shared" si="60"/>
        <v>3.3049255999999999E-2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34.569305999999997</v>
      </c>
      <c r="G642" s="18">
        <f t="shared" si="59"/>
        <v>38.571787999999998</v>
      </c>
      <c r="H642" s="18">
        <f t="shared" si="59"/>
        <v>0.98667501999999996</v>
      </c>
      <c r="I642" s="18">
        <f t="shared" si="59"/>
        <v>0.98939162000000003</v>
      </c>
      <c r="J642" s="18">
        <f t="shared" si="59"/>
        <v>2.0501878000000001E-2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36.601318999999997</v>
      </c>
      <c r="Y642" s="18">
        <f t="shared" si="60"/>
        <v>40.812524000000003</v>
      </c>
      <c r="Z642" s="18">
        <f t="shared" si="60"/>
        <v>0.98745461999999995</v>
      </c>
      <c r="AA642" s="18">
        <f t="shared" si="60"/>
        <v>0.99319902999999998</v>
      </c>
      <c r="AB642" s="18">
        <f t="shared" si="60"/>
        <v>1.0643216E-2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36.803527000000003</v>
      </c>
      <c r="G643" s="18">
        <f t="shared" si="59"/>
        <v>40.715580000000003</v>
      </c>
      <c r="H643" s="18">
        <f t="shared" si="59"/>
        <v>0.99127299999999996</v>
      </c>
      <c r="I643" s="18">
        <f t="shared" si="59"/>
        <v>0.99176986</v>
      </c>
      <c r="J643" s="18">
        <f t="shared" si="59"/>
        <v>1.4537733000000001E-2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39.361713999999999</v>
      </c>
      <c r="Y643" s="18">
        <f t="shared" si="60"/>
        <v>43.128968</v>
      </c>
      <c r="Z643" s="18">
        <f t="shared" si="60"/>
        <v>0.99195332999999997</v>
      </c>
      <c r="AA643" s="18">
        <f t="shared" si="60"/>
        <v>0.99587941999999996</v>
      </c>
      <c r="AB643" s="18">
        <f t="shared" si="60"/>
        <v>5.9969469999999999E-3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38.346124000000003</v>
      </c>
      <c r="G644" s="18">
        <f t="shared" si="59"/>
        <v>42.231699999999996</v>
      </c>
      <c r="H644" s="18">
        <f t="shared" si="59"/>
        <v>0.99293200000000004</v>
      </c>
      <c r="I644" s="18">
        <f t="shared" si="59"/>
        <v>0.99617184999999997</v>
      </c>
      <c r="J644" s="18">
        <f t="shared" si="59"/>
        <v>1.175967E-2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41.119186999999997</v>
      </c>
      <c r="Y644" s="18">
        <f t="shared" si="60"/>
        <v>44.695919000000004</v>
      </c>
      <c r="Z644" s="18">
        <f t="shared" si="60"/>
        <v>0.99350379</v>
      </c>
      <c r="AA644" s="18">
        <f t="shared" si="60"/>
        <v>0.99695763999999998</v>
      </c>
      <c r="AB644" s="18">
        <f t="shared" si="60"/>
        <v>4.4447584000000002E-3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32.013644999999997</v>
      </c>
      <c r="G646" s="135">
        <f t="shared" si="61"/>
        <v>36.169091999999999</v>
      </c>
      <c r="H646" s="135">
        <f t="shared" si="61"/>
        <v>0.97196906000000005</v>
      </c>
      <c r="I646" s="135">
        <f t="shared" si="61"/>
        <v>0.98708671999999997</v>
      </c>
      <c r="J646" s="135">
        <f t="shared" si="61"/>
        <v>5.2259100000000003E-2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33.145887999999999</v>
      </c>
      <c r="Y646" s="135">
        <f t="shared" si="62"/>
        <v>38.093874999999997</v>
      </c>
      <c r="Z646" s="135">
        <f t="shared" si="62"/>
        <v>0.97239399000000004</v>
      </c>
      <c r="AA646" s="135">
        <f t="shared" si="62"/>
        <v>0.98795513999999995</v>
      </c>
      <c r="AB646" s="135">
        <f t="shared" si="62"/>
        <v>4.1434456000000001E-2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35.605274000000001</v>
      </c>
      <c r="G647" s="18">
        <f t="shared" si="61"/>
        <v>39.596581999999998</v>
      </c>
      <c r="H647" s="18">
        <f t="shared" si="61"/>
        <v>0.98867850000000002</v>
      </c>
      <c r="I647" s="18">
        <f t="shared" si="61"/>
        <v>0.99111883000000001</v>
      </c>
      <c r="J647" s="18">
        <f t="shared" si="61"/>
        <v>2.4478223E-2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38.097070000000002</v>
      </c>
      <c r="Y647" s="18">
        <f t="shared" si="62"/>
        <v>42.505203000000002</v>
      </c>
      <c r="Z647" s="18">
        <f t="shared" si="62"/>
        <v>0.98940516999999994</v>
      </c>
      <c r="AA647" s="18">
        <f t="shared" si="62"/>
        <v>0.99473126999999995</v>
      </c>
      <c r="AB647" s="18">
        <f t="shared" si="62"/>
        <v>1.5114061E-2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37.778270999999997</v>
      </c>
      <c r="G648" s="18">
        <f t="shared" si="61"/>
        <v>41.692489000000002</v>
      </c>
      <c r="H648" s="18">
        <f t="shared" si="61"/>
        <v>0.99261564999999996</v>
      </c>
      <c r="I648" s="18">
        <f t="shared" si="61"/>
        <v>0.99539244000000004</v>
      </c>
      <c r="J648" s="18">
        <f t="shared" si="61"/>
        <v>1.7271603999999999E-2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40.805456999999997</v>
      </c>
      <c r="Y648" s="18">
        <f t="shared" si="62"/>
        <v>44.677745999999999</v>
      </c>
      <c r="Z648" s="18">
        <f t="shared" si="62"/>
        <v>0.99325542</v>
      </c>
      <c r="AA648" s="18">
        <f t="shared" si="62"/>
        <v>0.99667101999999996</v>
      </c>
      <c r="AB648" s="18">
        <f t="shared" si="62"/>
        <v>9.1329380000000002E-3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39.134796000000001</v>
      </c>
      <c r="G649" s="18">
        <f t="shared" si="61"/>
        <v>43.008685999999997</v>
      </c>
      <c r="H649" s="18">
        <f t="shared" si="61"/>
        <v>0.99397080999999998</v>
      </c>
      <c r="I649" s="18">
        <f t="shared" si="61"/>
        <v>0.99655389999999999</v>
      </c>
      <c r="J649" s="18">
        <f t="shared" si="61"/>
        <v>1.3921464999999999E-2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42.226734</v>
      </c>
      <c r="Y649" s="18">
        <f t="shared" si="62"/>
        <v>45.769443000000003</v>
      </c>
      <c r="Z649" s="18">
        <f t="shared" si="62"/>
        <v>0.99453860000000005</v>
      </c>
      <c r="AA649" s="18">
        <f t="shared" si="62"/>
        <v>0.99741239000000004</v>
      </c>
      <c r="AB649" s="18">
        <f t="shared" si="62"/>
        <v>7.0250384000000001E-3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1.335608999999998</v>
      </c>
      <c r="G651" s="135">
        <f t="shared" si="63"/>
        <v>1.186600999999996</v>
      </c>
      <c r="H651" s="135">
        <f t="shared" si="63"/>
        <v>3.8223600000000246E-3</v>
      </c>
      <c r="I651" s="135">
        <f t="shared" si="63"/>
        <v>4.6751299999999718E-3</v>
      </c>
      <c r="J651" s="135">
        <f t="shared" si="63"/>
        <v>8.6539070000000023E-3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1.4347600000000007</v>
      </c>
      <c r="Y651" s="135">
        <f t="shared" si="64"/>
        <v>1.5458369999999988</v>
      </c>
      <c r="Z651" s="135">
        <f t="shared" si="64"/>
        <v>3.7817500000000281E-3</v>
      </c>
      <c r="AA651" s="135">
        <f t="shared" si="64"/>
        <v>2.862370000000003E-3</v>
      </c>
      <c r="AB651" s="135">
        <f t="shared" si="64"/>
        <v>8.3852000000000024E-3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1.035968000000004</v>
      </c>
      <c r="G652" s="18">
        <f t="shared" si="63"/>
        <v>1.024794</v>
      </c>
      <c r="H652" s="18">
        <f t="shared" si="63"/>
        <v>2.0034800000000574E-3</v>
      </c>
      <c r="I652" s="18">
        <f t="shared" si="63"/>
        <v>1.727209999999979E-3</v>
      </c>
      <c r="J652" s="18">
        <f t="shared" si="63"/>
        <v>3.9763449999999992E-3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1.4957510000000056</v>
      </c>
      <c r="Y652" s="18">
        <f t="shared" si="64"/>
        <v>1.6926789999999983</v>
      </c>
      <c r="Z652" s="18">
        <f t="shared" si="64"/>
        <v>1.9505499999999953E-3</v>
      </c>
      <c r="AA652" s="18">
        <f t="shared" si="64"/>
        <v>1.5322399999999625E-3</v>
      </c>
      <c r="AB652" s="18">
        <f t="shared" si="64"/>
        <v>4.4708449999999993E-3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0.97474399999999406</v>
      </c>
      <c r="G653" s="18">
        <f t="shared" si="63"/>
        <v>0.97690899999999914</v>
      </c>
      <c r="H653" s="18">
        <f t="shared" si="63"/>
        <v>1.3426500000000008E-3</v>
      </c>
      <c r="I653" s="18">
        <f t="shared" si="63"/>
        <v>3.6225800000000419E-3</v>
      </c>
      <c r="J653" s="18">
        <f t="shared" si="63"/>
        <v>2.7338709999999988E-3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1.4437429999999978</v>
      </c>
      <c r="Y653" s="18">
        <f t="shared" si="64"/>
        <v>1.5487779999999987</v>
      </c>
      <c r="Z653" s="18">
        <f t="shared" si="64"/>
        <v>1.3020900000000335E-3</v>
      </c>
      <c r="AA653" s="18">
        <f t="shared" si="64"/>
        <v>7.9160000000000341E-4</v>
      </c>
      <c r="AB653" s="18">
        <f t="shared" si="64"/>
        <v>3.1359910000000003E-3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0.78867199999999826</v>
      </c>
      <c r="G654" s="18">
        <f t="shared" si="63"/>
        <v>0.77698600000000084</v>
      </c>
      <c r="H654" s="18">
        <f t="shared" si="63"/>
        <v>1.0388099999999456E-3</v>
      </c>
      <c r="I654" s="18">
        <f t="shared" si="63"/>
        <v>3.8205000000002265E-4</v>
      </c>
      <c r="J654" s="18">
        <f t="shared" si="63"/>
        <v>2.1617949999999993E-3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1.1075470000000038</v>
      </c>
      <c r="Y654" s="18">
        <f t="shared" si="64"/>
        <v>1.073523999999999</v>
      </c>
      <c r="Z654" s="18">
        <f t="shared" si="64"/>
        <v>1.0348100000000526E-3</v>
      </c>
      <c r="AA654" s="18">
        <f t="shared" si="64"/>
        <v>4.5475000000005927E-4</v>
      </c>
      <c r="AB654" s="18">
        <f t="shared" si="64"/>
        <v>2.5802799999999999E-3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breakfast_track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breakfast_track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28501.552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26.073845733333332</v>
      </c>
      <c r="G5" s="30">
        <f t="shared" si="0"/>
        <v>31.172333999999999</v>
      </c>
      <c r="H5" s="30">
        <f t="shared" si="0"/>
        <v>0.93674018733333331</v>
      </c>
      <c r="I5" s="90">
        <f t="shared" si="0"/>
        <v>0.9440053106666666</v>
      </c>
      <c r="J5" s="90">
        <f t="shared" si="0"/>
        <v>9.9306126933333336E-2</v>
      </c>
      <c r="K5" s="55"/>
      <c r="L5" s="55"/>
      <c r="M5" s="55"/>
      <c r="N5" s="26"/>
      <c r="O5" s="56"/>
      <c r="P5" s="130">
        <f t="shared" ref="P5:Q8" si="1">P16</f>
        <v>31.420999999999999</v>
      </c>
      <c r="Q5" s="151">
        <f t="shared" si="1"/>
        <v>11.295999999999999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28447.511999999999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26.478403066666665</v>
      </c>
      <c r="Y5" s="30">
        <f t="shared" si="2"/>
        <v>32.445614533333334</v>
      </c>
      <c r="Z5" s="30">
        <f t="shared" si="2"/>
        <v>0.93652200666666663</v>
      </c>
      <c r="AA5" s="90">
        <f t="shared" si="2"/>
        <v>0.94479805133333328</v>
      </c>
      <c r="AB5" s="90">
        <f t="shared" si="2"/>
        <v>8.6279667066666663E-2</v>
      </c>
      <c r="AC5" s="55"/>
      <c r="AD5" s="55"/>
      <c r="AE5" s="55"/>
      <c r="AF5" s="26"/>
      <c r="AG5" s="238"/>
      <c r="AH5" s="130">
        <f t="shared" ref="AH5:AI8" si="3">AH16</f>
        <v>32.89</v>
      </c>
      <c r="AI5" s="151">
        <f t="shared" si="3"/>
        <v>10.609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-0.10132644386455958</v>
      </c>
      <c r="AN5" s="240">
        <f>bdrate($E5:$E8,G5:G8,$W5:$W8,Y5:Y8)</f>
        <v>-0.15939606765086256</v>
      </c>
      <c r="AO5" s="240">
        <f>bdrate($E5:$E8,H5:H8,$W5:$W8,Z5:Z8)</f>
        <v>-5.0657640474057741E-3</v>
      </c>
      <c r="AP5" s="240">
        <f>bdrate($E5:$E8,I5:I8,$W5:$W8,AA5:AA8)</f>
        <v>-4.0503131677770532E-2</v>
      </c>
      <c r="AQ5" s="241">
        <f>bdrateInverted($E5:$E8,J5:J8,$W5:$W8,AB5:AB8)</f>
        <v>-0.14750312065828408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40473.144</v>
      </c>
      <c r="F6" s="90">
        <f t="shared" si="0"/>
        <v>27.935510200000003</v>
      </c>
      <c r="G6" s="90">
        <f t="shared" si="0"/>
        <v>32.827947666666667</v>
      </c>
      <c r="H6" s="90">
        <f t="shared" si="0"/>
        <v>0.96293322933333336</v>
      </c>
      <c r="I6" s="90">
        <f t="shared" si="0"/>
        <v>0.95885249333333344</v>
      </c>
      <c r="J6" s="90">
        <f t="shared" si="0"/>
        <v>6.19980132E-2</v>
      </c>
      <c r="K6" s="56"/>
      <c r="L6" s="56"/>
      <c r="M6" s="56"/>
      <c r="N6" s="28"/>
      <c r="O6" s="56"/>
      <c r="P6" s="130">
        <f t="shared" si="1"/>
        <v>31.265000000000001</v>
      </c>
      <c r="Q6" s="130">
        <f t="shared" si="1"/>
        <v>11.375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40401.976000000002</v>
      </c>
      <c r="X6" s="90">
        <f t="shared" si="2"/>
        <v>28.58619353333334</v>
      </c>
      <c r="Y6" s="90">
        <f t="shared" si="2"/>
        <v>34.414261933333343</v>
      </c>
      <c r="Z6" s="90">
        <f t="shared" si="2"/>
        <v>0.96296576200000006</v>
      </c>
      <c r="AA6" s="90">
        <f t="shared" si="2"/>
        <v>0.9604086833333334</v>
      </c>
      <c r="AB6" s="90">
        <f t="shared" si="2"/>
        <v>4.9777807133333338E-2</v>
      </c>
      <c r="AC6" s="56"/>
      <c r="AD6" s="56"/>
      <c r="AE6" s="56"/>
      <c r="AF6" s="28"/>
      <c r="AG6" s="238"/>
      <c r="AH6" s="130">
        <f t="shared" si="3"/>
        <v>33.186999999999998</v>
      </c>
      <c r="AI6" s="130">
        <f t="shared" si="3"/>
        <v>10.795999999999999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58210.815999999999</v>
      </c>
      <c r="F7" s="90">
        <f t="shared" si="0"/>
        <v>31.605749533333338</v>
      </c>
      <c r="G7" s="90">
        <f t="shared" si="0"/>
        <v>36.032647799999992</v>
      </c>
      <c r="H7" s="90">
        <f t="shared" si="0"/>
        <v>0.97919334533333335</v>
      </c>
      <c r="I7" s="90">
        <f t="shared" si="0"/>
        <v>0.97724961133333321</v>
      </c>
      <c r="J7" s="90">
        <f t="shared" si="0"/>
        <v>3.7044384533333335E-2</v>
      </c>
      <c r="K7" s="56"/>
      <c r="L7" s="56"/>
      <c r="M7" s="56"/>
      <c r="N7" s="28"/>
      <c r="O7" s="56"/>
      <c r="P7" s="130">
        <f t="shared" si="1"/>
        <v>31.75</v>
      </c>
      <c r="Q7" s="130">
        <f t="shared" si="1"/>
        <v>11.484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58112.295999999995</v>
      </c>
      <c r="X7" s="90">
        <f t="shared" si="2"/>
        <v>33.007548199999995</v>
      </c>
      <c r="Y7" s="90">
        <f t="shared" si="2"/>
        <v>37.545193333333337</v>
      </c>
      <c r="Z7" s="90">
        <f t="shared" si="2"/>
        <v>0.97956615399999991</v>
      </c>
      <c r="AA7" s="90">
        <f t="shared" si="2"/>
        <v>0.97963695399999995</v>
      </c>
      <c r="AB7" s="90">
        <f t="shared" si="2"/>
        <v>2.7450167533333333E-2</v>
      </c>
      <c r="AC7" s="56"/>
      <c r="AD7" s="56"/>
      <c r="AE7" s="56"/>
      <c r="AF7" s="28"/>
      <c r="AG7" s="238"/>
      <c r="AH7" s="130">
        <f t="shared" si="3"/>
        <v>33.375</v>
      </c>
      <c r="AI7" s="130">
        <f t="shared" si="3"/>
        <v>10.843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83905.472000000009</v>
      </c>
      <c r="F8" s="90">
        <f t="shared" si="0"/>
        <v>36.392945533333332</v>
      </c>
      <c r="G8" s="90">
        <f t="shared" si="0"/>
        <v>40.3955336</v>
      </c>
      <c r="H8" s="90">
        <f t="shared" si="0"/>
        <v>0.98963146666666668</v>
      </c>
      <c r="I8" s="90">
        <f t="shared" si="0"/>
        <v>0.99214689999999994</v>
      </c>
      <c r="J8" s="90">
        <f t="shared" si="0"/>
        <v>2.1930117200000002E-2</v>
      </c>
      <c r="K8" s="56"/>
      <c r="L8" s="56"/>
      <c r="M8" s="56"/>
      <c r="N8" s="28"/>
      <c r="O8" s="56"/>
      <c r="P8" s="130">
        <f t="shared" si="1"/>
        <v>31.875</v>
      </c>
      <c r="Q8" s="130">
        <f t="shared" si="1"/>
        <v>11.859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83771.400000000009</v>
      </c>
      <c r="X8" s="90">
        <f t="shared" si="2"/>
        <v>38.750060000000005</v>
      </c>
      <c r="Y8" s="90">
        <f t="shared" si="2"/>
        <v>42.178925133333337</v>
      </c>
      <c r="Z8" s="90">
        <f t="shared" si="2"/>
        <v>0.9899918453333334</v>
      </c>
      <c r="AA8" s="90">
        <f t="shared" si="2"/>
        <v>0.99378659333333341</v>
      </c>
      <c r="AB8" s="90">
        <f t="shared" si="2"/>
        <v>1.36775417E-2</v>
      </c>
      <c r="AC8" s="56"/>
      <c r="AD8" s="56"/>
      <c r="AE8" s="56"/>
      <c r="AF8" s="28"/>
      <c r="AG8" s="238"/>
      <c r="AH8" s="130">
        <f t="shared" si="3"/>
        <v>33.64</v>
      </c>
      <c r="AI8" s="130">
        <f t="shared" si="3"/>
        <v>10.811999999999999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31.5767980585718</v>
      </c>
      <c r="Q10" s="154">
        <f>GEOMEAN(Q5:Q8)</f>
        <v>11.501496072944699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33.271875523350673</v>
      </c>
      <c r="AI10" s="154">
        <f>GEOMEAN(AI5:AI8)</f>
        <v>10.764607645161876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5941.2240000000002</v>
      </c>
      <c r="F16" s="166">
        <v>5305.7920000000004</v>
      </c>
      <c r="G16" s="166">
        <v>835.4</v>
      </c>
      <c r="H16" s="166">
        <v>246.45599999999999</v>
      </c>
      <c r="I16" s="166">
        <v>13.144</v>
      </c>
      <c r="J16" s="166">
        <v>8818.9680000000008</v>
      </c>
      <c r="K16" s="60">
        <v>5495.9440000000004</v>
      </c>
      <c r="L16" s="60">
        <v>1844.624</v>
      </c>
      <c r="M16" s="60">
        <v>7.8879999999999999</v>
      </c>
      <c r="N16" s="55"/>
      <c r="O16" s="252"/>
      <c r="P16" s="129">
        <v>31.420999999999999</v>
      </c>
      <c r="Q16" s="129">
        <v>11.295999999999999</v>
      </c>
      <c r="R16" s="142"/>
      <c r="S16" s="214"/>
      <c r="T16" s="301"/>
      <c r="U16" s="25" t="s">
        <v>31</v>
      </c>
      <c r="V16" s="26"/>
      <c r="W16" s="128">
        <v>5941.2240000000002</v>
      </c>
      <c r="X16" s="166">
        <v>5251.7759999999998</v>
      </c>
      <c r="Y16" s="166">
        <v>835.33600000000001</v>
      </c>
      <c r="Z16" s="166">
        <v>246.44</v>
      </c>
      <c r="AA16" s="166">
        <v>13.112</v>
      </c>
      <c r="AB16" s="166">
        <v>8819.0560000000005</v>
      </c>
      <c r="AC16" s="60">
        <v>5495.9279999999999</v>
      </c>
      <c r="AD16" s="60">
        <v>1844.64</v>
      </c>
      <c r="AE16" s="60">
        <v>7.8879999999999999</v>
      </c>
      <c r="AF16" s="55"/>
      <c r="AG16" s="252"/>
      <c r="AH16" s="129">
        <v>32.89</v>
      </c>
      <c r="AI16" s="129">
        <v>10.609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5941.2240000000002</v>
      </c>
      <c r="F17" s="167">
        <v>7499.3040000000001</v>
      </c>
      <c r="G17" s="167">
        <v>3316.9679999999998</v>
      </c>
      <c r="H17" s="167">
        <v>1346.5519999999999</v>
      </c>
      <c r="I17" s="167">
        <v>205.024</v>
      </c>
      <c r="J17" s="167">
        <v>11880.951999999999</v>
      </c>
      <c r="K17" s="62">
        <v>7728.2960000000003</v>
      </c>
      <c r="L17" s="62">
        <v>2554.8240000000001</v>
      </c>
      <c r="M17" s="62">
        <v>7.88</v>
      </c>
      <c r="N17" s="56"/>
      <c r="O17" s="238"/>
      <c r="P17" s="144">
        <v>31.265000000000001</v>
      </c>
      <c r="Q17" s="144">
        <v>11.375</v>
      </c>
      <c r="R17" s="145"/>
      <c r="S17" s="214"/>
      <c r="T17" s="285"/>
      <c r="U17" s="27" t="s">
        <v>32</v>
      </c>
      <c r="V17" s="28"/>
      <c r="W17" s="143">
        <v>5941.2240000000002</v>
      </c>
      <c r="X17" s="167">
        <v>7427.84</v>
      </c>
      <c r="Y17" s="167">
        <v>3317.64</v>
      </c>
      <c r="Z17" s="167">
        <v>1346.4480000000001</v>
      </c>
      <c r="AA17" s="167">
        <v>204.536</v>
      </c>
      <c r="AB17" s="167">
        <v>11881.064</v>
      </c>
      <c r="AC17" s="62">
        <v>7728.4</v>
      </c>
      <c r="AD17" s="62">
        <v>2554.8240000000001</v>
      </c>
      <c r="AE17" s="62">
        <v>7.88</v>
      </c>
      <c r="AF17" s="56"/>
      <c r="AG17" s="238"/>
      <c r="AH17" s="144">
        <v>33.186999999999998</v>
      </c>
      <c r="AI17" s="144">
        <v>10.795999999999999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5941.2240000000002</v>
      </c>
      <c r="F18" s="167">
        <v>9763.4240000000009</v>
      </c>
      <c r="G18" s="167">
        <v>7951.2079999999996</v>
      </c>
      <c r="H18" s="167">
        <v>4404.7120000000004</v>
      </c>
      <c r="I18" s="167">
        <v>1663.7280000000001</v>
      </c>
      <c r="J18" s="167">
        <v>15096.448</v>
      </c>
      <c r="K18" s="62">
        <v>10079.248</v>
      </c>
      <c r="L18" s="62">
        <v>3310.8240000000001</v>
      </c>
      <c r="M18" s="62">
        <v>7.8639999999999999</v>
      </c>
      <c r="N18" s="56"/>
      <c r="O18" s="238"/>
      <c r="P18" s="144">
        <v>31.75</v>
      </c>
      <c r="Q18" s="144">
        <v>11.484</v>
      </c>
      <c r="R18" s="145"/>
      <c r="S18" s="214"/>
      <c r="T18" s="285"/>
      <c r="U18" s="27" t="s">
        <v>33</v>
      </c>
      <c r="V18" s="28"/>
      <c r="W18" s="143">
        <v>5941.2240000000002</v>
      </c>
      <c r="X18" s="167">
        <v>9672.7039999999997</v>
      </c>
      <c r="Y18" s="167">
        <v>7950.152</v>
      </c>
      <c r="Z18" s="167">
        <v>4401.7120000000004</v>
      </c>
      <c r="AA18" s="167">
        <v>1660.5119999999999</v>
      </c>
      <c r="AB18" s="167">
        <v>15096.263999999999</v>
      </c>
      <c r="AC18" s="62">
        <v>10078.84</v>
      </c>
      <c r="AD18" s="62">
        <v>3310.8879999999999</v>
      </c>
      <c r="AE18" s="62">
        <v>7.8639999999999999</v>
      </c>
      <c r="AF18" s="56"/>
      <c r="AG18" s="238"/>
      <c r="AH18" s="144">
        <v>33.375</v>
      </c>
      <c r="AI18" s="144">
        <v>10.843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5941.2240000000002</v>
      </c>
      <c r="F19" s="167">
        <v>11913.008</v>
      </c>
      <c r="G19" s="167">
        <v>13766.24</v>
      </c>
      <c r="H19" s="167">
        <v>10362.528</v>
      </c>
      <c r="I19" s="167">
        <v>6841.2479999999996</v>
      </c>
      <c r="J19" s="167">
        <v>18441.216</v>
      </c>
      <c r="K19" s="62">
        <v>12547.128000000001</v>
      </c>
      <c r="L19" s="62">
        <v>4092.88</v>
      </c>
      <c r="M19" s="62">
        <v>7.7359999999999998</v>
      </c>
      <c r="N19" s="56"/>
      <c r="O19" s="238"/>
      <c r="P19" s="144">
        <v>31.875</v>
      </c>
      <c r="Q19" s="144">
        <v>11.859</v>
      </c>
      <c r="R19" s="145"/>
      <c r="S19" s="214"/>
      <c r="T19" s="285"/>
      <c r="U19" s="27" t="s">
        <v>35</v>
      </c>
      <c r="V19" s="28"/>
      <c r="W19" s="143">
        <v>5941.2240000000002</v>
      </c>
      <c r="X19" s="167">
        <v>11806.191999999999</v>
      </c>
      <c r="Y19" s="167">
        <v>13761.871999999999</v>
      </c>
      <c r="Z19" s="167">
        <v>10352.48</v>
      </c>
      <c r="AA19" s="167">
        <v>6829.0159999999996</v>
      </c>
      <c r="AB19" s="167">
        <v>18441.088</v>
      </c>
      <c r="AC19" s="62">
        <v>12546.784</v>
      </c>
      <c r="AD19" s="62">
        <v>4092.7440000000001</v>
      </c>
      <c r="AE19" s="62">
        <v>7.7359999999999998</v>
      </c>
      <c r="AF19" s="56"/>
      <c r="AG19" s="238"/>
      <c r="AH19" s="144">
        <v>33.64</v>
      </c>
      <c r="AI19" s="144">
        <v>10.811999999999999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28501.552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28447.511999999999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40473.144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40401.976000000002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58210.815999999999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58112.295999999995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83905.472000000009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83771.400000000009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25.704229000000002</v>
      </c>
      <c r="G33" s="96">
        <v>30.813815000000002</v>
      </c>
      <c r="H33" s="96">
        <v>0.93630647</v>
      </c>
      <c r="I33" s="60">
        <v>0.93874716999999996</v>
      </c>
      <c r="J33" s="60">
        <v>0.10511076499999999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26.104787000000002</v>
      </c>
      <c r="Y33" s="96">
        <v>32.020800999999999</v>
      </c>
      <c r="Z33" s="96">
        <v>0.93661092000000001</v>
      </c>
      <c r="AA33" s="60">
        <v>0.94093207999999995</v>
      </c>
      <c r="AB33" s="60">
        <v>9.1610860000000002E-2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0.40055800000000019</v>
      </c>
      <c r="AN33" s="95">
        <f t="shared" ref="AN33:AN96" si="5">IF(OR(Y33="",G33=""),"",Y33-G33)</f>
        <v>1.206985999999997</v>
      </c>
      <c r="AO33" s="95">
        <f t="shared" ref="AO33:AO96" si="6">IF(OR(Z33="",H33=""),"",Z33-H33)</f>
        <v>3.0445000000001166E-4</v>
      </c>
      <c r="AP33" s="95">
        <f t="shared" ref="AP33:AP96" si="7">IF(OR(AA33="",I33=""),"",AA33-I33)</f>
        <v>2.1849099999999844E-3</v>
      </c>
      <c r="AQ33" s="120">
        <f t="shared" ref="AQ33:AQ96" si="8">IF(OR(AB33="",J33=""),"",AB33-J33)</f>
        <v>-1.3499904999999993E-2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27.487289000000001</v>
      </c>
      <c r="G34" s="187">
        <v>32.391440000000003</v>
      </c>
      <c r="H34" s="187">
        <v>0.96254543999999997</v>
      </c>
      <c r="I34" s="62">
        <v>0.95499688000000005</v>
      </c>
      <c r="J34" s="62">
        <v>6.5592416000000001E-2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27.989799000000001</v>
      </c>
      <c r="Y34" s="187">
        <v>33.839070999999997</v>
      </c>
      <c r="Z34" s="187">
        <v>0.96263635000000003</v>
      </c>
      <c r="AA34" s="62">
        <v>0.95684961000000002</v>
      </c>
      <c r="AB34" s="62">
        <v>5.3694125000000002E-2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0.5025100000000009</v>
      </c>
      <c r="AN34" s="121">
        <f t="shared" si="5"/>
        <v>1.4476309999999941</v>
      </c>
      <c r="AO34" s="121">
        <f t="shared" si="6"/>
        <v>9.0910000000055113E-5</v>
      </c>
      <c r="AP34" s="121">
        <f t="shared" si="7"/>
        <v>1.8527299999999691E-3</v>
      </c>
      <c r="AQ34" s="87">
        <f t="shared" si="8"/>
        <v>-1.1898290999999998E-2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31.683888</v>
      </c>
      <c r="G35" s="187">
        <v>35.961472000000001</v>
      </c>
      <c r="H35" s="187">
        <v>0.97909499</v>
      </c>
      <c r="I35" s="62">
        <v>0.97776107999999995</v>
      </c>
      <c r="J35" s="62">
        <v>3.9894060000000002E-2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32.987896999999997</v>
      </c>
      <c r="Y35" s="187">
        <v>37.322248000000002</v>
      </c>
      <c r="Z35" s="187">
        <v>0.97947987999999997</v>
      </c>
      <c r="AA35" s="62">
        <v>0.98010651000000004</v>
      </c>
      <c r="AB35" s="62">
        <v>3.0727427000000002E-2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1.3040089999999971</v>
      </c>
      <c r="AN35" s="121">
        <f t="shared" si="5"/>
        <v>1.3607760000000013</v>
      </c>
      <c r="AO35" s="121">
        <f t="shared" si="6"/>
        <v>3.8488999999997109E-4</v>
      </c>
      <c r="AP35" s="121">
        <f t="shared" si="7"/>
        <v>2.3454300000000927E-3</v>
      </c>
      <c r="AQ35" s="87">
        <f t="shared" si="8"/>
        <v>-9.1666330000000004E-3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36.425924000000002</v>
      </c>
      <c r="G36" s="187">
        <v>40.418329</v>
      </c>
      <c r="H36" s="187">
        <v>0.98948985</v>
      </c>
      <c r="I36" s="62">
        <v>0.99230852999999997</v>
      </c>
      <c r="J36" s="62">
        <v>2.362978E-2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38.709468999999999</v>
      </c>
      <c r="Y36" s="187">
        <v>42.108626999999998</v>
      </c>
      <c r="Z36" s="187">
        <v>0.98988648999999995</v>
      </c>
      <c r="AA36" s="62">
        <v>0.99372938</v>
      </c>
      <c r="AB36" s="62">
        <v>1.5562626E-2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2.2835449999999966</v>
      </c>
      <c r="AN36" s="121">
        <f t="shared" si="5"/>
        <v>1.6902979999999985</v>
      </c>
      <c r="AO36" s="121">
        <f t="shared" si="6"/>
        <v>3.9663999999994815E-4</v>
      </c>
      <c r="AP36" s="121">
        <f t="shared" si="7"/>
        <v>1.420850000000029E-3</v>
      </c>
      <c r="AQ36" s="87">
        <f t="shared" si="8"/>
        <v>-8.067154E-3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25.925668000000002</v>
      </c>
      <c r="G38" s="96">
        <v>31.016591999999999</v>
      </c>
      <c r="H38" s="96">
        <v>0.93803066999999996</v>
      </c>
      <c r="I38" s="60">
        <v>0.94206504999999996</v>
      </c>
      <c r="J38" s="60">
        <v>9.9940130000000002E-2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26.325623</v>
      </c>
      <c r="Y38" s="96">
        <v>32.245421</v>
      </c>
      <c r="Z38" s="96">
        <v>0.9380349</v>
      </c>
      <c r="AA38" s="60">
        <v>0.94367414000000005</v>
      </c>
      <c r="AB38" s="60">
        <v>8.6738590000000004E-2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0.39995499999999851</v>
      </c>
      <c r="AN38" s="95">
        <f t="shared" si="5"/>
        <v>1.2288290000000011</v>
      </c>
      <c r="AO38" s="95">
        <f t="shared" si="6"/>
        <v>4.230000000049472E-6</v>
      </c>
      <c r="AP38" s="95">
        <f t="shared" si="7"/>
        <v>1.6090900000000907E-3</v>
      </c>
      <c r="AQ38" s="120">
        <f t="shared" si="8"/>
        <v>-1.3201539999999998E-2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27.757788000000001</v>
      </c>
      <c r="G39" s="187">
        <v>32.627175000000001</v>
      </c>
      <c r="H39" s="187">
        <v>0.96293373999999998</v>
      </c>
      <c r="I39" s="62">
        <v>0.95767226000000005</v>
      </c>
      <c r="J39" s="62">
        <v>6.3962795000000003E-2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28.383368000000001</v>
      </c>
      <c r="Y39" s="187">
        <v>34.194102999999998</v>
      </c>
      <c r="Z39" s="187">
        <v>0.96294756999999997</v>
      </c>
      <c r="AA39" s="62">
        <v>0.95932353000000004</v>
      </c>
      <c r="AB39" s="62">
        <v>5.1894641999999998E-2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0.62557999999999936</v>
      </c>
      <c r="AN39" s="121">
        <f t="shared" si="5"/>
        <v>1.5669279999999972</v>
      </c>
      <c r="AO39" s="121">
        <f t="shared" si="6"/>
        <v>1.3829999999992459E-5</v>
      </c>
      <c r="AP39" s="121">
        <f t="shared" si="7"/>
        <v>1.6512699999999825E-3</v>
      </c>
      <c r="AQ39" s="87">
        <f t="shared" si="8"/>
        <v>-1.2068153000000005E-2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31.542816999999999</v>
      </c>
      <c r="G40" s="187">
        <v>35.853515999999999</v>
      </c>
      <c r="H40" s="187">
        <v>0.97893063000000002</v>
      </c>
      <c r="I40" s="62">
        <v>0.97789709999999996</v>
      </c>
      <c r="J40" s="62">
        <v>3.9114320000000001E-2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32.941262999999999</v>
      </c>
      <c r="Y40" s="187">
        <v>37.309945999999997</v>
      </c>
      <c r="Z40" s="187">
        <v>0.97934734999999995</v>
      </c>
      <c r="AA40" s="62">
        <v>0.98010525999999998</v>
      </c>
      <c r="AB40" s="62">
        <v>2.9476329999999999E-2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1.3984459999999999</v>
      </c>
      <c r="AN40" s="121">
        <f t="shared" si="5"/>
        <v>1.4564299999999974</v>
      </c>
      <c r="AO40" s="121">
        <f t="shared" si="6"/>
        <v>4.1671999999992604E-4</v>
      </c>
      <c r="AP40" s="121">
        <f t="shared" si="7"/>
        <v>2.2081600000000146E-3</v>
      </c>
      <c r="AQ40" s="87">
        <f t="shared" si="8"/>
        <v>-9.6379900000000025E-3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36.311551999999999</v>
      </c>
      <c r="G41" s="187">
        <v>40.331527000000001</v>
      </c>
      <c r="H41" s="187">
        <v>0.98914711</v>
      </c>
      <c r="I41" s="62">
        <v>0.99235171</v>
      </c>
      <c r="J41" s="62">
        <v>2.3733012000000001E-2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38.738607999999999</v>
      </c>
      <c r="Y41" s="187">
        <v>42.139851</v>
      </c>
      <c r="Z41" s="187">
        <v>0.98957362999999998</v>
      </c>
      <c r="AA41" s="62">
        <v>0.99371860999999995</v>
      </c>
      <c r="AB41" s="62">
        <v>1.5103340999999999E-2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2.4270560000000003</v>
      </c>
      <c r="AN41" s="121">
        <f t="shared" si="5"/>
        <v>1.8083239999999989</v>
      </c>
      <c r="AO41" s="121">
        <f t="shared" si="6"/>
        <v>4.265199999999858E-4</v>
      </c>
      <c r="AP41" s="121">
        <f t="shared" si="7"/>
        <v>1.3668999999999487E-3</v>
      </c>
      <c r="AQ41" s="87">
        <f t="shared" si="8"/>
        <v>-8.629671000000002E-3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26.102143999999999</v>
      </c>
      <c r="G43" s="96">
        <v>31.155957999999998</v>
      </c>
      <c r="H43" s="96">
        <v>0.93724532999999999</v>
      </c>
      <c r="I43" s="60">
        <v>0.94344448999999997</v>
      </c>
      <c r="J43" s="60">
        <v>9.596064E-2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26.497267000000001</v>
      </c>
      <c r="Y43" s="96">
        <v>32.342191999999997</v>
      </c>
      <c r="Z43" s="96">
        <v>0.93709712000000001</v>
      </c>
      <c r="AA43" s="60">
        <v>0.94437921000000002</v>
      </c>
      <c r="AB43" s="60">
        <v>8.4043670000000001E-2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0.39512300000000167</v>
      </c>
      <c r="AN43" s="95">
        <f t="shared" si="5"/>
        <v>1.1862339999999989</v>
      </c>
      <c r="AO43" s="95">
        <f t="shared" si="6"/>
        <v>-1.4820999999998197E-4</v>
      </c>
      <c r="AP43" s="95">
        <f t="shared" si="7"/>
        <v>9.3472000000005551E-4</v>
      </c>
      <c r="AQ43" s="120">
        <f t="shared" si="8"/>
        <v>-1.1916969999999999E-2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28.019694000000001</v>
      </c>
      <c r="G44" s="187">
        <v>32.835518</v>
      </c>
      <c r="H44" s="187">
        <v>0.96301588999999999</v>
      </c>
      <c r="I44" s="62">
        <v>0.95973160999999996</v>
      </c>
      <c r="J44" s="62">
        <v>5.9590089999999998E-2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28.679791999999999</v>
      </c>
      <c r="Y44" s="187">
        <v>34.395111</v>
      </c>
      <c r="Z44" s="187">
        <v>0.96297979</v>
      </c>
      <c r="AA44" s="62">
        <v>0.96128601000000002</v>
      </c>
      <c r="AB44" s="62">
        <v>4.8211824E-2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0.66009799999999785</v>
      </c>
      <c r="AN44" s="121">
        <f t="shared" si="5"/>
        <v>1.5595929999999996</v>
      </c>
      <c r="AO44" s="121">
        <f t="shared" si="6"/>
        <v>-3.6099999999983368E-5</v>
      </c>
      <c r="AP44" s="121">
        <f t="shared" si="7"/>
        <v>1.5544000000000668E-3</v>
      </c>
      <c r="AQ44" s="87">
        <f t="shared" si="8"/>
        <v>-1.1378265999999998E-2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31.553640000000001</v>
      </c>
      <c r="G45" s="187">
        <v>35.853876999999997</v>
      </c>
      <c r="H45" s="187">
        <v>0.97883540000000002</v>
      </c>
      <c r="I45" s="62">
        <v>0.97772305999999998</v>
      </c>
      <c r="J45" s="62">
        <v>3.6976382000000002E-2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32.923794000000001</v>
      </c>
      <c r="Y45" s="187">
        <v>37.311154000000002</v>
      </c>
      <c r="Z45" s="187">
        <v>0.97920426000000005</v>
      </c>
      <c r="AA45" s="62">
        <v>0.98004248999999999</v>
      </c>
      <c r="AB45" s="62">
        <v>2.761663E-2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1.3701539999999994</v>
      </c>
      <c r="AN45" s="121">
        <f t="shared" si="5"/>
        <v>1.4572770000000048</v>
      </c>
      <c r="AO45" s="121">
        <f t="shared" si="6"/>
        <v>3.6886000000002639E-4</v>
      </c>
      <c r="AP45" s="121">
        <f t="shared" si="7"/>
        <v>2.3194300000000112E-3</v>
      </c>
      <c r="AQ45" s="87">
        <f t="shared" si="8"/>
        <v>-9.3597520000000024E-3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36.409492999999998</v>
      </c>
      <c r="G46" s="187">
        <v>40.397207999999999</v>
      </c>
      <c r="H46" s="187">
        <v>0.98928499999999997</v>
      </c>
      <c r="I46" s="62">
        <v>0.99224709</v>
      </c>
      <c r="J46" s="62">
        <v>2.2139679999999998E-2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38.782856000000002</v>
      </c>
      <c r="Y46" s="187">
        <v>42.158866000000003</v>
      </c>
      <c r="Z46" s="187">
        <v>0.98968104000000001</v>
      </c>
      <c r="AA46" s="62">
        <v>0.99379887</v>
      </c>
      <c r="AB46" s="62">
        <v>1.4155905999999999E-2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2.3733630000000048</v>
      </c>
      <c r="AN46" s="121">
        <f t="shared" si="5"/>
        <v>1.7616580000000042</v>
      </c>
      <c r="AO46" s="121">
        <f t="shared" si="6"/>
        <v>3.9604000000004191E-4</v>
      </c>
      <c r="AP46" s="121">
        <f t="shared" si="7"/>
        <v>1.5517800000000026E-3</v>
      </c>
      <c r="AQ46" s="87">
        <f t="shared" si="8"/>
        <v>-7.983773999999999E-3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26.168061000000002</v>
      </c>
      <c r="G48" s="96">
        <v>31.210615000000001</v>
      </c>
      <c r="H48" s="96">
        <v>0.93697591000000002</v>
      </c>
      <c r="I48" s="60">
        <v>0.94360284999999999</v>
      </c>
      <c r="J48" s="60">
        <v>9.9448904000000005E-2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26.567996000000001</v>
      </c>
      <c r="Y48" s="96">
        <v>32.365465999999998</v>
      </c>
      <c r="Z48" s="96">
        <v>0.93678064999999999</v>
      </c>
      <c r="AA48" s="60">
        <v>0.94466713000000002</v>
      </c>
      <c r="AB48" s="60">
        <v>8.7925879999999998E-2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0.39993499999999926</v>
      </c>
      <c r="AN48" s="95">
        <f t="shared" si="5"/>
        <v>1.1548509999999972</v>
      </c>
      <c r="AO48" s="95">
        <f t="shared" si="6"/>
        <v>-1.9526000000003041E-4</v>
      </c>
      <c r="AP48" s="95">
        <f t="shared" si="7"/>
        <v>1.0642800000000285E-3</v>
      </c>
      <c r="AQ48" s="120">
        <f t="shared" si="8"/>
        <v>-1.1523024000000007E-2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27.964535000000001</v>
      </c>
      <c r="G49" s="187">
        <v>32.797705000000001</v>
      </c>
      <c r="H49" s="187">
        <v>0.96263432999999998</v>
      </c>
      <c r="I49" s="62">
        <v>0.95888954000000004</v>
      </c>
      <c r="J49" s="62">
        <v>6.1513968000000002E-2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28.607664</v>
      </c>
      <c r="Y49" s="187">
        <v>34.327086000000001</v>
      </c>
      <c r="Z49" s="187">
        <v>0.96258275999999998</v>
      </c>
      <c r="AA49" s="62">
        <v>0.96050535999999997</v>
      </c>
      <c r="AB49" s="62">
        <v>5.0374426E-2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0.64312899999999829</v>
      </c>
      <c r="AN49" s="121">
        <f t="shared" si="5"/>
        <v>1.5293810000000008</v>
      </c>
      <c r="AO49" s="121">
        <f t="shared" si="6"/>
        <v>-5.1570000000000782E-5</v>
      </c>
      <c r="AP49" s="121">
        <f t="shared" si="7"/>
        <v>1.6158199999999345E-3</v>
      </c>
      <c r="AQ49" s="87">
        <f t="shared" si="8"/>
        <v>-1.1139542000000002E-2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31.393547000000002</v>
      </c>
      <c r="G50" s="187">
        <v>35.724362999999997</v>
      </c>
      <c r="H50" s="187">
        <v>0.97843057</v>
      </c>
      <c r="I50" s="62">
        <v>0.97692316000000001</v>
      </c>
      <c r="J50" s="62">
        <v>3.8436230000000002E-2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32.730013</v>
      </c>
      <c r="Y50" s="187">
        <v>37.185215999999997</v>
      </c>
      <c r="Z50" s="187">
        <v>0.97878946</v>
      </c>
      <c r="AA50" s="62">
        <v>0.97919197999999996</v>
      </c>
      <c r="AB50" s="62">
        <v>2.8939623000000001E-2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1.3364659999999979</v>
      </c>
      <c r="AN50" s="121">
        <f t="shared" si="5"/>
        <v>1.4608530000000002</v>
      </c>
      <c r="AO50" s="121">
        <f t="shared" si="6"/>
        <v>3.588900000000006E-4</v>
      </c>
      <c r="AP50" s="121">
        <f t="shared" si="7"/>
        <v>2.2688199999999492E-3</v>
      </c>
      <c r="AQ50" s="87">
        <f t="shared" si="8"/>
        <v>-9.4966070000000007E-3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36.356378999999997</v>
      </c>
      <c r="G51" s="187">
        <v>40.332639</v>
      </c>
      <c r="H51" s="187">
        <v>0.98913713000000003</v>
      </c>
      <c r="I51" s="62">
        <v>0.99215341000000001</v>
      </c>
      <c r="J51" s="62">
        <v>2.3427884999999999E-2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38.653925000000001</v>
      </c>
      <c r="Y51" s="187">
        <v>42.057352999999999</v>
      </c>
      <c r="Z51" s="187">
        <v>0.98951518000000005</v>
      </c>
      <c r="AA51" s="62">
        <v>0.99375793000000001</v>
      </c>
      <c r="AB51" s="62">
        <v>1.5268742E-2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2.2975460000000041</v>
      </c>
      <c r="AN51" s="121">
        <f t="shared" si="5"/>
        <v>1.7247139999999987</v>
      </c>
      <c r="AO51" s="121">
        <f t="shared" si="6"/>
        <v>3.7805000000001865E-4</v>
      </c>
      <c r="AP51" s="121">
        <f t="shared" si="7"/>
        <v>1.6045199999999982E-3</v>
      </c>
      <c r="AQ51" s="87">
        <f t="shared" si="8"/>
        <v>-8.1591429999999989E-3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26.2212</v>
      </c>
      <c r="G53" s="96">
        <v>31.208064</v>
      </c>
      <c r="H53" s="96">
        <v>0.93438513000000001</v>
      </c>
      <c r="I53" s="60">
        <v>0.94507366999999998</v>
      </c>
      <c r="J53" s="60">
        <v>0.10185054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26.619510999999999</v>
      </c>
      <c r="Y53" s="96">
        <v>32.271293999999997</v>
      </c>
      <c r="Z53" s="96">
        <v>0.93399155</v>
      </c>
      <c r="AA53" s="60">
        <v>0.94593744000000002</v>
      </c>
      <c r="AB53" s="60">
        <v>9.0972683999999998E-2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0.39831099999999964</v>
      </c>
      <c r="AN53" s="95">
        <f t="shared" si="5"/>
        <v>1.0632299999999972</v>
      </c>
      <c r="AO53" s="95">
        <f t="shared" si="6"/>
        <v>-3.9358000000000448E-4</v>
      </c>
      <c r="AP53" s="95">
        <f t="shared" si="7"/>
        <v>8.6377000000004145E-4</v>
      </c>
      <c r="AQ53" s="120">
        <f t="shared" si="8"/>
        <v>-1.0877856000000005E-2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28.017236</v>
      </c>
      <c r="G54" s="187">
        <v>32.799543999999997</v>
      </c>
      <c r="H54" s="187">
        <v>0.96118250000000005</v>
      </c>
      <c r="I54" s="62">
        <v>0.95968187000000005</v>
      </c>
      <c r="J54" s="62">
        <v>6.4328789999999997E-2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28.711152999999999</v>
      </c>
      <c r="Y54" s="187">
        <v>34.245573</v>
      </c>
      <c r="Z54" s="187">
        <v>0.96108859000000002</v>
      </c>
      <c r="AA54" s="62">
        <v>0.96123504000000004</v>
      </c>
      <c r="AB54" s="62">
        <v>5.3142622E-2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0.69391699999999901</v>
      </c>
      <c r="AN54" s="121">
        <f t="shared" si="5"/>
        <v>1.4460290000000029</v>
      </c>
      <c r="AO54" s="121">
        <f t="shared" si="6"/>
        <v>-9.3910000000030358E-5</v>
      </c>
      <c r="AP54" s="121">
        <f t="shared" si="7"/>
        <v>1.5531699999999926E-3</v>
      </c>
      <c r="AQ54" s="87">
        <f t="shared" si="8"/>
        <v>-1.1186167999999996E-2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31.324518999999999</v>
      </c>
      <c r="G55" s="187">
        <v>35.664462</v>
      </c>
      <c r="H55" s="187">
        <v>0.97769441999999995</v>
      </c>
      <c r="I55" s="62">
        <v>0.97714568999999996</v>
      </c>
      <c r="J55" s="62">
        <v>4.0767957000000001E-2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32.666913999999998</v>
      </c>
      <c r="Y55" s="187">
        <v>37.077089000000001</v>
      </c>
      <c r="Z55" s="187">
        <v>0.97800381999999997</v>
      </c>
      <c r="AA55" s="62">
        <v>0.97922533</v>
      </c>
      <c r="AB55" s="62">
        <v>3.110825E-2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1.3423949999999998</v>
      </c>
      <c r="AN55" s="121">
        <f t="shared" si="5"/>
        <v>1.4126270000000005</v>
      </c>
      <c r="AO55" s="121">
        <f t="shared" si="6"/>
        <v>3.0940000000001522E-4</v>
      </c>
      <c r="AP55" s="121">
        <f t="shared" si="7"/>
        <v>2.0796400000000492E-3</v>
      </c>
      <c r="AQ55" s="87">
        <f t="shared" si="8"/>
        <v>-9.659707E-3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36.053151</v>
      </c>
      <c r="G56" s="187">
        <v>40.019807</v>
      </c>
      <c r="H56" s="187">
        <v>0.9885621</v>
      </c>
      <c r="I56" s="62">
        <v>0.99189232999999999</v>
      </c>
      <c r="J56" s="62">
        <v>2.5243398E-2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38.245894</v>
      </c>
      <c r="Y56" s="187">
        <v>41.686537999999999</v>
      </c>
      <c r="Z56" s="187">
        <v>0.98893012999999996</v>
      </c>
      <c r="AA56" s="62">
        <v>0.99346586999999997</v>
      </c>
      <c r="AB56" s="62">
        <v>1.682026E-2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2.1927430000000001</v>
      </c>
      <c r="AN56" s="121">
        <f t="shared" si="5"/>
        <v>1.6667309999999986</v>
      </c>
      <c r="AO56" s="121">
        <f t="shared" si="6"/>
        <v>3.6802999999996366E-4</v>
      </c>
      <c r="AP56" s="121">
        <f t="shared" si="7"/>
        <v>1.5735399999999844E-3</v>
      </c>
      <c r="AQ56" s="87">
        <f t="shared" si="8"/>
        <v>-8.4231380000000002E-3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25.842286000000001</v>
      </c>
      <c r="G58" s="96">
        <v>31.040229</v>
      </c>
      <c r="H58" s="96">
        <v>0.93719865999999996</v>
      </c>
      <c r="I58" s="60">
        <v>0.94460924000000002</v>
      </c>
      <c r="J58" s="60">
        <v>0.10306182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26.286007999999999</v>
      </c>
      <c r="Y58" s="96">
        <v>32.441535000000002</v>
      </c>
      <c r="Z58" s="96">
        <v>0.93698696999999997</v>
      </c>
      <c r="AA58" s="60">
        <v>0.94521275999999999</v>
      </c>
      <c r="AB58" s="60">
        <v>8.8699355999999993E-2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0.44372199999999751</v>
      </c>
      <c r="AN58" s="95">
        <f t="shared" si="5"/>
        <v>1.4013060000000017</v>
      </c>
      <c r="AO58" s="95">
        <f t="shared" si="6"/>
        <v>-2.1168999999998661E-4</v>
      </c>
      <c r="AP58" s="95">
        <f t="shared" si="7"/>
        <v>6.0351999999996853E-4</v>
      </c>
      <c r="AQ58" s="120">
        <f t="shared" si="8"/>
        <v>-1.4362464000000005E-2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27.64038</v>
      </c>
      <c r="G59" s="187">
        <v>32.637571999999999</v>
      </c>
      <c r="H59" s="187">
        <v>0.96345146000000004</v>
      </c>
      <c r="I59" s="62">
        <v>0.95895171000000001</v>
      </c>
      <c r="J59" s="62">
        <v>6.4674190000000006E-2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28.255050000000001</v>
      </c>
      <c r="Y59" s="187">
        <v>34.307192000000001</v>
      </c>
      <c r="Z59" s="187">
        <v>0.96351136000000004</v>
      </c>
      <c r="AA59" s="62">
        <v>0.96049256000000005</v>
      </c>
      <c r="AB59" s="62">
        <v>5.1944740000000003E-2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0.61467000000000027</v>
      </c>
      <c r="AN59" s="121">
        <f t="shared" si="5"/>
        <v>1.6696200000000019</v>
      </c>
      <c r="AO59" s="121">
        <f t="shared" si="6"/>
        <v>5.9900000000001619E-5</v>
      </c>
      <c r="AP59" s="121">
        <f t="shared" si="7"/>
        <v>1.540850000000038E-3</v>
      </c>
      <c r="AQ59" s="87">
        <f t="shared" si="8"/>
        <v>-1.2729450000000003E-2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31.773574</v>
      </c>
      <c r="G60" s="187">
        <v>36.260542999999998</v>
      </c>
      <c r="H60" s="187">
        <v>0.97981236999999999</v>
      </c>
      <c r="I60" s="62">
        <v>0.97956394999999996</v>
      </c>
      <c r="J60" s="62">
        <v>3.6679457999999998E-2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33.227862000000002</v>
      </c>
      <c r="Y60" s="187">
        <v>37.817540000000001</v>
      </c>
      <c r="Z60" s="187">
        <v>0.98017962999999997</v>
      </c>
      <c r="AA60" s="62">
        <v>0.98150367000000005</v>
      </c>
      <c r="AB60" s="62">
        <v>2.7278502999999999E-2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1.4542880000000018</v>
      </c>
      <c r="AN60" s="121">
        <f t="shared" si="5"/>
        <v>1.5569970000000026</v>
      </c>
      <c r="AO60" s="121">
        <f t="shared" si="6"/>
        <v>3.6725999999998038E-4</v>
      </c>
      <c r="AP60" s="121">
        <f t="shared" si="7"/>
        <v>1.9397200000000892E-3</v>
      </c>
      <c r="AQ60" s="87">
        <f t="shared" si="8"/>
        <v>-9.400954999999999E-3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36.475617999999997</v>
      </c>
      <c r="G61" s="187">
        <v>40.481538</v>
      </c>
      <c r="H61" s="187">
        <v>0.99016272999999999</v>
      </c>
      <c r="I61" s="62">
        <v>0.99240634000000005</v>
      </c>
      <c r="J61" s="62">
        <v>2.1130254000000001E-2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38.858657999999998</v>
      </c>
      <c r="Y61" s="187">
        <v>42.292130999999998</v>
      </c>
      <c r="Z61" s="187">
        <v>0.99052421999999996</v>
      </c>
      <c r="AA61" s="62">
        <v>0.99388405000000002</v>
      </c>
      <c r="AB61" s="62">
        <v>1.3001682000000001E-2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2.3830400000000012</v>
      </c>
      <c r="AN61" s="121">
        <f t="shared" si="5"/>
        <v>1.8105929999999972</v>
      </c>
      <c r="AO61" s="121">
        <f t="shared" si="6"/>
        <v>3.6148999999996434E-4</v>
      </c>
      <c r="AP61" s="121">
        <f t="shared" si="7"/>
        <v>1.4777099999999654E-3</v>
      </c>
      <c r="AQ61" s="87">
        <f t="shared" si="8"/>
        <v>-8.1285720000000006E-3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26.071795000000002</v>
      </c>
      <c r="G63" s="96">
        <v>31.236165</v>
      </c>
      <c r="H63" s="96">
        <v>0.93912941999999999</v>
      </c>
      <c r="I63" s="60">
        <v>0.94424867000000001</v>
      </c>
      <c r="J63" s="60">
        <v>9.6256690000000006E-2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26.504553999999999</v>
      </c>
      <c r="Y63" s="96">
        <v>32.611078999999997</v>
      </c>
      <c r="Z63" s="96">
        <v>0.93894158000000005</v>
      </c>
      <c r="AA63" s="60">
        <v>0.94522265000000005</v>
      </c>
      <c r="AB63" s="60">
        <v>8.2400909999999994E-2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0.43275899999999723</v>
      </c>
      <c r="AN63" s="95">
        <f t="shared" si="5"/>
        <v>1.3749139999999969</v>
      </c>
      <c r="AO63" s="95">
        <f t="shared" si="6"/>
        <v>-1.8783999999993917E-4</v>
      </c>
      <c r="AP63" s="95">
        <f t="shared" si="7"/>
        <v>9.7398000000004092E-4</v>
      </c>
      <c r="AQ63" s="120">
        <f t="shared" si="8"/>
        <v>-1.3855780000000012E-2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27.830342999999999</v>
      </c>
      <c r="G64" s="187">
        <v>32.808570000000003</v>
      </c>
      <c r="H64" s="187">
        <v>0.96371183000000005</v>
      </c>
      <c r="I64" s="62">
        <v>0.95874197000000005</v>
      </c>
      <c r="J64" s="62">
        <v>6.1215070000000003E-2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28.500450000000001</v>
      </c>
      <c r="Y64" s="187">
        <v>34.516078</v>
      </c>
      <c r="Z64" s="187">
        <v>0.96374691999999995</v>
      </c>
      <c r="AA64" s="62">
        <v>0.95947656000000003</v>
      </c>
      <c r="AB64" s="62">
        <v>4.8531975999999998E-2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0.67010700000000156</v>
      </c>
      <c r="AN64" s="121">
        <f t="shared" si="5"/>
        <v>1.7075079999999971</v>
      </c>
      <c r="AO64" s="121">
        <f t="shared" si="6"/>
        <v>3.5089999999904364E-5</v>
      </c>
      <c r="AP64" s="121">
        <f t="shared" si="7"/>
        <v>7.3458999999997943E-4</v>
      </c>
      <c r="AQ64" s="87">
        <f t="shared" si="8"/>
        <v>-1.2683094000000006E-2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31.648023999999999</v>
      </c>
      <c r="G65" s="187">
        <v>36.157577000000003</v>
      </c>
      <c r="H65" s="187">
        <v>0.97975270000000003</v>
      </c>
      <c r="I65" s="62">
        <v>0.97666507999999996</v>
      </c>
      <c r="J65" s="62">
        <v>3.5801793999999998E-2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33.078017000000003</v>
      </c>
      <c r="Y65" s="187">
        <v>37.747219999999999</v>
      </c>
      <c r="Z65" s="187">
        <v>0.98016431000000004</v>
      </c>
      <c r="AA65" s="62">
        <v>0.97916844999999997</v>
      </c>
      <c r="AB65" s="62">
        <v>2.6191806000000002E-2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1.4299930000000032</v>
      </c>
      <c r="AN65" s="121">
        <f t="shared" si="5"/>
        <v>1.5896429999999953</v>
      </c>
      <c r="AO65" s="121">
        <f t="shared" si="6"/>
        <v>4.1161000000000669E-4</v>
      </c>
      <c r="AP65" s="121">
        <f t="shared" si="7"/>
        <v>2.5033700000000048E-3</v>
      </c>
      <c r="AQ65" s="87">
        <f t="shared" si="8"/>
        <v>-9.6099879999999964E-3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36.479154999999999</v>
      </c>
      <c r="G66" s="187">
        <v>40.502794000000002</v>
      </c>
      <c r="H66" s="187">
        <v>0.99007310000000004</v>
      </c>
      <c r="I66" s="62">
        <v>0.99194926000000005</v>
      </c>
      <c r="J66" s="62">
        <v>2.0944765000000001E-2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38.967027999999999</v>
      </c>
      <c r="Y66" s="187">
        <v>42.383284000000003</v>
      </c>
      <c r="Z66" s="187">
        <v>0.99044335999999999</v>
      </c>
      <c r="AA66" s="62">
        <v>0.99378352000000003</v>
      </c>
      <c r="AB66" s="62">
        <v>1.2550942000000001E-2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2.4878730000000004</v>
      </c>
      <c r="AN66" s="121">
        <f t="shared" si="5"/>
        <v>1.8804900000000018</v>
      </c>
      <c r="AO66" s="121">
        <f t="shared" si="6"/>
        <v>3.7025999999995562E-4</v>
      </c>
      <c r="AP66" s="121">
        <f t="shared" si="7"/>
        <v>1.8342599999999765E-3</v>
      </c>
      <c r="AQ66" s="87">
        <f t="shared" si="8"/>
        <v>-8.3938229999999999E-3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26.247779000000001</v>
      </c>
      <c r="G68" s="96">
        <v>31.361730000000001</v>
      </c>
      <c r="H68" s="96">
        <v>0.93903855999999997</v>
      </c>
      <c r="I68" s="60">
        <v>0.94448436000000002</v>
      </c>
      <c r="J68" s="60">
        <v>9.3032260000000006E-2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26.641169999999999</v>
      </c>
      <c r="Y68" s="96">
        <v>32.701118999999998</v>
      </c>
      <c r="Z68" s="96">
        <v>0.93877915000000001</v>
      </c>
      <c r="AA68" s="60">
        <v>0.94522899000000005</v>
      </c>
      <c r="AB68" s="60">
        <v>8.0471989999999993E-2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0.3933909999999976</v>
      </c>
      <c r="AN68" s="95">
        <f t="shared" si="5"/>
        <v>1.3393889999999971</v>
      </c>
      <c r="AO68" s="95">
        <f t="shared" si="6"/>
        <v>-2.5940999999995995E-4</v>
      </c>
      <c r="AP68" s="95">
        <f t="shared" si="7"/>
        <v>7.4463000000002388E-4</v>
      </c>
      <c r="AQ68" s="120">
        <f t="shared" si="8"/>
        <v>-1.2560270000000012E-2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28.083929000000001</v>
      </c>
      <c r="G69" s="187">
        <v>33.001483</v>
      </c>
      <c r="H69" s="187">
        <v>0.96385993999999997</v>
      </c>
      <c r="I69" s="62">
        <v>0.95842806000000003</v>
      </c>
      <c r="J69" s="62">
        <v>5.9403404999999999E-2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28.758198</v>
      </c>
      <c r="Y69" s="187">
        <v>34.699244</v>
      </c>
      <c r="Z69" s="187">
        <v>0.96387398000000002</v>
      </c>
      <c r="AA69" s="62">
        <v>0.96031111000000002</v>
      </c>
      <c r="AB69" s="62">
        <v>4.7175538000000003E-2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0.6742689999999989</v>
      </c>
      <c r="AN69" s="121">
        <f t="shared" si="5"/>
        <v>1.6977609999999999</v>
      </c>
      <c r="AO69" s="121">
        <f t="shared" si="6"/>
        <v>1.4040000000048458E-5</v>
      </c>
      <c r="AP69" s="121">
        <f t="shared" si="7"/>
        <v>1.8830499999999972E-3</v>
      </c>
      <c r="AQ69" s="87">
        <f t="shared" si="8"/>
        <v>-1.2227866999999996E-2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31.718091999999999</v>
      </c>
      <c r="G70" s="187">
        <v>36.201498000000001</v>
      </c>
      <c r="H70" s="187">
        <v>0.97947724999999997</v>
      </c>
      <c r="I70" s="62">
        <v>0.97583330999999995</v>
      </c>
      <c r="J70" s="62">
        <v>3.5569961999999997E-2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33.148504000000003</v>
      </c>
      <c r="Y70" s="187">
        <v>37.814079999999997</v>
      </c>
      <c r="Z70" s="187">
        <v>0.97985933999999997</v>
      </c>
      <c r="AA70" s="62">
        <v>0.97857137999999999</v>
      </c>
      <c r="AB70" s="62">
        <v>2.5939297E-2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1.430412000000004</v>
      </c>
      <c r="AN70" s="121">
        <f t="shared" si="5"/>
        <v>1.6125819999999962</v>
      </c>
      <c r="AO70" s="121">
        <f t="shared" si="6"/>
        <v>3.820900000000016E-4</v>
      </c>
      <c r="AP70" s="121">
        <f t="shared" si="7"/>
        <v>2.7380700000000369E-3</v>
      </c>
      <c r="AQ70" s="87">
        <f t="shared" si="8"/>
        <v>-9.6306649999999966E-3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36.526837</v>
      </c>
      <c r="G71" s="187">
        <v>40.53152</v>
      </c>
      <c r="H71" s="187">
        <v>0.98987484000000003</v>
      </c>
      <c r="I71" s="62">
        <v>0.99170522000000005</v>
      </c>
      <c r="J71" s="62">
        <v>2.0667225000000001E-2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38.964844999999997</v>
      </c>
      <c r="Y71" s="187">
        <v>42.379975000000002</v>
      </c>
      <c r="Z71" s="187">
        <v>0.99023424999999998</v>
      </c>
      <c r="AA71" s="62">
        <v>0.99377515999999999</v>
      </c>
      <c r="AB71" s="62">
        <v>1.2419125E-2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2.4380079999999964</v>
      </c>
      <c r="AN71" s="121">
        <f t="shared" si="5"/>
        <v>1.8484550000000013</v>
      </c>
      <c r="AO71" s="121">
        <f t="shared" si="6"/>
        <v>3.5940999999994894E-4</v>
      </c>
      <c r="AP71" s="121">
        <f t="shared" si="7"/>
        <v>2.0699399999999368E-3</v>
      </c>
      <c r="AQ71" s="87">
        <f t="shared" si="8"/>
        <v>-8.2481000000000013E-3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26.288066000000001</v>
      </c>
      <c r="G73" s="96">
        <v>31.392181000000001</v>
      </c>
      <c r="H73" s="96">
        <v>0.93911482999999996</v>
      </c>
      <c r="I73" s="60">
        <v>0.94413563</v>
      </c>
      <c r="J73" s="60">
        <v>9.5060779999999998E-2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26.641006999999998</v>
      </c>
      <c r="Y73" s="96">
        <v>32.707709000000001</v>
      </c>
      <c r="Z73" s="96">
        <v>0.93877801999999999</v>
      </c>
      <c r="AA73" s="60">
        <v>0.94512828000000004</v>
      </c>
      <c r="AB73" s="60">
        <v>8.3035185999999997E-2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0.35294099999999773</v>
      </c>
      <c r="AN73" s="95">
        <f t="shared" si="5"/>
        <v>1.3155280000000005</v>
      </c>
      <c r="AO73" s="95">
        <f t="shared" si="6"/>
        <v>-3.3680999999996519E-4</v>
      </c>
      <c r="AP73" s="95">
        <f t="shared" si="7"/>
        <v>9.9265000000003933E-4</v>
      </c>
      <c r="AQ73" s="120">
        <f t="shared" si="8"/>
        <v>-1.2025594000000001E-2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28.151993999999998</v>
      </c>
      <c r="G74" s="187">
        <v>33.037717999999998</v>
      </c>
      <c r="H74" s="187">
        <v>0.96369062999999999</v>
      </c>
      <c r="I74" s="62">
        <v>0.95851723</v>
      </c>
      <c r="J74" s="62">
        <v>5.9068130000000003E-2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28.798791999999999</v>
      </c>
      <c r="Y74" s="187">
        <v>34.706310000000002</v>
      </c>
      <c r="Z74" s="187">
        <v>0.96369793000000004</v>
      </c>
      <c r="AA74" s="62">
        <v>0.96031812999999999</v>
      </c>
      <c r="AB74" s="62">
        <v>4.7230314000000002E-2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0.64679800000000043</v>
      </c>
      <c r="AN74" s="121">
        <f t="shared" si="5"/>
        <v>1.6685920000000038</v>
      </c>
      <c r="AO74" s="121">
        <f t="shared" si="6"/>
        <v>7.3000000000433829E-6</v>
      </c>
      <c r="AP74" s="121">
        <f t="shared" si="7"/>
        <v>1.8008999999999942E-3</v>
      </c>
      <c r="AQ74" s="87">
        <f t="shared" si="8"/>
        <v>-1.1837816000000001E-2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31.737023000000001</v>
      </c>
      <c r="G75" s="187">
        <v>36.189810000000001</v>
      </c>
      <c r="H75" s="187">
        <v>0.97930620999999995</v>
      </c>
      <c r="I75" s="62">
        <v>0.97579051999999999</v>
      </c>
      <c r="J75" s="62">
        <v>3.5501324000000001E-2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33.192261000000002</v>
      </c>
      <c r="Y75" s="187">
        <v>37.833838</v>
      </c>
      <c r="Z75" s="187">
        <v>0.97969163999999997</v>
      </c>
      <c r="AA75" s="62">
        <v>0.97859737000000002</v>
      </c>
      <c r="AB75" s="62">
        <v>2.5946210000000001E-2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1.4552380000000014</v>
      </c>
      <c r="AN75" s="121">
        <f t="shared" si="5"/>
        <v>1.6440279999999987</v>
      </c>
      <c r="AO75" s="121">
        <f t="shared" si="6"/>
        <v>3.8543000000001992E-4</v>
      </c>
      <c r="AP75" s="121">
        <f t="shared" si="7"/>
        <v>2.8068500000000274E-3</v>
      </c>
      <c r="AQ75" s="87">
        <f t="shared" si="8"/>
        <v>-9.555114E-3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36.539881000000001</v>
      </c>
      <c r="G76" s="187">
        <v>40.537820000000004</v>
      </c>
      <c r="H76" s="187">
        <v>0.98967735999999995</v>
      </c>
      <c r="I76" s="62">
        <v>0.99172380000000004</v>
      </c>
      <c r="J76" s="62">
        <v>2.0954717000000001E-2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38.954104000000001</v>
      </c>
      <c r="Y76" s="187">
        <v>42.377079000000002</v>
      </c>
      <c r="Z76" s="187">
        <v>0.99004839</v>
      </c>
      <c r="AA76" s="62">
        <v>0.99378063999999999</v>
      </c>
      <c r="AB76" s="62">
        <v>1.2868005E-2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2.4142229999999998</v>
      </c>
      <c r="AN76" s="121">
        <f t="shared" si="5"/>
        <v>1.8392589999999984</v>
      </c>
      <c r="AO76" s="121">
        <f t="shared" si="6"/>
        <v>3.7103000000004993E-4</v>
      </c>
      <c r="AP76" s="121">
        <f t="shared" si="7"/>
        <v>2.0568399999999487E-3</v>
      </c>
      <c r="AQ76" s="87">
        <f t="shared" si="8"/>
        <v>-8.0867120000000011E-3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26.266784000000001</v>
      </c>
      <c r="G78" s="96">
        <v>31.300522999999998</v>
      </c>
      <c r="H78" s="96">
        <v>0.93615667999999996</v>
      </c>
      <c r="I78" s="60">
        <v>0.94507251000000003</v>
      </c>
      <c r="J78" s="60">
        <v>0.1004167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26.55809</v>
      </c>
      <c r="Y78" s="96">
        <v>32.437894</v>
      </c>
      <c r="Z78" s="96">
        <v>0.93582131999999996</v>
      </c>
      <c r="AA78" s="60">
        <v>0.94596809999999998</v>
      </c>
      <c r="AB78" s="60">
        <v>8.8673009999999997E-2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0.29130599999999873</v>
      </c>
      <c r="AN78" s="95">
        <f t="shared" si="5"/>
        <v>1.1373710000000017</v>
      </c>
      <c r="AO78" s="95">
        <f t="shared" si="6"/>
        <v>-3.3536000000000676E-4</v>
      </c>
      <c r="AP78" s="95">
        <f t="shared" si="7"/>
        <v>8.9558999999994615E-4</v>
      </c>
      <c r="AQ78" s="120">
        <f t="shared" si="8"/>
        <v>-1.1743690000000001E-2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28.169820999999999</v>
      </c>
      <c r="G79" s="187">
        <v>32.986153000000002</v>
      </c>
      <c r="H79" s="187">
        <v>0.96213947</v>
      </c>
      <c r="I79" s="62">
        <v>0.95917947000000003</v>
      </c>
      <c r="J79" s="62">
        <v>6.2389724000000001E-2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28.803515000000001</v>
      </c>
      <c r="Y79" s="187">
        <v>34.468505999999998</v>
      </c>
      <c r="Z79" s="187">
        <v>0.96216906999999996</v>
      </c>
      <c r="AA79" s="62">
        <v>0.96090072999999998</v>
      </c>
      <c r="AB79" s="62">
        <v>5.1068306000000001E-2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0.63369400000000198</v>
      </c>
      <c r="AN79" s="121">
        <f t="shared" si="5"/>
        <v>1.4823529999999963</v>
      </c>
      <c r="AO79" s="121">
        <f t="shared" si="6"/>
        <v>2.9599999999962989E-5</v>
      </c>
      <c r="AP79" s="121">
        <f t="shared" si="7"/>
        <v>1.7212599999999467E-3</v>
      </c>
      <c r="AQ79" s="87">
        <f t="shared" si="8"/>
        <v>-1.1321418E-2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31.617051</v>
      </c>
      <c r="G80" s="187">
        <v>36.025981999999999</v>
      </c>
      <c r="H80" s="187">
        <v>0.97829621</v>
      </c>
      <c r="I80" s="62">
        <v>0.97671412999999996</v>
      </c>
      <c r="J80" s="62">
        <v>3.8496389999999998E-2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32.994734000000001</v>
      </c>
      <c r="Y80" s="187">
        <v>37.523350999999998</v>
      </c>
      <c r="Z80" s="187">
        <v>0.97866640000000005</v>
      </c>
      <c r="AA80" s="62">
        <v>0.97916886000000003</v>
      </c>
      <c r="AB80" s="62">
        <v>2.9046967999999999E-2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1.3776830000000011</v>
      </c>
      <c r="AN80" s="121">
        <f t="shared" si="5"/>
        <v>1.4973689999999991</v>
      </c>
      <c r="AO80" s="121">
        <f t="shared" si="6"/>
        <v>3.7019000000004798E-4</v>
      </c>
      <c r="AP80" s="121">
        <f t="shared" si="7"/>
        <v>2.4547300000000716E-3</v>
      </c>
      <c r="AQ80" s="87">
        <f t="shared" si="8"/>
        <v>-9.449421999999999E-3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36.269517999999998</v>
      </c>
      <c r="G81" s="187">
        <v>40.246470000000002</v>
      </c>
      <c r="H81" s="187">
        <v>0.98883578999999999</v>
      </c>
      <c r="I81" s="62">
        <v>0.99168259000000003</v>
      </c>
      <c r="J81" s="62">
        <v>2.2826954999999999E-2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38.457487999999998</v>
      </c>
      <c r="Y81" s="187">
        <v>41.927384000000004</v>
      </c>
      <c r="Z81" s="187">
        <v>0.98920649000000005</v>
      </c>
      <c r="AA81" s="62">
        <v>0.99343311000000001</v>
      </c>
      <c r="AB81" s="62">
        <v>1.4876782999999999E-2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2.18797</v>
      </c>
      <c r="AN81" s="121">
        <f t="shared" si="5"/>
        <v>1.6809140000000014</v>
      </c>
      <c r="AO81" s="121">
        <f t="shared" si="6"/>
        <v>3.7070000000005709E-4</v>
      </c>
      <c r="AP81" s="121">
        <f t="shared" si="7"/>
        <v>1.7505199999999776E-3</v>
      </c>
      <c r="AQ81" s="87">
        <f t="shared" si="8"/>
        <v>-7.9501720000000001E-3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25.723386999999999</v>
      </c>
      <c r="G83" s="96">
        <v>30.924676999999999</v>
      </c>
      <c r="H83" s="96">
        <v>0.93232519999999997</v>
      </c>
      <c r="I83" s="60">
        <v>0.94484086</v>
      </c>
      <c r="J83" s="60">
        <v>0.10661667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26.196444</v>
      </c>
      <c r="Y83" s="96">
        <v>32.320709000000001</v>
      </c>
      <c r="Z83" s="96">
        <v>0.93201493999999996</v>
      </c>
      <c r="AA83" s="60">
        <v>0.94477403000000004</v>
      </c>
      <c r="AB83" s="60">
        <v>9.1521459999999999E-2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0.47305700000000073</v>
      </c>
      <c r="AN83" s="95">
        <f t="shared" si="5"/>
        <v>1.3960320000000017</v>
      </c>
      <c r="AO83" s="95">
        <f t="shared" si="6"/>
        <v>-3.1026000000000664E-4</v>
      </c>
      <c r="AP83" s="95">
        <f t="shared" si="7"/>
        <v>-6.6829999999962197E-5</v>
      </c>
      <c r="AQ83" s="120">
        <f t="shared" si="8"/>
        <v>-1.5095209999999998E-2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27.68805</v>
      </c>
      <c r="G84" s="187">
        <v>32.701501</v>
      </c>
      <c r="H84" s="187">
        <v>0.96207664999999998</v>
      </c>
      <c r="I84" s="62">
        <v>0.96024830999999999</v>
      </c>
      <c r="J84" s="62">
        <v>6.6407939999999999E-2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28.396833000000001</v>
      </c>
      <c r="Y84" s="187">
        <v>34.351415000000003</v>
      </c>
      <c r="Z84" s="187">
        <v>0.96208174000000002</v>
      </c>
      <c r="AA84" s="62">
        <v>0.96139894000000004</v>
      </c>
      <c r="AB84" s="62">
        <v>5.2978955000000001E-2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0.70878300000000038</v>
      </c>
      <c r="AN84" s="121">
        <f t="shared" si="5"/>
        <v>1.6499140000000025</v>
      </c>
      <c r="AO84" s="121">
        <f t="shared" si="6"/>
        <v>5.0900000000408951E-6</v>
      </c>
      <c r="AP84" s="121">
        <f t="shared" si="7"/>
        <v>1.1506300000000413E-3</v>
      </c>
      <c r="AQ84" s="87">
        <f t="shared" si="8"/>
        <v>-1.3428984999999997E-2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31.519296000000001</v>
      </c>
      <c r="G85" s="187">
        <v>36.079416000000002</v>
      </c>
      <c r="H85" s="187">
        <v>0.97958540000000005</v>
      </c>
      <c r="I85" s="62">
        <v>0.97904751000000001</v>
      </c>
      <c r="J85" s="62">
        <v>3.6619525E-2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32.957006999999997</v>
      </c>
      <c r="Y85" s="187">
        <v>37.621490000000001</v>
      </c>
      <c r="Z85" s="187">
        <v>0.97993615999999995</v>
      </c>
      <c r="AA85" s="62">
        <v>0.98098938999999996</v>
      </c>
      <c r="AB85" s="62">
        <v>2.6913233000000002E-2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1.4377109999999966</v>
      </c>
      <c r="AN85" s="121">
        <f t="shared" si="5"/>
        <v>1.5420739999999995</v>
      </c>
      <c r="AO85" s="121">
        <f t="shared" si="6"/>
        <v>3.5075999999989449E-4</v>
      </c>
      <c r="AP85" s="121">
        <f t="shared" si="7"/>
        <v>1.9418799999999514E-3</v>
      </c>
      <c r="AQ85" s="87">
        <f t="shared" si="8"/>
        <v>-9.7062919999999983E-3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36.308777999999997</v>
      </c>
      <c r="G86" s="187">
        <v>40.324632999999999</v>
      </c>
      <c r="H86" s="187">
        <v>0.99021196</v>
      </c>
      <c r="I86" s="62">
        <v>0.99286319000000001</v>
      </c>
      <c r="J86" s="62">
        <v>2.1251787000000001E-2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38.668455999999999</v>
      </c>
      <c r="Y86" s="187">
        <v>42.154161999999999</v>
      </c>
      <c r="Z86" s="187">
        <v>0.9905178</v>
      </c>
      <c r="AA86" s="62">
        <v>0.99409955999999999</v>
      </c>
      <c r="AB86" s="62">
        <v>1.2637346000000001E-2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2.3596780000000024</v>
      </c>
      <c r="AN86" s="121">
        <f t="shared" si="5"/>
        <v>1.8295290000000008</v>
      </c>
      <c r="AO86" s="121">
        <f t="shared" si="6"/>
        <v>3.0584000000000167E-4</v>
      </c>
      <c r="AP86" s="121">
        <f t="shared" si="7"/>
        <v>1.2363699999999866E-3</v>
      </c>
      <c r="AQ86" s="87">
        <f t="shared" si="8"/>
        <v>-8.6144410000000005E-3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25.962067999999999</v>
      </c>
      <c r="G88" s="96">
        <v>31.128384</v>
      </c>
      <c r="H88" s="96">
        <v>0.93570664999999997</v>
      </c>
      <c r="I88" s="60">
        <v>0.94485666999999995</v>
      </c>
      <c r="J88" s="60">
        <v>9.9280300000000002E-2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26.429953000000001</v>
      </c>
      <c r="Y88" s="96">
        <v>32.549937</v>
      </c>
      <c r="Z88" s="96">
        <v>0.93545858999999998</v>
      </c>
      <c r="AA88" s="60">
        <v>0.94490046000000005</v>
      </c>
      <c r="AB88" s="60">
        <v>8.4419149999999998E-2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0.46788500000000255</v>
      </c>
      <c r="AN88" s="95">
        <f t="shared" si="5"/>
        <v>1.4215529999999994</v>
      </c>
      <c r="AO88" s="95">
        <f t="shared" si="6"/>
        <v>-2.480599999999944E-4</v>
      </c>
      <c r="AP88" s="95">
        <f t="shared" si="7"/>
        <v>4.3790000000099027E-5</v>
      </c>
      <c r="AQ88" s="120">
        <f t="shared" si="8"/>
        <v>-1.4861150000000004E-2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27.841138000000001</v>
      </c>
      <c r="G89" s="187">
        <v>32.813212</v>
      </c>
      <c r="H89" s="187">
        <v>0.96298479999999997</v>
      </c>
      <c r="I89" s="62">
        <v>0.95940431000000004</v>
      </c>
      <c r="J89" s="62">
        <v>6.2819734000000002E-2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28.546018</v>
      </c>
      <c r="Y89" s="187">
        <v>34.525328000000002</v>
      </c>
      <c r="Z89" s="187">
        <v>0.96305379999999996</v>
      </c>
      <c r="AA89" s="62">
        <v>0.96069987999999995</v>
      </c>
      <c r="AB89" s="62">
        <v>4.8940398000000003E-2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0.70487999999999928</v>
      </c>
      <c r="AN89" s="121">
        <f t="shared" si="5"/>
        <v>1.7121160000000017</v>
      </c>
      <c r="AO89" s="121">
        <f t="shared" si="6"/>
        <v>6.8999999999985739E-5</v>
      </c>
      <c r="AP89" s="121">
        <f t="shared" si="7"/>
        <v>1.2955699999999126E-3</v>
      </c>
      <c r="AQ89" s="87">
        <f t="shared" si="8"/>
        <v>-1.3879335999999999E-2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31.612120000000001</v>
      </c>
      <c r="G90" s="187">
        <v>36.154998999999997</v>
      </c>
      <c r="H90" s="187">
        <v>0.97967256999999996</v>
      </c>
      <c r="I90" s="62">
        <v>0.97764171</v>
      </c>
      <c r="J90" s="62">
        <v>3.5798389999999999E-2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33.055819999999997</v>
      </c>
      <c r="Y90" s="187">
        <v>37.732967000000002</v>
      </c>
      <c r="Z90" s="187">
        <v>0.98003072999999996</v>
      </c>
      <c r="AA90" s="62">
        <v>0.97999738000000003</v>
      </c>
      <c r="AB90" s="62">
        <v>2.5698473999999999E-2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1.4436999999999962</v>
      </c>
      <c r="AN90" s="121">
        <f t="shared" si="5"/>
        <v>1.5779680000000056</v>
      </c>
      <c r="AO90" s="121">
        <f t="shared" si="6"/>
        <v>3.5815999999999626E-4</v>
      </c>
      <c r="AP90" s="121">
        <f t="shared" si="7"/>
        <v>2.3556700000000319E-3</v>
      </c>
      <c r="AQ90" s="87">
        <f t="shared" si="8"/>
        <v>-1.0099916E-2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36.419538000000003</v>
      </c>
      <c r="G91" s="187">
        <v>40.454256999999998</v>
      </c>
      <c r="H91" s="187">
        <v>0.99016802000000004</v>
      </c>
      <c r="I91" s="62">
        <v>0.99258970000000002</v>
      </c>
      <c r="J91" s="62">
        <v>2.0837254999999999E-2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38.873083000000001</v>
      </c>
      <c r="Y91" s="187">
        <v>42.339061999999998</v>
      </c>
      <c r="Z91" s="187">
        <v>0.99047894999999997</v>
      </c>
      <c r="AA91" s="62">
        <v>0.99410383000000002</v>
      </c>
      <c r="AB91" s="62">
        <v>1.2094176999999999E-2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2.4535449999999983</v>
      </c>
      <c r="AN91" s="121">
        <f t="shared" si="5"/>
        <v>1.8848050000000001</v>
      </c>
      <c r="AO91" s="121">
        <f t="shared" si="6"/>
        <v>3.1092999999993154E-4</v>
      </c>
      <c r="AP91" s="121">
        <f t="shared" si="7"/>
        <v>1.5141300000000024E-3</v>
      </c>
      <c r="AQ91" s="87">
        <f t="shared" si="8"/>
        <v>-8.7430779999999996E-3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26.100123</v>
      </c>
      <c r="G93" s="96">
        <v>31.253799000000001</v>
      </c>
      <c r="H93" s="96">
        <v>0.93697881999999999</v>
      </c>
      <c r="I93" s="60">
        <v>0.94375945000000006</v>
      </c>
      <c r="J93" s="60">
        <v>9.5747990000000005E-2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26.539068</v>
      </c>
      <c r="Y93" s="96">
        <v>32.658777000000001</v>
      </c>
      <c r="Z93" s="96">
        <v>0.93672029999999995</v>
      </c>
      <c r="AA93" s="60">
        <v>0.94395412999999995</v>
      </c>
      <c r="AB93" s="60">
        <v>8.2138580000000003E-2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0.43894500000000036</v>
      </c>
      <c r="AN93" s="95">
        <f t="shared" si="5"/>
        <v>1.4049779999999998</v>
      </c>
      <c r="AO93" s="95">
        <f t="shared" si="6"/>
        <v>-2.5852000000003983E-4</v>
      </c>
      <c r="AP93" s="95">
        <f t="shared" si="7"/>
        <v>1.9467999999989161E-4</v>
      </c>
      <c r="AQ93" s="120">
        <f t="shared" si="8"/>
        <v>-1.3609410000000002E-2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28.069382000000001</v>
      </c>
      <c r="G94" s="187">
        <v>32.989666999999997</v>
      </c>
      <c r="H94" s="187">
        <v>0.96363633999999998</v>
      </c>
      <c r="I94" s="62">
        <v>0.95825835999999998</v>
      </c>
      <c r="J94" s="62">
        <v>5.9507437000000003E-2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28.752338999999999</v>
      </c>
      <c r="Y94" s="187">
        <v>34.689754999999998</v>
      </c>
      <c r="Z94" s="187">
        <v>0.96376936999999996</v>
      </c>
      <c r="AA94" s="62">
        <v>0.96014484</v>
      </c>
      <c r="AB94" s="62">
        <v>4.6520546000000003E-2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0.68295699999999826</v>
      </c>
      <c r="AN94" s="121">
        <f t="shared" si="5"/>
        <v>1.7000880000000009</v>
      </c>
      <c r="AO94" s="121">
        <f t="shared" si="6"/>
        <v>1.3302999999997844E-4</v>
      </c>
      <c r="AP94" s="121">
        <f t="shared" si="7"/>
        <v>1.8864800000000237E-3</v>
      </c>
      <c r="AQ94" s="87">
        <f t="shared" si="8"/>
        <v>-1.2986891E-2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31.737005</v>
      </c>
      <c r="G95" s="187">
        <v>36.226213000000001</v>
      </c>
      <c r="H95" s="187">
        <v>0.97994846000000002</v>
      </c>
      <c r="I95" s="62">
        <v>0.97588622000000003</v>
      </c>
      <c r="J95" s="62">
        <v>3.4509808000000003E-2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33.158411999999998</v>
      </c>
      <c r="Y95" s="187">
        <v>37.781941000000003</v>
      </c>
      <c r="Z95" s="187">
        <v>0.98034259000000001</v>
      </c>
      <c r="AA95" s="62">
        <v>0.97872455999999997</v>
      </c>
      <c r="AB95" s="62">
        <v>2.4793982999999999E-2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1.4214069999999985</v>
      </c>
      <c r="AN95" s="121">
        <f t="shared" si="5"/>
        <v>1.555728000000002</v>
      </c>
      <c r="AO95" s="121">
        <f t="shared" si="6"/>
        <v>3.9412999999999254E-4</v>
      </c>
      <c r="AP95" s="121">
        <f t="shared" si="7"/>
        <v>2.8383399999999392E-3</v>
      </c>
      <c r="AQ95" s="87">
        <f t="shared" si="8"/>
        <v>-9.7158250000000043E-3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36.561374999999998</v>
      </c>
      <c r="G96" s="187">
        <v>40.577092</v>
      </c>
      <c r="H96" s="187">
        <v>0.99019824999999995</v>
      </c>
      <c r="I96" s="62">
        <v>0.99209555999999999</v>
      </c>
      <c r="J96" s="62">
        <v>2.012862E-2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38.991976000000001</v>
      </c>
      <c r="Y96" s="187">
        <v>42.421937</v>
      </c>
      <c r="Z96" s="187">
        <v>0.99053729999999995</v>
      </c>
      <c r="AA96" s="62">
        <v>0.99399663999999999</v>
      </c>
      <c r="AB96" s="62">
        <v>1.1870046E-2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2.4306010000000029</v>
      </c>
      <c r="AN96" s="121">
        <f t="shared" si="5"/>
        <v>1.8448449999999994</v>
      </c>
      <c r="AO96" s="121">
        <f t="shared" si="6"/>
        <v>3.390500000000074E-4</v>
      </c>
      <c r="AP96" s="121">
        <f t="shared" si="7"/>
        <v>1.9010799999999994E-3</v>
      </c>
      <c r="AQ96" s="87">
        <f t="shared" si="8"/>
        <v>-8.2585739999999994E-3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26.267053000000001</v>
      </c>
      <c r="G98" s="96">
        <v>31.380557</v>
      </c>
      <c r="H98" s="96">
        <v>0.93769396000000005</v>
      </c>
      <c r="I98" s="60">
        <v>0.94532746999999995</v>
      </c>
      <c r="J98" s="60">
        <v>9.7302644999999993E-2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26.692909</v>
      </c>
      <c r="Y98" s="96">
        <v>32.762355999999997</v>
      </c>
      <c r="Z98" s="96">
        <v>0.93730795</v>
      </c>
      <c r="AA98" s="60">
        <v>0.94560151999999997</v>
      </c>
      <c r="AB98" s="60">
        <v>8.4013894000000006E-2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0.42585599999999957</v>
      </c>
      <c r="AN98" s="95">
        <f t="shared" si="15"/>
        <v>1.3817989999999973</v>
      </c>
      <c r="AO98" s="95">
        <f t="shared" si="16"/>
        <v>-3.860100000000477E-4</v>
      </c>
      <c r="AP98" s="95">
        <f t="shared" si="17"/>
        <v>2.7405000000002566E-4</v>
      </c>
      <c r="AQ98" s="120">
        <f t="shared" si="18"/>
        <v>-1.3288750999999988E-2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28.175270000000001</v>
      </c>
      <c r="G99" s="187">
        <v>33.078626</v>
      </c>
      <c r="H99" s="187">
        <v>0.96381726999999995</v>
      </c>
      <c r="I99" s="62">
        <v>0.95968047000000001</v>
      </c>
      <c r="J99" s="62">
        <v>5.8989624999999997E-2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28.845977999999999</v>
      </c>
      <c r="Y99" s="187">
        <v>34.757533000000002</v>
      </c>
      <c r="Z99" s="187">
        <v>0.96394495000000002</v>
      </c>
      <c r="AA99" s="62">
        <v>0.96136155999999995</v>
      </c>
      <c r="AB99" s="62">
        <v>4.6382850000000003E-2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0.67070799999999764</v>
      </c>
      <c r="AN99" s="121">
        <f t="shared" si="15"/>
        <v>1.6789070000000024</v>
      </c>
      <c r="AO99" s="121">
        <f t="shared" si="16"/>
        <v>1.276800000000744E-4</v>
      </c>
      <c r="AP99" s="121">
        <f t="shared" si="17"/>
        <v>1.6810899999999407E-3</v>
      </c>
      <c r="AQ99" s="87">
        <f t="shared" si="18"/>
        <v>-1.2606774999999994E-2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31.724934000000001</v>
      </c>
      <c r="G100" s="187">
        <v>36.216487000000001</v>
      </c>
      <c r="H100" s="187">
        <v>0.97996563999999997</v>
      </c>
      <c r="I100" s="62">
        <v>0.97658674000000001</v>
      </c>
      <c r="J100" s="62">
        <v>3.5208580000000003E-2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33.190854000000002</v>
      </c>
      <c r="Y100" s="187">
        <v>37.824804</v>
      </c>
      <c r="Z100" s="187">
        <v>0.98032231999999997</v>
      </c>
      <c r="AA100" s="62">
        <v>0.97924235999999998</v>
      </c>
      <c r="AB100" s="62">
        <v>2.5311835000000001E-2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1.4659200000000006</v>
      </c>
      <c r="AN100" s="121">
        <f t="shared" si="15"/>
        <v>1.6083169999999996</v>
      </c>
      <c r="AO100" s="121">
        <f t="shared" si="16"/>
        <v>3.5667999999999811E-4</v>
      </c>
      <c r="AP100" s="121">
        <f t="shared" si="17"/>
        <v>2.6556199999999697E-3</v>
      </c>
      <c r="AQ100" s="87">
        <f t="shared" si="18"/>
        <v>-9.8967450000000019E-3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36.532107000000003</v>
      </c>
      <c r="G101" s="187">
        <v>40.558396000000002</v>
      </c>
      <c r="H101" s="187">
        <v>0.99011784999999997</v>
      </c>
      <c r="I101" s="62">
        <v>0.99224933000000004</v>
      </c>
      <c r="J101" s="62">
        <v>2.0579934000000001E-2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38.968592000000001</v>
      </c>
      <c r="Y101" s="187">
        <v>42.404347000000001</v>
      </c>
      <c r="Z101" s="187">
        <v>0.99044810999999999</v>
      </c>
      <c r="AA101" s="62">
        <v>0.99399079999999995</v>
      </c>
      <c r="AB101" s="62">
        <v>1.2377815E-2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2.4364849999999976</v>
      </c>
      <c r="AN101" s="121">
        <f t="shared" si="15"/>
        <v>1.8459509999999995</v>
      </c>
      <c r="AO101" s="121">
        <f t="shared" si="16"/>
        <v>3.3026000000002664E-4</v>
      </c>
      <c r="AP101" s="121">
        <f t="shared" si="17"/>
        <v>1.7414699999999117E-3</v>
      </c>
      <c r="AQ101" s="87">
        <f t="shared" si="18"/>
        <v>-8.2021190000000008E-3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26.217043</v>
      </c>
      <c r="G103" s="96">
        <v>31.161721</v>
      </c>
      <c r="H103" s="96">
        <v>0.93481652000000004</v>
      </c>
      <c r="I103" s="60">
        <v>0.94581157000000005</v>
      </c>
      <c r="J103" s="60">
        <v>0.10050507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26.571659</v>
      </c>
      <c r="Y103" s="96">
        <v>32.247928999999999</v>
      </c>
      <c r="Z103" s="96">
        <v>0.93450613999999999</v>
      </c>
      <c r="AA103" s="60">
        <v>0.94638984999999998</v>
      </c>
      <c r="AB103" s="60">
        <v>8.7529785999999998E-2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0.35461600000000004</v>
      </c>
      <c r="AN103" s="95">
        <f t="shared" si="15"/>
        <v>1.0862079999999992</v>
      </c>
      <c r="AO103" s="95">
        <f t="shared" si="16"/>
        <v>-3.103800000000545E-4</v>
      </c>
      <c r="AP103" s="95">
        <f t="shared" si="17"/>
        <v>5.7827999999993107E-4</v>
      </c>
      <c r="AQ103" s="120">
        <f t="shared" si="18"/>
        <v>-1.2975284000000004E-2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28.135804</v>
      </c>
      <c r="G104" s="187">
        <v>32.913330999999999</v>
      </c>
      <c r="H104" s="187">
        <v>0.96231814999999998</v>
      </c>
      <c r="I104" s="62">
        <v>0.96040535000000005</v>
      </c>
      <c r="J104" s="62">
        <v>6.0506883999999997E-2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28.763953999999998</v>
      </c>
      <c r="Y104" s="187">
        <v>34.191623999999997</v>
      </c>
      <c r="Z104" s="187">
        <v>0.96240225000000001</v>
      </c>
      <c r="AA104" s="62">
        <v>0.96182639000000003</v>
      </c>
      <c r="AB104" s="62">
        <v>4.8575844999999999E-2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0.62814999999999799</v>
      </c>
      <c r="AN104" s="121">
        <f t="shared" si="15"/>
        <v>1.2782929999999979</v>
      </c>
      <c r="AO104" s="121">
        <f t="shared" si="16"/>
        <v>8.4100000000031372E-5</v>
      </c>
      <c r="AP104" s="121">
        <f t="shared" si="17"/>
        <v>1.4210399999999845E-3</v>
      </c>
      <c r="AQ104" s="87">
        <f t="shared" si="18"/>
        <v>-1.1931038999999997E-2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31.500713000000001</v>
      </c>
      <c r="G105" s="187">
        <v>35.919502000000001</v>
      </c>
      <c r="H105" s="187">
        <v>0.97909736000000003</v>
      </c>
      <c r="I105" s="62">
        <v>0.97756491000000001</v>
      </c>
      <c r="J105" s="62">
        <v>3.6291588E-2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32.859870999999998</v>
      </c>
      <c r="Y105" s="187">
        <v>37.275016000000001</v>
      </c>
      <c r="Z105" s="187">
        <v>0.97947441999999996</v>
      </c>
      <c r="AA105" s="62">
        <v>0.97991932000000004</v>
      </c>
      <c r="AB105" s="62">
        <v>2.6763944000000001E-2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1.3591579999999972</v>
      </c>
      <c r="AN105" s="121">
        <f t="shared" si="15"/>
        <v>1.3555139999999994</v>
      </c>
      <c r="AO105" s="121">
        <f t="shared" si="16"/>
        <v>3.7705999999992912E-4</v>
      </c>
      <c r="AP105" s="121">
        <f t="shared" si="17"/>
        <v>2.354410000000029E-3</v>
      </c>
      <c r="AQ105" s="87">
        <f t="shared" si="18"/>
        <v>-9.5276439999999983E-3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36.224876999999999</v>
      </c>
      <c r="G106" s="187">
        <v>40.218974000000003</v>
      </c>
      <c r="H106" s="187">
        <v>0.98953091000000004</v>
      </c>
      <c r="I106" s="62">
        <v>0.99198544</v>
      </c>
      <c r="J106" s="62">
        <v>2.1456491000000001E-2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38.415917999999998</v>
      </c>
      <c r="Y106" s="187">
        <v>41.853281000000003</v>
      </c>
      <c r="Z106" s="187">
        <v>0.98985234</v>
      </c>
      <c r="AA106" s="62">
        <v>0.99348093000000004</v>
      </c>
      <c r="AB106" s="62">
        <v>1.35563295E-2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2.1910409999999985</v>
      </c>
      <c r="AN106" s="121">
        <f t="shared" si="15"/>
        <v>1.6343069999999997</v>
      </c>
      <c r="AO106" s="121">
        <f t="shared" si="16"/>
        <v>3.2142999999995592E-4</v>
      </c>
      <c r="AP106" s="121">
        <f t="shared" si="17"/>
        <v>1.4954900000000437E-3</v>
      </c>
      <c r="AQ106" s="87">
        <f t="shared" si="18"/>
        <v>-7.9001615000000008E-3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25.704229000000002</v>
      </c>
      <c r="G641" s="135">
        <f t="shared" si="59"/>
        <v>30.813815000000002</v>
      </c>
      <c r="H641" s="135">
        <f t="shared" si="59"/>
        <v>0.93232519999999997</v>
      </c>
      <c r="I641" s="135">
        <f t="shared" si="59"/>
        <v>0.93874716999999996</v>
      </c>
      <c r="J641" s="135">
        <f t="shared" si="59"/>
        <v>9.3032260000000006E-2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26.104787000000002</v>
      </c>
      <c r="Y641" s="135">
        <f t="shared" si="60"/>
        <v>32.020800999999999</v>
      </c>
      <c r="Z641" s="135">
        <f t="shared" si="60"/>
        <v>0.93201493999999996</v>
      </c>
      <c r="AA641" s="135">
        <f t="shared" si="60"/>
        <v>0.94093207999999995</v>
      </c>
      <c r="AB641" s="135">
        <f t="shared" si="60"/>
        <v>8.0471989999999993E-2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27.487289000000001</v>
      </c>
      <c r="G642" s="18">
        <f t="shared" si="59"/>
        <v>32.391440000000003</v>
      </c>
      <c r="H642" s="18">
        <f t="shared" si="59"/>
        <v>0.96118250000000005</v>
      </c>
      <c r="I642" s="18">
        <f t="shared" si="59"/>
        <v>0.95499688000000005</v>
      </c>
      <c r="J642" s="18">
        <f t="shared" si="59"/>
        <v>5.8989624999999997E-2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27.989799000000001</v>
      </c>
      <c r="Y642" s="18">
        <f t="shared" si="60"/>
        <v>33.839070999999997</v>
      </c>
      <c r="Z642" s="18">
        <f t="shared" si="60"/>
        <v>0.96108859000000002</v>
      </c>
      <c r="AA642" s="18">
        <f t="shared" si="60"/>
        <v>0.95684961000000002</v>
      </c>
      <c r="AB642" s="18">
        <f t="shared" si="60"/>
        <v>4.6382850000000003E-2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31.324518999999999</v>
      </c>
      <c r="G643" s="18">
        <f t="shared" si="59"/>
        <v>35.664462</v>
      </c>
      <c r="H643" s="18">
        <f t="shared" si="59"/>
        <v>0.97769441999999995</v>
      </c>
      <c r="I643" s="18">
        <f t="shared" si="59"/>
        <v>0.97579051999999999</v>
      </c>
      <c r="J643" s="18">
        <f t="shared" si="59"/>
        <v>3.4509808000000003E-2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32.666913999999998</v>
      </c>
      <c r="Y643" s="18">
        <f t="shared" si="60"/>
        <v>37.077089000000001</v>
      </c>
      <c r="Z643" s="18">
        <f t="shared" si="60"/>
        <v>0.97800381999999997</v>
      </c>
      <c r="AA643" s="18">
        <f t="shared" si="60"/>
        <v>0.97857137999999999</v>
      </c>
      <c r="AB643" s="18">
        <f t="shared" si="60"/>
        <v>2.4793982999999999E-2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36.053151</v>
      </c>
      <c r="G644" s="18">
        <f t="shared" si="59"/>
        <v>40.019807</v>
      </c>
      <c r="H644" s="18">
        <f t="shared" si="59"/>
        <v>0.9885621</v>
      </c>
      <c r="I644" s="18">
        <f t="shared" si="59"/>
        <v>0.99168259000000003</v>
      </c>
      <c r="J644" s="18">
        <f t="shared" si="59"/>
        <v>2.012862E-2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38.245894</v>
      </c>
      <c r="Y644" s="18">
        <f t="shared" si="60"/>
        <v>41.686537999999999</v>
      </c>
      <c r="Z644" s="18">
        <f t="shared" si="60"/>
        <v>0.98893012999999996</v>
      </c>
      <c r="AA644" s="18">
        <f t="shared" si="60"/>
        <v>0.99343311000000001</v>
      </c>
      <c r="AB644" s="18">
        <f t="shared" si="60"/>
        <v>1.1870046E-2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26.288066000000001</v>
      </c>
      <c r="G646" s="135">
        <f t="shared" si="61"/>
        <v>31.392181000000001</v>
      </c>
      <c r="H646" s="135">
        <f t="shared" si="61"/>
        <v>0.93912941999999999</v>
      </c>
      <c r="I646" s="135">
        <f t="shared" si="61"/>
        <v>0.94581157000000005</v>
      </c>
      <c r="J646" s="135">
        <f t="shared" si="61"/>
        <v>0.10661667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26.692909</v>
      </c>
      <c r="Y646" s="135">
        <f t="shared" si="62"/>
        <v>32.762355999999997</v>
      </c>
      <c r="Z646" s="135">
        <f t="shared" si="62"/>
        <v>0.93894158000000005</v>
      </c>
      <c r="AA646" s="135">
        <f t="shared" si="62"/>
        <v>0.94638984999999998</v>
      </c>
      <c r="AB646" s="135">
        <f t="shared" si="62"/>
        <v>9.1610860000000002E-2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28.175270000000001</v>
      </c>
      <c r="G647" s="18">
        <f t="shared" si="61"/>
        <v>33.078626</v>
      </c>
      <c r="H647" s="18">
        <f t="shared" si="61"/>
        <v>0.96385993999999997</v>
      </c>
      <c r="I647" s="18">
        <f t="shared" si="61"/>
        <v>0.96040535000000005</v>
      </c>
      <c r="J647" s="18">
        <f t="shared" si="61"/>
        <v>6.6407939999999999E-2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28.845977999999999</v>
      </c>
      <c r="Y647" s="18">
        <f t="shared" si="62"/>
        <v>34.757533000000002</v>
      </c>
      <c r="Z647" s="18">
        <f t="shared" si="62"/>
        <v>0.96394495000000002</v>
      </c>
      <c r="AA647" s="18">
        <f t="shared" si="62"/>
        <v>0.96182639000000003</v>
      </c>
      <c r="AB647" s="18">
        <f t="shared" si="62"/>
        <v>5.3694125000000002E-2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31.773574</v>
      </c>
      <c r="G648" s="18">
        <f t="shared" si="61"/>
        <v>36.260542999999998</v>
      </c>
      <c r="H648" s="18">
        <f t="shared" si="61"/>
        <v>0.97996563999999997</v>
      </c>
      <c r="I648" s="18">
        <f t="shared" si="61"/>
        <v>0.97956394999999996</v>
      </c>
      <c r="J648" s="18">
        <f t="shared" si="61"/>
        <v>4.0767957000000001E-2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33.227862000000002</v>
      </c>
      <c r="Y648" s="18">
        <f t="shared" si="62"/>
        <v>37.833838</v>
      </c>
      <c r="Z648" s="18">
        <f t="shared" si="62"/>
        <v>0.98034259000000001</v>
      </c>
      <c r="AA648" s="18">
        <f t="shared" si="62"/>
        <v>0.98150367000000005</v>
      </c>
      <c r="AB648" s="18">
        <f t="shared" si="62"/>
        <v>3.110825E-2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36.561374999999998</v>
      </c>
      <c r="G649" s="18">
        <f t="shared" si="61"/>
        <v>40.577092</v>
      </c>
      <c r="H649" s="18">
        <f t="shared" si="61"/>
        <v>0.99021196</v>
      </c>
      <c r="I649" s="18">
        <f t="shared" si="61"/>
        <v>0.99286319000000001</v>
      </c>
      <c r="J649" s="18">
        <f t="shared" si="61"/>
        <v>2.5243398E-2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38.991976000000001</v>
      </c>
      <c r="Y649" s="18">
        <f t="shared" si="62"/>
        <v>42.421937</v>
      </c>
      <c r="Z649" s="18">
        <f t="shared" si="62"/>
        <v>0.99053729999999995</v>
      </c>
      <c r="AA649" s="18">
        <f t="shared" si="62"/>
        <v>0.99410383000000002</v>
      </c>
      <c r="AB649" s="18">
        <f t="shared" si="62"/>
        <v>1.682026E-2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0.58383699999999905</v>
      </c>
      <c r="G651" s="135">
        <f t="shared" si="63"/>
        <v>0.57836599999999905</v>
      </c>
      <c r="H651" s="135">
        <f t="shared" si="63"/>
        <v>6.8042200000000275E-3</v>
      </c>
      <c r="I651" s="135">
        <f t="shared" si="63"/>
        <v>7.0644000000000817E-3</v>
      </c>
      <c r="J651" s="135">
        <f t="shared" si="63"/>
        <v>1.3584409999999991E-2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0.58812199999999848</v>
      </c>
      <c r="Y651" s="135">
        <f t="shared" si="64"/>
        <v>0.74155499999999819</v>
      </c>
      <c r="Z651" s="135">
        <f t="shared" si="64"/>
        <v>6.9266400000000949E-3</v>
      </c>
      <c r="AA651" s="135">
        <f t="shared" si="64"/>
        <v>5.4577700000000284E-3</v>
      </c>
      <c r="AB651" s="135">
        <f t="shared" si="64"/>
        <v>1.1138870000000009E-2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0.68798100000000062</v>
      </c>
      <c r="G652" s="18">
        <f t="shared" si="63"/>
        <v>0.68718599999999697</v>
      </c>
      <c r="H652" s="18">
        <f t="shared" si="63"/>
        <v>2.6774399999999199E-3</v>
      </c>
      <c r="I652" s="18">
        <f t="shared" si="63"/>
        <v>5.4084699999999986E-3</v>
      </c>
      <c r="J652" s="18">
        <f t="shared" si="63"/>
        <v>7.4183150000000017E-3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0.85617899999999736</v>
      </c>
      <c r="Y652" s="18">
        <f t="shared" si="64"/>
        <v>0.91846200000000522</v>
      </c>
      <c r="Z652" s="18">
        <f t="shared" si="64"/>
        <v>2.8563600000000022E-3</v>
      </c>
      <c r="AA652" s="18">
        <f t="shared" si="64"/>
        <v>4.976780000000014E-3</v>
      </c>
      <c r="AB652" s="18">
        <f t="shared" si="64"/>
        <v>7.311274999999999E-3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0.44905500000000131</v>
      </c>
      <c r="G653" s="18">
        <f t="shared" si="63"/>
        <v>0.59608099999999808</v>
      </c>
      <c r="H653" s="18">
        <f t="shared" si="63"/>
        <v>2.2712200000000182E-3</v>
      </c>
      <c r="I653" s="18">
        <f t="shared" si="63"/>
        <v>3.7734299999999665E-3</v>
      </c>
      <c r="J653" s="18">
        <f t="shared" si="63"/>
        <v>6.2581489999999976E-3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0.56094800000000333</v>
      </c>
      <c r="Y653" s="18">
        <f t="shared" si="64"/>
        <v>0.75674899999999923</v>
      </c>
      <c r="Z653" s="18">
        <f t="shared" si="64"/>
        <v>2.3387700000000455E-3</v>
      </c>
      <c r="AA653" s="18">
        <f t="shared" si="64"/>
        <v>2.9322900000000596E-3</v>
      </c>
      <c r="AB653" s="18">
        <f t="shared" si="64"/>
        <v>6.3142670000000019E-3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0.50822399999999845</v>
      </c>
      <c r="G654" s="18">
        <f t="shared" si="63"/>
        <v>0.55728500000000025</v>
      </c>
      <c r="H654" s="18">
        <f t="shared" si="63"/>
        <v>1.649860000000003E-3</v>
      </c>
      <c r="I654" s="18">
        <f t="shared" si="63"/>
        <v>1.1805999999999761E-3</v>
      </c>
      <c r="J654" s="18">
        <f t="shared" si="63"/>
        <v>5.1147780000000004E-3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0.74608200000000124</v>
      </c>
      <c r="Y654" s="18">
        <f t="shared" si="64"/>
        <v>0.73539900000000102</v>
      </c>
      <c r="Z654" s="18">
        <f t="shared" si="64"/>
        <v>1.6071699999999911E-3</v>
      </c>
      <c r="AA654" s="18">
        <f t="shared" si="64"/>
        <v>6.7072000000001353E-4</v>
      </c>
      <c r="AB654" s="18">
        <f t="shared" si="64"/>
        <v>4.9502139999999997E-3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breakfast_semitrack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breakfast_semitrack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29205.624000000003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26.00142626666667</v>
      </c>
      <c r="G5" s="30">
        <f t="shared" si="0"/>
        <v>30.979295066666666</v>
      </c>
      <c r="H5" s="30">
        <f t="shared" si="0"/>
        <v>0.93397401466666685</v>
      </c>
      <c r="I5" s="90">
        <f t="shared" si="0"/>
        <v>0.94380767533333343</v>
      </c>
      <c r="J5" s="90">
        <f t="shared" si="0"/>
        <v>0.10325149526666667</v>
      </c>
      <c r="K5" s="55"/>
      <c r="L5" s="55"/>
      <c r="M5" s="55"/>
      <c r="N5" s="26"/>
      <c r="O5" s="56"/>
      <c r="P5" s="130">
        <f t="shared" ref="P5:Q8" si="1">P16</f>
        <v>29.780999999999999</v>
      </c>
      <c r="Q5" s="151">
        <f t="shared" si="1"/>
        <v>12.452999999999999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29149.392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26.245300933333333</v>
      </c>
      <c r="Y5" s="30">
        <f t="shared" si="2"/>
        <v>32.271972866666665</v>
      </c>
      <c r="Z5" s="30">
        <f t="shared" si="2"/>
        <v>0.93382712400000001</v>
      </c>
      <c r="AA5" s="90">
        <f t="shared" si="2"/>
        <v>0.9436631413333334</v>
      </c>
      <c r="AB5" s="90">
        <f t="shared" si="2"/>
        <v>8.8960992799999999E-2</v>
      </c>
      <c r="AC5" s="55"/>
      <c r="AD5" s="55"/>
      <c r="AE5" s="55"/>
      <c r="AF5" s="26"/>
      <c r="AG5" s="238"/>
      <c r="AH5" s="130">
        <f t="shared" ref="AH5:AI8" si="3">AH16</f>
        <v>32.859000000000002</v>
      </c>
      <c r="AI5" s="151">
        <f t="shared" si="3"/>
        <v>11.420999999999999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-0.10100386645048898</v>
      </c>
      <c r="AN5" s="240">
        <f>bdrate($E5:$E8,G5:G8,$W5:$W8,Y5:Y8)</f>
        <v>-0.16239384980606508</v>
      </c>
      <c r="AO5" s="240">
        <f>bdrate($E5:$E8,H5:H8,$W5:$W8,Z5:Z8)</f>
        <v>-4.5847825448470658E-3</v>
      </c>
      <c r="AP5" s="240">
        <f>bdrate($E5:$E8,I5:I8,$W5:$W8,AA5:AA8)</f>
        <v>-3.9152983422705345E-2</v>
      </c>
      <c r="AQ5" s="241">
        <f>bdrateInverted($E5:$E8,J5:J8,$W5:$W8,AB5:AB8)</f>
        <v>-0.15163826785390533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41486.839999999997</v>
      </c>
      <c r="F6" s="90">
        <f t="shared" si="0"/>
        <v>27.909169733333332</v>
      </c>
      <c r="G6" s="90">
        <f t="shared" si="0"/>
        <v>32.767319733333331</v>
      </c>
      <c r="H6" s="90">
        <f t="shared" si="0"/>
        <v>0.96183507400000001</v>
      </c>
      <c r="I6" s="90">
        <f t="shared" si="0"/>
        <v>0.95889756000000004</v>
      </c>
      <c r="J6" s="90">
        <f t="shared" si="0"/>
        <v>6.3647608866666663E-2</v>
      </c>
      <c r="K6" s="56"/>
      <c r="L6" s="56"/>
      <c r="M6" s="56"/>
      <c r="N6" s="28"/>
      <c r="O6" s="56"/>
      <c r="P6" s="130">
        <f t="shared" si="1"/>
        <v>29.625</v>
      </c>
      <c r="Q6" s="130">
        <f t="shared" si="1"/>
        <v>12.656000000000001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41412.92</v>
      </c>
      <c r="X6" s="90">
        <f t="shared" si="2"/>
        <v>28.618657466666665</v>
      </c>
      <c r="Y6" s="90">
        <f t="shared" si="2"/>
        <v>34.394535600000005</v>
      </c>
      <c r="Z6" s="90">
        <f t="shared" si="2"/>
        <v>0.96184164000000005</v>
      </c>
      <c r="AA6" s="90">
        <f t="shared" si="2"/>
        <v>0.96045804999999995</v>
      </c>
      <c r="AB6" s="90">
        <f t="shared" si="2"/>
        <v>5.0626822466666652E-2</v>
      </c>
      <c r="AC6" s="56"/>
      <c r="AD6" s="56"/>
      <c r="AE6" s="56"/>
      <c r="AF6" s="28"/>
      <c r="AG6" s="238"/>
      <c r="AH6" s="130">
        <f t="shared" si="3"/>
        <v>32.030999999999999</v>
      </c>
      <c r="AI6" s="130">
        <f t="shared" si="3"/>
        <v>11.531000000000001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59819.472000000002</v>
      </c>
      <c r="F7" s="90">
        <f t="shared" si="0"/>
        <v>31.644052800000001</v>
      </c>
      <c r="G7" s="90">
        <f t="shared" si="0"/>
        <v>35.997454666666663</v>
      </c>
      <c r="H7" s="90">
        <f t="shared" si="0"/>
        <v>0.97857687999999998</v>
      </c>
      <c r="I7" s="90">
        <f t="shared" si="0"/>
        <v>0.97694968400000015</v>
      </c>
      <c r="J7" s="90">
        <f t="shared" si="0"/>
        <v>3.81013002E-2</v>
      </c>
      <c r="K7" s="56"/>
      <c r="L7" s="56"/>
      <c r="M7" s="56"/>
      <c r="N7" s="28"/>
      <c r="O7" s="56"/>
      <c r="P7" s="130">
        <f t="shared" si="1"/>
        <v>29.718</v>
      </c>
      <c r="Q7" s="130">
        <f t="shared" si="1"/>
        <v>12.906000000000001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59715.360000000001</v>
      </c>
      <c r="X7" s="90">
        <f t="shared" si="2"/>
        <v>33.052892999999997</v>
      </c>
      <c r="Y7" s="90">
        <f t="shared" si="2"/>
        <v>37.549650333333339</v>
      </c>
      <c r="Z7" s="90">
        <f t="shared" si="2"/>
        <v>0.97889737266666665</v>
      </c>
      <c r="AA7" s="90">
        <f t="shared" si="2"/>
        <v>0.97947087933333343</v>
      </c>
      <c r="AB7" s="90">
        <f t="shared" si="2"/>
        <v>2.8143538200000002E-2</v>
      </c>
      <c r="AC7" s="56"/>
      <c r="AD7" s="56"/>
      <c r="AE7" s="56"/>
      <c r="AF7" s="28"/>
      <c r="AG7" s="238"/>
      <c r="AH7" s="130">
        <f t="shared" si="3"/>
        <v>32.530999999999999</v>
      </c>
      <c r="AI7" s="130">
        <f t="shared" si="3"/>
        <v>11.670999999999999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86426.751999999993</v>
      </c>
      <c r="F8" s="90">
        <f t="shared" si="0"/>
        <v>36.315006000000004</v>
      </c>
      <c r="G8" s="90">
        <f t="shared" si="0"/>
        <v>40.327878333333338</v>
      </c>
      <c r="H8" s="90">
        <f t="shared" si="0"/>
        <v>0.98914434666666651</v>
      </c>
      <c r="I8" s="90">
        <f t="shared" si="0"/>
        <v>0.99196884800000018</v>
      </c>
      <c r="J8" s="90">
        <f t="shared" si="0"/>
        <v>2.2526060999999997E-2</v>
      </c>
      <c r="K8" s="56"/>
      <c r="L8" s="56"/>
      <c r="M8" s="56"/>
      <c r="N8" s="28"/>
      <c r="O8" s="56"/>
      <c r="P8" s="130">
        <f t="shared" si="1"/>
        <v>30.593</v>
      </c>
      <c r="Q8" s="130">
        <f t="shared" si="1"/>
        <v>13.125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86289.648000000001</v>
      </c>
      <c r="X8" s="90">
        <f t="shared" si="2"/>
        <v>38.605412399999992</v>
      </c>
      <c r="Y8" s="90">
        <f t="shared" si="2"/>
        <v>42.030127</v>
      </c>
      <c r="Z8" s="90">
        <f t="shared" si="2"/>
        <v>0.98952854533333301</v>
      </c>
      <c r="AA8" s="90">
        <f t="shared" si="2"/>
        <v>0.99374367266666686</v>
      </c>
      <c r="AB8" s="90">
        <f t="shared" si="2"/>
        <v>1.43028822E-2</v>
      </c>
      <c r="AC8" s="56"/>
      <c r="AD8" s="56"/>
      <c r="AE8" s="56"/>
      <c r="AF8" s="28"/>
      <c r="AG8" s="238"/>
      <c r="AH8" s="130">
        <f t="shared" si="3"/>
        <v>33.39</v>
      </c>
      <c r="AI8" s="130">
        <f t="shared" si="3"/>
        <v>12.420999999999999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29.926768226286971</v>
      </c>
      <c r="Q10" s="154">
        <f>GEOMEAN(Q5:Q8)</f>
        <v>12.782486913499145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32.699014821753366</v>
      </c>
      <c r="AI10" s="154">
        <f>GEOMEAN(AI5:AI8)</f>
        <v>11.754629194025599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6005.9040000000005</v>
      </c>
      <c r="F16" s="166">
        <v>5490.0559999999996</v>
      </c>
      <c r="G16" s="166">
        <v>894.50400000000002</v>
      </c>
      <c r="H16" s="166">
        <v>267.62400000000002</v>
      </c>
      <c r="I16" s="166">
        <v>14.664</v>
      </c>
      <c r="J16" s="166">
        <v>9010.0159999999996</v>
      </c>
      <c r="K16" s="60">
        <v>5653.6</v>
      </c>
      <c r="L16" s="60">
        <v>1869.2560000000001</v>
      </c>
      <c r="M16" s="60">
        <v>7.8879999999999999</v>
      </c>
      <c r="N16" s="55"/>
      <c r="O16" s="252"/>
      <c r="P16" s="129">
        <v>29.780999999999999</v>
      </c>
      <c r="Q16" s="129">
        <v>12.452999999999999</v>
      </c>
      <c r="R16" s="142"/>
      <c r="S16" s="214"/>
      <c r="T16" s="301"/>
      <c r="U16" s="25" t="s">
        <v>31</v>
      </c>
      <c r="V16" s="26"/>
      <c r="W16" s="128">
        <v>6005.9040000000005</v>
      </c>
      <c r="X16" s="166">
        <v>5433.6080000000002</v>
      </c>
      <c r="Y16" s="166">
        <v>894.44</v>
      </c>
      <c r="Z16" s="166">
        <v>267.64</v>
      </c>
      <c r="AA16" s="166">
        <v>14.8</v>
      </c>
      <c r="AB16" s="166">
        <v>9010.0560000000005</v>
      </c>
      <c r="AC16" s="60">
        <v>5653.6559999999999</v>
      </c>
      <c r="AD16" s="60">
        <v>1869.288</v>
      </c>
      <c r="AE16" s="60">
        <v>7.8879999999999999</v>
      </c>
      <c r="AF16" s="55"/>
      <c r="AG16" s="252"/>
      <c r="AH16" s="129">
        <v>32.859000000000002</v>
      </c>
      <c r="AI16" s="129">
        <v>11.420999999999999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6005.9040000000005</v>
      </c>
      <c r="F17" s="167">
        <v>7706.9679999999998</v>
      </c>
      <c r="G17" s="167">
        <v>3514.6239999999998</v>
      </c>
      <c r="H17" s="167">
        <v>1437.056</v>
      </c>
      <c r="I17" s="167">
        <v>235.136</v>
      </c>
      <c r="J17" s="167">
        <v>12096.567999999999</v>
      </c>
      <c r="K17" s="62">
        <v>7905.6639999999998</v>
      </c>
      <c r="L17" s="62">
        <v>2584.92</v>
      </c>
      <c r="M17" s="62">
        <v>7.88</v>
      </c>
      <c r="N17" s="56"/>
      <c r="O17" s="238"/>
      <c r="P17" s="144">
        <v>29.625</v>
      </c>
      <c r="Q17" s="144">
        <v>12.656000000000001</v>
      </c>
      <c r="R17" s="145"/>
      <c r="S17" s="214"/>
      <c r="T17" s="285"/>
      <c r="U17" s="27" t="s">
        <v>32</v>
      </c>
      <c r="V17" s="28"/>
      <c r="W17" s="143">
        <v>6005.9040000000005</v>
      </c>
      <c r="X17" s="167">
        <v>7632.4880000000003</v>
      </c>
      <c r="Y17" s="167">
        <v>3515.3440000000001</v>
      </c>
      <c r="Z17" s="167">
        <v>1437.0719999999999</v>
      </c>
      <c r="AA17" s="167">
        <v>234.76</v>
      </c>
      <c r="AB17" s="167">
        <v>12096.68</v>
      </c>
      <c r="AC17" s="62">
        <v>7905.7359999999999</v>
      </c>
      <c r="AD17" s="62">
        <v>2584.9360000000001</v>
      </c>
      <c r="AE17" s="62">
        <v>7.88</v>
      </c>
      <c r="AF17" s="56"/>
      <c r="AG17" s="238"/>
      <c r="AH17" s="144">
        <v>32.030999999999999</v>
      </c>
      <c r="AI17" s="144">
        <v>11.531000000000001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6005.9040000000005</v>
      </c>
      <c r="F18" s="167">
        <v>9992.9439999999995</v>
      </c>
      <c r="G18" s="167">
        <v>8313.8719999999994</v>
      </c>
      <c r="H18" s="167">
        <v>4673.1279999999997</v>
      </c>
      <c r="I18" s="167">
        <v>1868.9760000000001</v>
      </c>
      <c r="J18" s="167">
        <v>15343.12</v>
      </c>
      <c r="K18" s="62">
        <v>10277.64</v>
      </c>
      <c r="L18" s="62">
        <v>3343.8879999999999</v>
      </c>
      <c r="M18" s="62">
        <v>7.8639999999999999</v>
      </c>
      <c r="N18" s="56"/>
      <c r="O18" s="238"/>
      <c r="P18" s="144">
        <v>29.718</v>
      </c>
      <c r="Q18" s="144">
        <v>12.906000000000001</v>
      </c>
      <c r="R18" s="145"/>
      <c r="S18" s="214"/>
      <c r="T18" s="285"/>
      <c r="U18" s="27" t="s">
        <v>33</v>
      </c>
      <c r="V18" s="28"/>
      <c r="W18" s="143">
        <v>6005.9040000000005</v>
      </c>
      <c r="X18" s="167">
        <v>9897.6880000000001</v>
      </c>
      <c r="Y18" s="167">
        <v>8312.9680000000008</v>
      </c>
      <c r="Z18" s="167">
        <v>4670.2240000000002</v>
      </c>
      <c r="AA18" s="167">
        <v>1864.752</v>
      </c>
      <c r="AB18" s="167">
        <v>15342.816000000001</v>
      </c>
      <c r="AC18" s="62">
        <v>10277.111999999999</v>
      </c>
      <c r="AD18" s="62">
        <v>3343.8960000000002</v>
      </c>
      <c r="AE18" s="62">
        <v>7.8639999999999999</v>
      </c>
      <c r="AF18" s="56"/>
      <c r="AG18" s="238"/>
      <c r="AH18" s="144">
        <v>32.530999999999999</v>
      </c>
      <c r="AI18" s="144">
        <v>11.670999999999999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6005.9040000000005</v>
      </c>
      <c r="F19" s="167">
        <v>12165.592000000001</v>
      </c>
      <c r="G19" s="167">
        <v>14244.816000000001</v>
      </c>
      <c r="H19" s="167">
        <v>10894.944</v>
      </c>
      <c r="I19" s="167">
        <v>7494.848</v>
      </c>
      <c r="J19" s="167">
        <v>18723.583999999999</v>
      </c>
      <c r="K19" s="62">
        <v>12768.704</v>
      </c>
      <c r="L19" s="62">
        <v>4128.3599999999997</v>
      </c>
      <c r="M19" s="62">
        <v>7.7359999999999998</v>
      </c>
      <c r="N19" s="56"/>
      <c r="O19" s="238"/>
      <c r="P19" s="144">
        <v>30.593</v>
      </c>
      <c r="Q19" s="144">
        <v>13.125</v>
      </c>
      <c r="R19" s="145"/>
      <c r="S19" s="214"/>
      <c r="T19" s="285"/>
      <c r="U19" s="27" t="s">
        <v>35</v>
      </c>
      <c r="V19" s="28"/>
      <c r="W19" s="143">
        <v>6005.9040000000005</v>
      </c>
      <c r="X19" s="167">
        <v>12056.567999999999</v>
      </c>
      <c r="Y19" s="167">
        <v>14239.864</v>
      </c>
      <c r="Z19" s="167">
        <v>10884.32</v>
      </c>
      <c r="AA19" s="167">
        <v>7482.88</v>
      </c>
      <c r="AB19" s="167">
        <v>18723.632000000001</v>
      </c>
      <c r="AC19" s="62">
        <v>12768.2</v>
      </c>
      <c r="AD19" s="62">
        <v>4128.28</v>
      </c>
      <c r="AE19" s="62">
        <v>7.7359999999999998</v>
      </c>
      <c r="AF19" s="56"/>
      <c r="AG19" s="238"/>
      <c r="AH19" s="144">
        <v>33.39</v>
      </c>
      <c r="AI19" s="144">
        <v>12.420999999999999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29205.624000000003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29149.392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41486.839999999997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41412.92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59819.472000000002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59715.360000000001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86426.751999999993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86289.648000000001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25.644542999999999</v>
      </c>
      <c r="G33" s="96">
        <v>30.636057000000001</v>
      </c>
      <c r="H33" s="96">
        <v>0.93352168999999996</v>
      </c>
      <c r="I33" s="60">
        <v>0.93983317</v>
      </c>
      <c r="J33" s="60">
        <v>0.1090348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25.869524999999999</v>
      </c>
      <c r="Y33" s="96">
        <v>31.815957999999998</v>
      </c>
      <c r="Z33" s="96">
        <v>0.93358224000000001</v>
      </c>
      <c r="AA33" s="60">
        <v>0.93948324000000005</v>
      </c>
      <c r="AB33" s="60">
        <v>9.4731174000000001E-2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0.22498200000000068</v>
      </c>
      <c r="AN33" s="95">
        <f t="shared" ref="AN33:AN96" si="5">IF(OR(Y33="",G33=""),"",Y33-G33)</f>
        <v>1.1799009999999974</v>
      </c>
      <c r="AO33" s="95">
        <f t="shared" ref="AO33:AO96" si="6">IF(OR(Z33="",H33=""),"",Z33-H33)</f>
        <v>6.0550000000048065E-5</v>
      </c>
      <c r="AP33" s="95">
        <f t="shared" ref="AP33:AP96" si="7">IF(OR(AA33="",I33=""),"",AA33-I33)</f>
        <v>-3.4992999999994279E-4</v>
      </c>
      <c r="AQ33" s="120">
        <f t="shared" ref="AQ33:AQ96" si="8">IF(OR(AB33="",J33=""),"",AB33-J33)</f>
        <v>-1.4303626E-2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27.604693000000001</v>
      </c>
      <c r="G34" s="187">
        <v>32.445912999999997</v>
      </c>
      <c r="H34" s="187">
        <v>0.96156048000000005</v>
      </c>
      <c r="I34" s="62">
        <v>0.95568399999999998</v>
      </c>
      <c r="J34" s="62">
        <v>6.7263483999999998E-2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28.062173999999999</v>
      </c>
      <c r="Y34" s="187">
        <v>33.883087000000003</v>
      </c>
      <c r="Z34" s="187">
        <v>0.96150449999999998</v>
      </c>
      <c r="AA34" s="62">
        <v>0.95741206000000001</v>
      </c>
      <c r="AB34" s="62">
        <v>5.493369E-2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0.45748099999999781</v>
      </c>
      <c r="AN34" s="121">
        <f t="shared" si="5"/>
        <v>1.4371740000000059</v>
      </c>
      <c r="AO34" s="121">
        <f t="shared" si="6"/>
        <v>-5.5980000000066532E-5</v>
      </c>
      <c r="AP34" s="121">
        <f t="shared" si="7"/>
        <v>1.7280600000000312E-3</v>
      </c>
      <c r="AQ34" s="87">
        <f t="shared" si="8"/>
        <v>-1.2329793999999998E-2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31.604382000000001</v>
      </c>
      <c r="G35" s="187">
        <v>35.866565999999999</v>
      </c>
      <c r="H35" s="187">
        <v>0.97853783999999999</v>
      </c>
      <c r="I35" s="62">
        <v>0.97755239999999999</v>
      </c>
      <c r="J35" s="62">
        <v>4.1622623999999997E-2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32.998444999999997</v>
      </c>
      <c r="Y35" s="187">
        <v>37.340231000000003</v>
      </c>
      <c r="Z35" s="187">
        <v>0.97893191000000002</v>
      </c>
      <c r="AA35" s="62">
        <v>0.98016256000000002</v>
      </c>
      <c r="AB35" s="62">
        <v>3.0716690000000001E-2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1.3940629999999956</v>
      </c>
      <c r="AN35" s="121">
        <f t="shared" si="5"/>
        <v>1.473665000000004</v>
      </c>
      <c r="AO35" s="121">
        <f t="shared" si="6"/>
        <v>3.9407000000002412E-4</v>
      </c>
      <c r="AP35" s="121">
        <f t="shared" si="7"/>
        <v>2.610160000000028E-3</v>
      </c>
      <c r="AQ35" s="87">
        <f t="shared" si="8"/>
        <v>-1.0905933999999996E-2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36.365271999999997</v>
      </c>
      <c r="G36" s="187">
        <v>40.364772000000002</v>
      </c>
      <c r="H36" s="187">
        <v>0.98903028000000004</v>
      </c>
      <c r="I36" s="62">
        <v>0.99224864999999995</v>
      </c>
      <c r="J36" s="62">
        <v>2.4305641999999999E-2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38.553187000000001</v>
      </c>
      <c r="Y36" s="187">
        <v>41.945813999999999</v>
      </c>
      <c r="Z36" s="187">
        <v>0.98943059</v>
      </c>
      <c r="AA36" s="62">
        <v>0.99379642999999995</v>
      </c>
      <c r="AB36" s="62">
        <v>1.6219592000000001E-2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2.1879150000000038</v>
      </c>
      <c r="AN36" s="121">
        <f t="shared" si="5"/>
        <v>1.5810419999999965</v>
      </c>
      <c r="AO36" s="121">
        <f t="shared" si="6"/>
        <v>4.0030999999995931E-4</v>
      </c>
      <c r="AP36" s="121">
        <f t="shared" si="7"/>
        <v>1.5477799999999986E-3</v>
      </c>
      <c r="AQ36" s="87">
        <f t="shared" si="8"/>
        <v>-8.0860499999999974E-3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25.865734</v>
      </c>
      <c r="G38" s="96">
        <v>30.869838999999999</v>
      </c>
      <c r="H38" s="96">
        <v>0.93537258999999995</v>
      </c>
      <c r="I38" s="60">
        <v>0.94253295999999998</v>
      </c>
      <c r="J38" s="60">
        <v>0.10316529000000001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26.143608</v>
      </c>
      <c r="Y38" s="96">
        <v>32.105213999999997</v>
      </c>
      <c r="Z38" s="96">
        <v>0.93528292999999996</v>
      </c>
      <c r="AA38" s="60">
        <v>0.94251925999999997</v>
      </c>
      <c r="AB38" s="60">
        <v>8.8932479999999994E-2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0.27787400000000062</v>
      </c>
      <c r="AN38" s="95">
        <f t="shared" si="5"/>
        <v>1.2353749999999977</v>
      </c>
      <c r="AO38" s="95">
        <f t="shared" si="6"/>
        <v>-8.9659999999991413E-5</v>
      </c>
      <c r="AP38" s="95">
        <f t="shared" si="7"/>
        <v>-1.3700000000005375E-5</v>
      </c>
      <c r="AQ38" s="120">
        <f t="shared" si="8"/>
        <v>-1.4232810000000012E-2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27.743549000000002</v>
      </c>
      <c r="G39" s="187">
        <v>32.590274999999998</v>
      </c>
      <c r="H39" s="187">
        <v>0.96202114000000005</v>
      </c>
      <c r="I39" s="62">
        <v>0.95775573999999997</v>
      </c>
      <c r="J39" s="62">
        <v>6.5815165999999994E-2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28.364636000000001</v>
      </c>
      <c r="Y39" s="187">
        <v>34.146819999999998</v>
      </c>
      <c r="Z39" s="187">
        <v>0.96194117000000001</v>
      </c>
      <c r="AA39" s="62">
        <v>0.95941520999999996</v>
      </c>
      <c r="AB39" s="62">
        <v>5.273916E-2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0.62108699999999928</v>
      </c>
      <c r="AN39" s="121">
        <f t="shared" si="5"/>
        <v>1.5565449999999998</v>
      </c>
      <c r="AO39" s="121">
        <f t="shared" si="6"/>
        <v>-7.9970000000040287E-5</v>
      </c>
      <c r="AP39" s="121">
        <f t="shared" si="7"/>
        <v>1.6594699999999962E-3</v>
      </c>
      <c r="AQ39" s="87">
        <f t="shared" si="8"/>
        <v>-1.3076005999999994E-2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31.470849000000001</v>
      </c>
      <c r="G40" s="187">
        <v>35.768541999999997</v>
      </c>
      <c r="H40" s="187">
        <v>0.97850135999999999</v>
      </c>
      <c r="I40" s="62">
        <v>0.97780714000000002</v>
      </c>
      <c r="J40" s="62">
        <v>4.0794443E-2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32.939248999999997</v>
      </c>
      <c r="Y40" s="187">
        <v>37.305152</v>
      </c>
      <c r="Z40" s="187">
        <v>0.97881072999999996</v>
      </c>
      <c r="AA40" s="62">
        <v>0.98006671999999995</v>
      </c>
      <c r="AB40" s="62">
        <v>2.9989129E-2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1.4683999999999955</v>
      </c>
      <c r="AN40" s="121">
        <f t="shared" si="5"/>
        <v>1.5366100000000031</v>
      </c>
      <c r="AO40" s="121">
        <f t="shared" si="6"/>
        <v>3.093699999999755E-4</v>
      </c>
      <c r="AP40" s="121">
        <f t="shared" si="7"/>
        <v>2.2595799999999278E-3</v>
      </c>
      <c r="AQ40" s="87">
        <f t="shared" si="8"/>
        <v>-1.0805314E-2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36.226483999999999</v>
      </c>
      <c r="G41" s="187">
        <v>40.268076999999998</v>
      </c>
      <c r="H41" s="187">
        <v>0.98879430999999995</v>
      </c>
      <c r="I41" s="62">
        <v>0.99218868999999998</v>
      </c>
      <c r="J41" s="62">
        <v>2.4268707E-2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38.566253000000003</v>
      </c>
      <c r="Y41" s="187">
        <v>41.959961</v>
      </c>
      <c r="Z41" s="187">
        <v>0.98920286999999996</v>
      </c>
      <c r="AA41" s="62">
        <v>0.99371955000000001</v>
      </c>
      <c r="AB41" s="62">
        <v>1.5732603000000001E-2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2.339769000000004</v>
      </c>
      <c r="AN41" s="121">
        <f t="shared" si="5"/>
        <v>1.6918840000000017</v>
      </c>
      <c r="AO41" s="121">
        <f t="shared" si="6"/>
        <v>4.0856000000000225E-4</v>
      </c>
      <c r="AP41" s="121">
        <f t="shared" si="7"/>
        <v>1.5308600000000228E-3</v>
      </c>
      <c r="AQ41" s="87">
        <f t="shared" si="8"/>
        <v>-8.5361039999999992E-3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26.135473999999999</v>
      </c>
      <c r="G43" s="96">
        <v>31.085560999999998</v>
      </c>
      <c r="H43" s="96">
        <v>0.93543964000000002</v>
      </c>
      <c r="I43" s="60">
        <v>0.94495704999999997</v>
      </c>
      <c r="J43" s="60">
        <v>9.8305900000000002E-2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26.360005000000001</v>
      </c>
      <c r="Y43" s="96">
        <v>32.232768999999998</v>
      </c>
      <c r="Z43" s="96">
        <v>0.93520747999999998</v>
      </c>
      <c r="AA43" s="60">
        <v>0.94423506999999995</v>
      </c>
      <c r="AB43" s="60">
        <v>8.5816786000000006E-2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0.22453100000000248</v>
      </c>
      <c r="AN43" s="95">
        <f t="shared" si="5"/>
        <v>1.1472079999999991</v>
      </c>
      <c r="AO43" s="95">
        <f t="shared" si="6"/>
        <v>-2.3216000000003678E-4</v>
      </c>
      <c r="AP43" s="95">
        <f t="shared" si="7"/>
        <v>-7.2198000000001095E-4</v>
      </c>
      <c r="AQ43" s="120">
        <f t="shared" si="8"/>
        <v>-1.2489113999999996E-2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27.994900999999999</v>
      </c>
      <c r="G44" s="187">
        <v>32.808422999999998</v>
      </c>
      <c r="H44" s="187">
        <v>0.96205198999999997</v>
      </c>
      <c r="I44" s="62">
        <v>0.95953918000000005</v>
      </c>
      <c r="J44" s="62">
        <v>6.0917124000000003E-2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28.679973</v>
      </c>
      <c r="Y44" s="187">
        <v>34.354779000000001</v>
      </c>
      <c r="Z44" s="187">
        <v>0.96202577</v>
      </c>
      <c r="AA44" s="62">
        <v>0.96117666999999996</v>
      </c>
      <c r="AB44" s="62">
        <v>4.9128063E-2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0.68507200000000168</v>
      </c>
      <c r="AN44" s="121">
        <f t="shared" si="5"/>
        <v>1.546356000000003</v>
      </c>
      <c r="AO44" s="121">
        <f t="shared" si="6"/>
        <v>-2.6219999999965715E-5</v>
      </c>
      <c r="AP44" s="121">
        <f t="shared" si="7"/>
        <v>1.6374899999999082E-3</v>
      </c>
      <c r="AQ44" s="87">
        <f t="shared" si="8"/>
        <v>-1.1789061000000003E-2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31.540984999999999</v>
      </c>
      <c r="G45" s="187">
        <v>35.832555999999997</v>
      </c>
      <c r="H45" s="187">
        <v>0.97824929000000005</v>
      </c>
      <c r="I45" s="62">
        <v>0.97767406000000001</v>
      </c>
      <c r="J45" s="62">
        <v>3.7712447000000003E-2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32.940080999999999</v>
      </c>
      <c r="Y45" s="187">
        <v>37.298966</v>
      </c>
      <c r="Z45" s="187">
        <v>0.97849008999999998</v>
      </c>
      <c r="AA45" s="62">
        <v>0.97986413000000006</v>
      </c>
      <c r="AB45" s="62">
        <v>2.8312895000000001E-2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1.3990960000000001</v>
      </c>
      <c r="AN45" s="121">
        <f t="shared" si="5"/>
        <v>1.4664100000000033</v>
      </c>
      <c r="AO45" s="121">
        <f t="shared" si="6"/>
        <v>2.4079999999992996E-4</v>
      </c>
      <c r="AP45" s="121">
        <f t="shared" si="7"/>
        <v>2.1900700000000439E-3</v>
      </c>
      <c r="AQ45" s="87">
        <f t="shared" si="8"/>
        <v>-9.399552000000002E-3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36.363339000000003</v>
      </c>
      <c r="G46" s="187">
        <v>40.362701999999999</v>
      </c>
      <c r="H46" s="187">
        <v>0.98879594000000004</v>
      </c>
      <c r="I46" s="62">
        <v>0.99202352999999999</v>
      </c>
      <c r="J46" s="62">
        <v>2.2042296999999999E-2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38.604773000000002</v>
      </c>
      <c r="Y46" s="187">
        <v>41.963939000000003</v>
      </c>
      <c r="Z46" s="187">
        <v>0.98920437000000006</v>
      </c>
      <c r="AA46" s="62">
        <v>0.99369682000000004</v>
      </c>
      <c r="AB46" s="62">
        <v>1.4598926E-2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2.2414339999999982</v>
      </c>
      <c r="AN46" s="121">
        <f t="shared" si="5"/>
        <v>1.6012370000000047</v>
      </c>
      <c r="AO46" s="121">
        <f t="shared" si="6"/>
        <v>4.0843000000001517E-4</v>
      </c>
      <c r="AP46" s="121">
        <f t="shared" si="7"/>
        <v>1.6732900000000495E-3</v>
      </c>
      <c r="AQ46" s="87">
        <f t="shared" si="8"/>
        <v>-7.443370999999999E-3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26.223526</v>
      </c>
      <c r="G48" s="96">
        <v>31.147195</v>
      </c>
      <c r="H48" s="96">
        <v>0.93525385999999999</v>
      </c>
      <c r="I48" s="60">
        <v>0.94475078999999995</v>
      </c>
      <c r="J48" s="60">
        <v>0.10146930999999999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26.411602999999999</v>
      </c>
      <c r="Y48" s="96">
        <v>32.227786000000002</v>
      </c>
      <c r="Z48" s="96">
        <v>0.93507622999999995</v>
      </c>
      <c r="AA48" s="60">
        <v>0.94486199999999998</v>
      </c>
      <c r="AB48" s="60">
        <v>8.9258834999999995E-2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0.18807699999999983</v>
      </c>
      <c r="AN48" s="95">
        <f t="shared" si="5"/>
        <v>1.0805910000000019</v>
      </c>
      <c r="AO48" s="95">
        <f t="shared" si="6"/>
        <v>-1.776300000000397E-4</v>
      </c>
      <c r="AP48" s="95">
        <f t="shared" si="7"/>
        <v>1.1121000000002823E-4</v>
      </c>
      <c r="AQ48" s="120">
        <f t="shared" si="8"/>
        <v>-1.2210474999999998E-2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27.984475</v>
      </c>
      <c r="G49" s="187">
        <v>32.790492999999998</v>
      </c>
      <c r="H49" s="187">
        <v>0.96176145999999996</v>
      </c>
      <c r="I49" s="62">
        <v>0.95847508999999997</v>
      </c>
      <c r="J49" s="62">
        <v>6.3081899999999996E-2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28.629411000000001</v>
      </c>
      <c r="Y49" s="187">
        <v>34.297888999999998</v>
      </c>
      <c r="Z49" s="187">
        <v>0.96179930999999996</v>
      </c>
      <c r="AA49" s="62">
        <v>0.96037698999999999</v>
      </c>
      <c r="AB49" s="62">
        <v>5.1416730000000001E-2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0.64493600000000129</v>
      </c>
      <c r="AN49" s="121">
        <f t="shared" si="5"/>
        <v>1.507396</v>
      </c>
      <c r="AO49" s="121">
        <f t="shared" si="6"/>
        <v>3.7850000000005934E-5</v>
      </c>
      <c r="AP49" s="121">
        <f t="shared" si="7"/>
        <v>1.9019000000000119E-3</v>
      </c>
      <c r="AQ49" s="87">
        <f t="shared" si="8"/>
        <v>-1.1665169999999996E-2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31.490902999999999</v>
      </c>
      <c r="G50" s="187">
        <v>35.783580999999998</v>
      </c>
      <c r="H50" s="187">
        <v>0.97780739999999999</v>
      </c>
      <c r="I50" s="62">
        <v>0.9769854</v>
      </c>
      <c r="J50" s="62">
        <v>3.9420627E-2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32.838830999999999</v>
      </c>
      <c r="Y50" s="187">
        <v>37.228529999999999</v>
      </c>
      <c r="Z50" s="187">
        <v>0.97804422999999996</v>
      </c>
      <c r="AA50" s="62">
        <v>0.97922604000000002</v>
      </c>
      <c r="AB50" s="62">
        <v>3.0070256E-2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1.3479279999999996</v>
      </c>
      <c r="AN50" s="121">
        <f t="shared" si="5"/>
        <v>1.4449490000000011</v>
      </c>
      <c r="AO50" s="121">
        <f t="shared" si="6"/>
        <v>2.3682999999996568E-4</v>
      </c>
      <c r="AP50" s="121">
        <f t="shared" si="7"/>
        <v>2.240640000000016E-3</v>
      </c>
      <c r="AQ50" s="87">
        <f t="shared" si="8"/>
        <v>-9.3503709999999997E-3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36.367829</v>
      </c>
      <c r="G51" s="187">
        <v>40.348019000000001</v>
      </c>
      <c r="H51" s="187">
        <v>0.98857676000000005</v>
      </c>
      <c r="I51" s="62">
        <v>0.99196877999999999</v>
      </c>
      <c r="J51" s="62">
        <v>2.3408847E-2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38.490563999999999</v>
      </c>
      <c r="Y51" s="187">
        <v>41.885827999999997</v>
      </c>
      <c r="Z51" s="187">
        <v>0.98899488999999996</v>
      </c>
      <c r="AA51" s="62">
        <v>0.99365035000000002</v>
      </c>
      <c r="AB51" s="62">
        <v>1.5803454000000002E-2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2.1227349999999987</v>
      </c>
      <c r="AN51" s="121">
        <f t="shared" si="5"/>
        <v>1.5378089999999958</v>
      </c>
      <c r="AO51" s="121">
        <f t="shared" si="6"/>
        <v>4.1812999999990552E-4</v>
      </c>
      <c r="AP51" s="121">
        <f t="shared" si="7"/>
        <v>1.6815700000000211E-3</v>
      </c>
      <c r="AQ51" s="87">
        <f t="shared" si="8"/>
        <v>-7.6053929999999985E-3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26.272328999999999</v>
      </c>
      <c r="G53" s="96">
        <v>31.137193</v>
      </c>
      <c r="H53" s="96">
        <v>0.93198159999999997</v>
      </c>
      <c r="I53" s="60">
        <v>0.94552541999999995</v>
      </c>
      <c r="J53" s="60">
        <v>0.10535696999999999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26.455418999999999</v>
      </c>
      <c r="Y53" s="96">
        <v>32.128736000000004</v>
      </c>
      <c r="Z53" s="96">
        <v>0.93189496000000005</v>
      </c>
      <c r="AA53" s="60">
        <v>0.94565975000000002</v>
      </c>
      <c r="AB53" s="60">
        <v>9.3456365E-2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0.18308999999999997</v>
      </c>
      <c r="AN53" s="95">
        <f t="shared" si="5"/>
        <v>0.99154300000000362</v>
      </c>
      <c r="AO53" s="95">
        <f t="shared" si="6"/>
        <v>-8.6639999999915673E-5</v>
      </c>
      <c r="AP53" s="95">
        <f t="shared" si="7"/>
        <v>1.3433000000007134E-4</v>
      </c>
      <c r="AQ53" s="120">
        <f t="shared" si="8"/>
        <v>-1.1900604999999995E-2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28.037262999999999</v>
      </c>
      <c r="G54" s="187">
        <v>32.794320999999997</v>
      </c>
      <c r="H54" s="187">
        <v>0.96011168000000002</v>
      </c>
      <c r="I54" s="62">
        <v>0.95905744000000004</v>
      </c>
      <c r="J54" s="62">
        <v>6.6314206000000001E-2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28.724471000000001</v>
      </c>
      <c r="Y54" s="187">
        <v>34.223623000000003</v>
      </c>
      <c r="Z54" s="187">
        <v>0.96001698999999996</v>
      </c>
      <c r="AA54" s="62">
        <v>0.96101026000000001</v>
      </c>
      <c r="AB54" s="62">
        <v>5.4492055999999997E-2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0.68720800000000182</v>
      </c>
      <c r="AN54" s="121">
        <f t="shared" si="5"/>
        <v>1.429302000000007</v>
      </c>
      <c r="AO54" s="121">
        <f t="shared" si="6"/>
        <v>-9.469000000006389E-5</v>
      </c>
      <c r="AP54" s="121">
        <f t="shared" si="7"/>
        <v>1.9528199999999662E-3</v>
      </c>
      <c r="AQ54" s="87">
        <f t="shared" si="8"/>
        <v>-1.1822150000000003E-2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31.462765000000001</v>
      </c>
      <c r="G55" s="187">
        <v>35.746313999999998</v>
      </c>
      <c r="H55" s="187">
        <v>0.97690237000000002</v>
      </c>
      <c r="I55" s="62">
        <v>0.97711731999999996</v>
      </c>
      <c r="J55" s="62">
        <v>4.1920262999999999E-2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32.775792000000003</v>
      </c>
      <c r="Y55" s="187">
        <v>37.115378</v>
      </c>
      <c r="Z55" s="187">
        <v>0.97719619999999996</v>
      </c>
      <c r="AA55" s="62">
        <v>0.97930138</v>
      </c>
      <c r="AB55" s="62">
        <v>3.2762623999999997E-2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1.3130270000000017</v>
      </c>
      <c r="AN55" s="121">
        <f t="shared" si="5"/>
        <v>1.3690640000000016</v>
      </c>
      <c r="AO55" s="121">
        <f t="shared" si="6"/>
        <v>2.9382999999993942E-4</v>
      </c>
      <c r="AP55" s="121">
        <f t="shared" si="7"/>
        <v>2.1840600000000432E-3</v>
      </c>
      <c r="AQ55" s="87">
        <f t="shared" si="8"/>
        <v>-9.1576390000000021E-3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36.114834000000002</v>
      </c>
      <c r="G56" s="187">
        <v>40.061593999999999</v>
      </c>
      <c r="H56" s="187">
        <v>0.98803324999999997</v>
      </c>
      <c r="I56" s="62">
        <v>0.99176202999999996</v>
      </c>
      <c r="J56" s="62">
        <v>2.5116968999999999E-2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38.088670999999998</v>
      </c>
      <c r="Y56" s="187">
        <v>41.519404000000002</v>
      </c>
      <c r="Z56" s="187">
        <v>0.98843572000000002</v>
      </c>
      <c r="AA56" s="62">
        <v>0.99333283999999999</v>
      </c>
      <c r="AB56" s="62">
        <v>1.7614326999999999E-2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1.9738369999999961</v>
      </c>
      <c r="AN56" s="121">
        <f t="shared" si="5"/>
        <v>1.457810000000002</v>
      </c>
      <c r="AO56" s="121">
        <f t="shared" si="6"/>
        <v>4.0247000000004363E-4</v>
      </c>
      <c r="AP56" s="121">
        <f t="shared" si="7"/>
        <v>1.5708100000000336E-3</v>
      </c>
      <c r="AQ56" s="87">
        <f t="shared" si="8"/>
        <v>-7.5026420000000003E-3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25.673145999999999</v>
      </c>
      <c r="G58" s="96">
        <v>30.725178</v>
      </c>
      <c r="H58" s="96">
        <v>0.93362528</v>
      </c>
      <c r="I58" s="60">
        <v>0.94261801000000001</v>
      </c>
      <c r="J58" s="60">
        <v>0.10930492999999999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26.008637</v>
      </c>
      <c r="Y58" s="96">
        <v>32.242823000000001</v>
      </c>
      <c r="Z58" s="96">
        <v>0.93358823999999996</v>
      </c>
      <c r="AA58" s="60">
        <v>0.94392536000000005</v>
      </c>
      <c r="AB58" s="60">
        <v>9.2927665000000007E-2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0.33549100000000109</v>
      </c>
      <c r="AN58" s="95">
        <f t="shared" si="5"/>
        <v>1.5176450000000017</v>
      </c>
      <c r="AO58" s="95">
        <f t="shared" si="6"/>
        <v>-3.7040000000043705E-5</v>
      </c>
      <c r="AP58" s="95">
        <f t="shared" si="7"/>
        <v>1.3073500000000404E-3</v>
      </c>
      <c r="AQ58" s="120">
        <f t="shared" si="8"/>
        <v>-1.6377264999999988E-2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27.763255999999998</v>
      </c>
      <c r="G59" s="187">
        <v>32.649656</v>
      </c>
      <c r="H59" s="187">
        <v>0.96241319000000003</v>
      </c>
      <c r="I59" s="62">
        <v>0.95947631</v>
      </c>
      <c r="J59" s="62">
        <v>6.6750290000000004E-2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28.387460000000001</v>
      </c>
      <c r="Y59" s="187">
        <v>34.366045</v>
      </c>
      <c r="Z59" s="187">
        <v>0.96253275000000005</v>
      </c>
      <c r="AA59" s="62">
        <v>0.96120726000000001</v>
      </c>
      <c r="AB59" s="62">
        <v>5.2540410000000003E-2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0.62420400000000242</v>
      </c>
      <c r="AN59" s="121">
        <f t="shared" si="5"/>
        <v>1.7163889999999995</v>
      </c>
      <c r="AO59" s="121">
        <f t="shared" si="6"/>
        <v>1.1956000000001854E-4</v>
      </c>
      <c r="AP59" s="121">
        <f t="shared" si="7"/>
        <v>1.7309500000000089E-3</v>
      </c>
      <c r="AQ59" s="87">
        <f t="shared" si="8"/>
        <v>-1.4209880000000001E-2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31.739058</v>
      </c>
      <c r="G60" s="187">
        <v>36.112147</v>
      </c>
      <c r="H60" s="187">
        <v>0.97929529000000004</v>
      </c>
      <c r="I60" s="62">
        <v>0.97884939000000004</v>
      </c>
      <c r="J60" s="62">
        <v>3.8338034999999999E-2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33.202742999999998</v>
      </c>
      <c r="Y60" s="187">
        <v>37.771681999999998</v>
      </c>
      <c r="Z60" s="187">
        <v>0.97967183000000002</v>
      </c>
      <c r="AA60" s="62">
        <v>0.98096930000000004</v>
      </c>
      <c r="AB60" s="62">
        <v>2.7613252000000001E-2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1.4636849999999981</v>
      </c>
      <c r="AN60" s="121">
        <f t="shared" si="5"/>
        <v>1.6595349999999982</v>
      </c>
      <c r="AO60" s="121">
        <f t="shared" si="6"/>
        <v>3.7653999999998078E-4</v>
      </c>
      <c r="AP60" s="121">
        <f t="shared" si="7"/>
        <v>2.1199100000000026E-3</v>
      </c>
      <c r="AQ60" s="87">
        <f t="shared" si="8"/>
        <v>-1.0724782999999998E-2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36.394812999999999</v>
      </c>
      <c r="G61" s="187">
        <v>40.425699000000002</v>
      </c>
      <c r="H61" s="187">
        <v>0.98976902</v>
      </c>
      <c r="I61" s="62">
        <v>0.99242311999999999</v>
      </c>
      <c r="J61" s="62">
        <v>2.2088485000000001E-2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38.814292999999999</v>
      </c>
      <c r="Y61" s="187">
        <v>42.226388999999998</v>
      </c>
      <c r="Z61" s="187">
        <v>0.99015379999999997</v>
      </c>
      <c r="AA61" s="62">
        <v>0.99387473000000004</v>
      </c>
      <c r="AB61" s="62">
        <v>1.3496019999999999E-2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2.4194800000000001</v>
      </c>
      <c r="AN61" s="121">
        <f t="shared" si="5"/>
        <v>1.8006899999999959</v>
      </c>
      <c r="AO61" s="121">
        <f t="shared" si="6"/>
        <v>3.8477999999997348E-4</v>
      </c>
      <c r="AP61" s="121">
        <f t="shared" si="7"/>
        <v>1.4516100000000476E-3</v>
      </c>
      <c r="AQ61" s="87">
        <f t="shared" si="8"/>
        <v>-8.5924650000000023E-3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25.901805</v>
      </c>
      <c r="G63" s="96">
        <v>30.966154</v>
      </c>
      <c r="H63" s="96">
        <v>0.93601007000000003</v>
      </c>
      <c r="I63" s="60">
        <v>0.94367374000000004</v>
      </c>
      <c r="J63" s="60">
        <v>0.10096003000000001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26.186865999999998</v>
      </c>
      <c r="Y63" s="96">
        <v>32.395401</v>
      </c>
      <c r="Z63" s="96">
        <v>0.93576767999999999</v>
      </c>
      <c r="AA63" s="60">
        <v>0.94349759</v>
      </c>
      <c r="AB63" s="60">
        <v>8.5673769999999996E-2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0.2850609999999989</v>
      </c>
      <c r="AN63" s="95">
        <f t="shared" si="5"/>
        <v>1.4292470000000002</v>
      </c>
      <c r="AO63" s="95">
        <f t="shared" si="6"/>
        <v>-2.4239000000003674E-4</v>
      </c>
      <c r="AP63" s="95">
        <f t="shared" si="7"/>
        <v>-1.7615000000004155E-4</v>
      </c>
      <c r="AQ63" s="120">
        <f t="shared" si="8"/>
        <v>-1.528626000000001E-2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27.782194</v>
      </c>
      <c r="G64" s="187">
        <v>32.732582000000001</v>
      </c>
      <c r="H64" s="187">
        <v>0.96289464000000002</v>
      </c>
      <c r="I64" s="62">
        <v>0.95872257999999999</v>
      </c>
      <c r="J64" s="62">
        <v>6.2386733E-2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28.503858999999999</v>
      </c>
      <c r="Y64" s="187">
        <v>34.472195999999997</v>
      </c>
      <c r="Z64" s="187">
        <v>0.96291504000000006</v>
      </c>
      <c r="AA64" s="62">
        <v>0.95959598999999995</v>
      </c>
      <c r="AB64" s="62">
        <v>4.8766688000000002E-2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0.721664999999998</v>
      </c>
      <c r="AN64" s="121">
        <f t="shared" si="5"/>
        <v>1.739613999999996</v>
      </c>
      <c r="AO64" s="121">
        <f t="shared" si="6"/>
        <v>2.0400000000031504E-5</v>
      </c>
      <c r="AP64" s="121">
        <f t="shared" si="7"/>
        <v>8.7340999999996338E-4</v>
      </c>
      <c r="AQ64" s="87">
        <f t="shared" si="8"/>
        <v>-1.3620044999999997E-2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31.655653000000001</v>
      </c>
      <c r="G65" s="187">
        <v>36.081910000000001</v>
      </c>
      <c r="H65" s="187">
        <v>0.97932050999999998</v>
      </c>
      <c r="I65" s="62">
        <v>0.97633722999999994</v>
      </c>
      <c r="J65" s="62">
        <v>3.6328692000000003E-2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33.052472000000002</v>
      </c>
      <c r="Y65" s="187">
        <v>37.698636999999998</v>
      </c>
      <c r="Z65" s="187">
        <v>0.97960199000000003</v>
      </c>
      <c r="AA65" s="62">
        <v>0.97887800000000003</v>
      </c>
      <c r="AB65" s="62">
        <v>2.6352075999999999E-2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1.3968190000000007</v>
      </c>
      <c r="AN65" s="121">
        <f t="shared" si="5"/>
        <v>1.6167269999999974</v>
      </c>
      <c r="AO65" s="121">
        <f t="shared" si="6"/>
        <v>2.8148000000005613E-4</v>
      </c>
      <c r="AP65" s="121">
        <f t="shared" si="7"/>
        <v>2.540770000000081E-3</v>
      </c>
      <c r="AQ65" s="87">
        <f t="shared" si="8"/>
        <v>-9.9766160000000041E-3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36.389713999999998</v>
      </c>
      <c r="G66" s="187">
        <v>40.434255999999998</v>
      </c>
      <c r="H66" s="187">
        <v>0.98958267</v>
      </c>
      <c r="I66" s="62">
        <v>0.99163986000000004</v>
      </c>
      <c r="J66" s="62">
        <v>2.1742305E-2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38.858902</v>
      </c>
      <c r="Y66" s="187">
        <v>42.263404999999999</v>
      </c>
      <c r="Z66" s="187">
        <v>0.98996147999999995</v>
      </c>
      <c r="AA66" s="62">
        <v>0.99361277999999997</v>
      </c>
      <c r="AB66" s="62">
        <v>1.3136212E-2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2.4691880000000026</v>
      </c>
      <c r="AN66" s="121">
        <f t="shared" si="5"/>
        <v>1.829149000000001</v>
      </c>
      <c r="AO66" s="121">
        <f t="shared" si="6"/>
        <v>3.7880999999995169E-4</v>
      </c>
      <c r="AP66" s="121">
        <f t="shared" si="7"/>
        <v>1.9729199999999336E-3</v>
      </c>
      <c r="AQ66" s="87">
        <f t="shared" si="8"/>
        <v>-8.6060930000000004E-3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26.147504000000001</v>
      </c>
      <c r="G68" s="96">
        <v>31.172553000000001</v>
      </c>
      <c r="H68" s="96">
        <v>0.93629633999999995</v>
      </c>
      <c r="I68" s="60">
        <v>0.94463047</v>
      </c>
      <c r="J68" s="60">
        <v>9.6935960000000002E-2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26.370023</v>
      </c>
      <c r="Y68" s="96">
        <v>32.527158999999997</v>
      </c>
      <c r="Z68" s="96">
        <v>0.93609902</v>
      </c>
      <c r="AA68" s="60">
        <v>0.94409259999999995</v>
      </c>
      <c r="AB68" s="60">
        <v>8.3112160000000004E-2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0.22251899999999836</v>
      </c>
      <c r="AN68" s="95">
        <f t="shared" si="5"/>
        <v>1.3546059999999969</v>
      </c>
      <c r="AO68" s="95">
        <f t="shared" si="6"/>
        <v>-1.9731999999994532E-4</v>
      </c>
      <c r="AP68" s="95">
        <f t="shared" si="7"/>
        <v>-5.3787000000005136E-4</v>
      </c>
      <c r="AQ68" s="120">
        <f t="shared" si="8"/>
        <v>-1.3823799999999997E-2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27.998227</v>
      </c>
      <c r="G69" s="187">
        <v>32.917225999999999</v>
      </c>
      <c r="H69" s="187">
        <v>0.96302292</v>
      </c>
      <c r="I69" s="62">
        <v>0.95935210999999998</v>
      </c>
      <c r="J69" s="62">
        <v>6.0563100000000002E-2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28.765004000000001</v>
      </c>
      <c r="Y69" s="187">
        <v>34.652225999999999</v>
      </c>
      <c r="Z69" s="187">
        <v>0.96297164999999996</v>
      </c>
      <c r="AA69" s="62">
        <v>0.96027039999999997</v>
      </c>
      <c r="AB69" s="62">
        <v>4.7704402E-2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0.76677700000000115</v>
      </c>
      <c r="AN69" s="121">
        <f t="shared" si="5"/>
        <v>1.7349999999999994</v>
      </c>
      <c r="AO69" s="121">
        <f t="shared" si="6"/>
        <v>-5.1270000000047666E-5</v>
      </c>
      <c r="AP69" s="121">
        <f t="shared" si="7"/>
        <v>9.1828999999998828E-4</v>
      </c>
      <c r="AQ69" s="87">
        <f t="shared" si="8"/>
        <v>-1.2858698000000002E-2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31.771287999999998</v>
      </c>
      <c r="G70" s="187">
        <v>36.187824999999997</v>
      </c>
      <c r="H70" s="187">
        <v>0.97898454999999995</v>
      </c>
      <c r="I70" s="62">
        <v>0.97570405000000004</v>
      </c>
      <c r="J70" s="62">
        <v>3.5948817000000001E-2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33.147193000000001</v>
      </c>
      <c r="Y70" s="187">
        <v>37.782581999999998</v>
      </c>
      <c r="Z70" s="187">
        <v>0.97928809000000006</v>
      </c>
      <c r="AA70" s="62">
        <v>0.97842406999999998</v>
      </c>
      <c r="AB70" s="62">
        <v>2.6532788000000002E-2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1.375905000000003</v>
      </c>
      <c r="AN70" s="121">
        <f t="shared" si="5"/>
        <v>1.5947570000000013</v>
      </c>
      <c r="AO70" s="121">
        <f t="shared" si="6"/>
        <v>3.0354000000010206E-4</v>
      </c>
      <c r="AP70" s="121">
        <f t="shared" si="7"/>
        <v>2.7200199999999342E-3</v>
      </c>
      <c r="AQ70" s="87">
        <f t="shared" si="8"/>
        <v>-9.4160289999999994E-3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36.434775000000002</v>
      </c>
      <c r="G71" s="187">
        <v>40.463633000000002</v>
      </c>
      <c r="H71" s="187">
        <v>0.98940216000000003</v>
      </c>
      <c r="I71" s="62">
        <v>0.99149056000000002</v>
      </c>
      <c r="J71" s="62">
        <v>2.1062734999999999E-2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38.807803999999997</v>
      </c>
      <c r="Y71" s="187">
        <v>42.218662999999999</v>
      </c>
      <c r="Z71" s="187">
        <v>0.98979229000000002</v>
      </c>
      <c r="AA71" s="62">
        <v>0.99367364999999996</v>
      </c>
      <c r="AB71" s="62">
        <v>1.2926474E-2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2.3730289999999954</v>
      </c>
      <c r="AN71" s="121">
        <f t="shared" si="5"/>
        <v>1.7550299999999979</v>
      </c>
      <c r="AO71" s="121">
        <f t="shared" si="6"/>
        <v>3.9012999999998854E-4</v>
      </c>
      <c r="AP71" s="121">
        <f t="shared" si="7"/>
        <v>2.1830899999999431E-3</v>
      </c>
      <c r="AQ71" s="87">
        <f t="shared" si="8"/>
        <v>-8.1362609999999988E-3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26.215295999999999</v>
      </c>
      <c r="G73" s="96">
        <v>31.200265999999999</v>
      </c>
      <c r="H73" s="96">
        <v>0.93658403999999995</v>
      </c>
      <c r="I73" s="60">
        <v>0.94422527000000001</v>
      </c>
      <c r="J73" s="60">
        <v>9.6752963999999997E-2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26.388695999999999</v>
      </c>
      <c r="Y73" s="96">
        <v>32.531001000000003</v>
      </c>
      <c r="Z73" s="96">
        <v>0.93638796000000002</v>
      </c>
      <c r="AA73" s="60">
        <v>0.94408594000000001</v>
      </c>
      <c r="AB73" s="60">
        <v>8.3768024999999996E-2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0.17340000000000089</v>
      </c>
      <c r="AN73" s="95">
        <f t="shared" si="5"/>
        <v>1.3307350000000042</v>
      </c>
      <c r="AO73" s="95">
        <f t="shared" si="6"/>
        <v>-1.9607999999993186E-4</v>
      </c>
      <c r="AP73" s="95">
        <f t="shared" si="7"/>
        <v>-1.3932999999999307E-4</v>
      </c>
      <c r="AQ73" s="120">
        <f t="shared" si="8"/>
        <v>-1.2984939000000001E-2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28.057721000000001</v>
      </c>
      <c r="G74" s="187">
        <v>32.934654000000002</v>
      </c>
      <c r="H74" s="187">
        <v>0.96274594000000002</v>
      </c>
      <c r="I74" s="62">
        <v>0.95889124000000003</v>
      </c>
      <c r="J74" s="62">
        <v>6.0173020000000001E-2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28.801791999999999</v>
      </c>
      <c r="Y74" s="187">
        <v>34.658033000000003</v>
      </c>
      <c r="Z74" s="187">
        <v>0.96276514999999996</v>
      </c>
      <c r="AA74" s="62">
        <v>0.95995085000000002</v>
      </c>
      <c r="AB74" s="62">
        <v>4.7766965000000002E-2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0.74407099999999815</v>
      </c>
      <c r="AN74" s="121">
        <f t="shared" si="5"/>
        <v>1.7233790000000013</v>
      </c>
      <c r="AO74" s="121">
        <f t="shared" si="6"/>
        <v>1.9209999999936223E-5</v>
      </c>
      <c r="AP74" s="121">
        <f t="shared" si="7"/>
        <v>1.0596099999999886E-3</v>
      </c>
      <c r="AQ74" s="87">
        <f t="shared" si="8"/>
        <v>-1.2406054999999999E-2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31.857415</v>
      </c>
      <c r="G75" s="187">
        <v>36.229886</v>
      </c>
      <c r="H75" s="187">
        <v>0.97878726999999999</v>
      </c>
      <c r="I75" s="62">
        <v>0.97587124000000003</v>
      </c>
      <c r="J75" s="62">
        <v>3.6012580000000002E-2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33.244832000000002</v>
      </c>
      <c r="Y75" s="187">
        <v>37.850160000000002</v>
      </c>
      <c r="Z75" s="187">
        <v>0.97906707999999998</v>
      </c>
      <c r="AA75" s="62">
        <v>0.97867979000000005</v>
      </c>
      <c r="AB75" s="62">
        <v>2.6619874000000002E-2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1.3874170000000028</v>
      </c>
      <c r="AN75" s="121">
        <f t="shared" si="5"/>
        <v>1.620274000000002</v>
      </c>
      <c r="AO75" s="121">
        <f t="shared" si="6"/>
        <v>2.7980999999999145E-4</v>
      </c>
      <c r="AP75" s="121">
        <f t="shared" si="7"/>
        <v>2.8085500000000208E-3</v>
      </c>
      <c r="AQ75" s="87">
        <f t="shared" si="8"/>
        <v>-9.3927060000000007E-3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36.472306000000003</v>
      </c>
      <c r="G76" s="187">
        <v>40.483438</v>
      </c>
      <c r="H76" s="187">
        <v>0.98926811999999997</v>
      </c>
      <c r="I76" s="62">
        <v>0.99156104</v>
      </c>
      <c r="J76" s="62">
        <v>2.1310949999999999E-2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38.804189000000001</v>
      </c>
      <c r="Y76" s="187">
        <v>42.228929000000001</v>
      </c>
      <c r="Z76" s="187">
        <v>0.98966032999999998</v>
      </c>
      <c r="AA76" s="62">
        <v>0.99374662000000002</v>
      </c>
      <c r="AB76" s="62">
        <v>1.342168E-2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2.3318829999999977</v>
      </c>
      <c r="AN76" s="121">
        <f t="shared" si="5"/>
        <v>1.7454910000000012</v>
      </c>
      <c r="AO76" s="121">
        <f t="shared" si="6"/>
        <v>3.9221000000000394E-4</v>
      </c>
      <c r="AP76" s="121">
        <f t="shared" si="7"/>
        <v>2.1855800000000203E-3</v>
      </c>
      <c r="AQ76" s="87">
        <f t="shared" si="8"/>
        <v>-7.8892699999999986E-3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26.155260999999999</v>
      </c>
      <c r="G78" s="96">
        <v>31.081126999999999</v>
      </c>
      <c r="H78" s="96">
        <v>0.93296182000000005</v>
      </c>
      <c r="I78" s="60">
        <v>0.94439852000000002</v>
      </c>
      <c r="J78" s="60">
        <v>0.103318065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26.297446000000001</v>
      </c>
      <c r="Y78" s="96">
        <v>32.227888</v>
      </c>
      <c r="Z78" s="96">
        <v>0.93302613999999995</v>
      </c>
      <c r="AA78" s="60">
        <v>0.94455637999999997</v>
      </c>
      <c r="AB78" s="60">
        <v>9.0621289999999993E-2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0.14218500000000134</v>
      </c>
      <c r="AN78" s="95">
        <f t="shared" si="5"/>
        <v>1.1467610000000015</v>
      </c>
      <c r="AO78" s="95">
        <f t="shared" si="6"/>
        <v>6.4319999999895572E-5</v>
      </c>
      <c r="AP78" s="95">
        <f t="shared" si="7"/>
        <v>1.5785999999995415E-4</v>
      </c>
      <c r="AQ78" s="120">
        <f t="shared" si="8"/>
        <v>-1.2696775000000007E-2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28.084567</v>
      </c>
      <c r="G79" s="187">
        <v>32.889710000000001</v>
      </c>
      <c r="H79" s="187">
        <v>0.96047656000000003</v>
      </c>
      <c r="I79" s="62">
        <v>0.95926776000000002</v>
      </c>
      <c r="J79" s="62">
        <v>6.4848325999999998E-2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28.805078999999999</v>
      </c>
      <c r="Y79" s="187">
        <v>34.418455000000002</v>
      </c>
      <c r="Z79" s="187">
        <v>0.96052660000000001</v>
      </c>
      <c r="AA79" s="62">
        <v>0.96033568999999996</v>
      </c>
      <c r="AB79" s="62">
        <v>5.2761056000000001E-2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0.72051199999999938</v>
      </c>
      <c r="AN79" s="121">
        <f t="shared" si="5"/>
        <v>1.5287450000000007</v>
      </c>
      <c r="AO79" s="121">
        <f t="shared" si="6"/>
        <v>5.0039999999973439E-5</v>
      </c>
      <c r="AP79" s="121">
        <f t="shared" si="7"/>
        <v>1.0679299999999392E-3</v>
      </c>
      <c r="AQ79" s="87">
        <f t="shared" si="8"/>
        <v>-1.2087269999999997E-2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31.810998999999999</v>
      </c>
      <c r="G80" s="187">
        <v>36.130667000000003</v>
      </c>
      <c r="H80" s="187">
        <v>0.97745523999999995</v>
      </c>
      <c r="I80" s="62">
        <v>0.97667095000000004</v>
      </c>
      <c r="J80" s="62">
        <v>3.9576783999999997E-2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33.133358999999999</v>
      </c>
      <c r="Y80" s="187">
        <v>37.611220000000003</v>
      </c>
      <c r="Z80" s="187">
        <v>0.97782027000000005</v>
      </c>
      <c r="AA80" s="62">
        <v>0.97931467999999999</v>
      </c>
      <c r="AB80" s="62">
        <v>3.0205619999999999E-2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1.3223599999999998</v>
      </c>
      <c r="AN80" s="121">
        <f t="shared" si="5"/>
        <v>1.4805530000000005</v>
      </c>
      <c r="AO80" s="121">
        <f t="shared" si="6"/>
        <v>3.6503000000009944E-4</v>
      </c>
      <c r="AP80" s="121">
        <f t="shared" si="7"/>
        <v>2.6437299999999553E-3</v>
      </c>
      <c r="AQ80" s="87">
        <f t="shared" si="8"/>
        <v>-9.3711639999999978E-3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36.222437999999997</v>
      </c>
      <c r="G81" s="187">
        <v>40.197051999999999</v>
      </c>
      <c r="H81" s="187">
        <v>0.98824113999999996</v>
      </c>
      <c r="I81" s="62">
        <v>0.99153237999999999</v>
      </c>
      <c r="J81" s="62">
        <v>2.3867011E-2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38.282353000000001</v>
      </c>
      <c r="Y81" s="187">
        <v>41.762830000000001</v>
      </c>
      <c r="Z81" s="187">
        <v>0.98865747000000004</v>
      </c>
      <c r="AA81" s="62">
        <v>0.99347450999999998</v>
      </c>
      <c r="AB81" s="62">
        <v>1.6283004E-2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2.0599150000000037</v>
      </c>
      <c r="AN81" s="121">
        <f t="shared" si="5"/>
        <v>1.5657780000000017</v>
      </c>
      <c r="AO81" s="121">
        <f t="shared" si="6"/>
        <v>4.1633000000007581E-4</v>
      </c>
      <c r="AP81" s="121">
        <f t="shared" si="7"/>
        <v>1.9421299999999864E-3</v>
      </c>
      <c r="AQ81" s="87">
        <f t="shared" si="8"/>
        <v>-7.5840070000000002E-3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25.597213</v>
      </c>
      <c r="G83" s="96">
        <v>30.641494999999999</v>
      </c>
      <c r="H83" s="96">
        <v>0.92882074999999997</v>
      </c>
      <c r="I83" s="60">
        <v>0.94391963000000001</v>
      </c>
      <c r="J83" s="60">
        <v>0.11377068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25.964046</v>
      </c>
      <c r="Y83" s="96">
        <v>32.145803999999998</v>
      </c>
      <c r="Z83" s="96">
        <v>0.92852182999999999</v>
      </c>
      <c r="AA83" s="60">
        <v>0.94336023999999996</v>
      </c>
      <c r="AB83" s="60">
        <v>9.6675819999999996E-2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0.36683299999999974</v>
      </c>
      <c r="AN83" s="95">
        <f t="shared" si="5"/>
        <v>1.5043089999999992</v>
      </c>
      <c r="AO83" s="95">
        <f t="shared" si="6"/>
        <v>-2.9891999999998031E-4</v>
      </c>
      <c r="AP83" s="95">
        <f t="shared" si="7"/>
        <v>-5.5939000000004846E-4</v>
      </c>
      <c r="AQ83" s="120">
        <f t="shared" si="8"/>
        <v>-1.7094860000000003E-2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27.622064000000002</v>
      </c>
      <c r="G84" s="187">
        <v>32.566056000000003</v>
      </c>
      <c r="H84" s="187">
        <v>0.96034854000000003</v>
      </c>
      <c r="I84" s="62">
        <v>0.96005719</v>
      </c>
      <c r="J84" s="62">
        <v>6.8619040000000006E-2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28.431336000000002</v>
      </c>
      <c r="Y84" s="187">
        <v>34.336584000000002</v>
      </c>
      <c r="Z84" s="187">
        <v>0.96046323</v>
      </c>
      <c r="AA84" s="62">
        <v>0.96173083000000004</v>
      </c>
      <c r="AB84" s="62">
        <v>5.3674284000000003E-2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0.80927199999999999</v>
      </c>
      <c r="AN84" s="121">
        <f t="shared" si="5"/>
        <v>1.7705279999999988</v>
      </c>
      <c r="AO84" s="121">
        <f t="shared" si="6"/>
        <v>1.1468999999997287E-4</v>
      </c>
      <c r="AP84" s="121">
        <f t="shared" si="7"/>
        <v>1.6736400000000318E-3</v>
      </c>
      <c r="AQ84" s="87">
        <f t="shared" si="8"/>
        <v>-1.4944756000000003E-2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31.491733</v>
      </c>
      <c r="G85" s="187">
        <v>35.924176000000003</v>
      </c>
      <c r="H85" s="187">
        <v>0.97885286000000005</v>
      </c>
      <c r="I85" s="62">
        <v>0.97828238000000001</v>
      </c>
      <c r="J85" s="62">
        <v>3.8468003000000001E-2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32.974746000000003</v>
      </c>
      <c r="Y85" s="187">
        <v>37.592733000000003</v>
      </c>
      <c r="Z85" s="187">
        <v>0.97922352999999995</v>
      </c>
      <c r="AA85" s="62">
        <v>0.98054640999999998</v>
      </c>
      <c r="AB85" s="62">
        <v>2.7615592000000001E-2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1.4830130000000032</v>
      </c>
      <c r="AN85" s="121">
        <f t="shared" si="5"/>
        <v>1.6685569999999998</v>
      </c>
      <c r="AO85" s="121">
        <f t="shared" si="6"/>
        <v>3.7066999999990635E-4</v>
      </c>
      <c r="AP85" s="121">
        <f t="shared" si="7"/>
        <v>2.2640299999999725E-3</v>
      </c>
      <c r="AQ85" s="87">
        <f t="shared" si="8"/>
        <v>-1.0852410999999999E-2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36.138382</v>
      </c>
      <c r="G86" s="187">
        <v>40.183208999999998</v>
      </c>
      <c r="H86" s="187">
        <v>0.98972970999999998</v>
      </c>
      <c r="I86" s="62">
        <v>0.99264436</v>
      </c>
      <c r="J86" s="62">
        <v>2.2207790000000002E-2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38.532694999999997</v>
      </c>
      <c r="Y86" s="187">
        <v>42.027152000000001</v>
      </c>
      <c r="Z86" s="187">
        <v>0.99005142999999995</v>
      </c>
      <c r="AA86" s="62">
        <v>0.99396675000000001</v>
      </c>
      <c r="AB86" s="62">
        <v>1.3040576E-2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2.3943129999999968</v>
      </c>
      <c r="AN86" s="121">
        <f t="shared" si="5"/>
        <v>1.843943000000003</v>
      </c>
      <c r="AO86" s="121">
        <f t="shared" si="6"/>
        <v>3.2171999999996981E-4</v>
      </c>
      <c r="AP86" s="121">
        <f t="shared" si="7"/>
        <v>1.3223900000000066E-3</v>
      </c>
      <c r="AQ86" s="87">
        <f t="shared" si="8"/>
        <v>-9.1672140000000017E-3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25.816704999999999</v>
      </c>
      <c r="G88" s="96">
        <v>30.854755999999998</v>
      </c>
      <c r="H88" s="96">
        <v>0.93252093000000003</v>
      </c>
      <c r="I88" s="60">
        <v>0.94348536999999999</v>
      </c>
      <c r="J88" s="60">
        <v>0.10576391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26.16572</v>
      </c>
      <c r="Y88" s="96">
        <v>32.365568000000003</v>
      </c>
      <c r="Z88" s="96">
        <v>0.93224220999999996</v>
      </c>
      <c r="AA88" s="60">
        <v>0.94334320000000005</v>
      </c>
      <c r="AB88" s="60">
        <v>8.8901740000000007E-2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0.34901500000000141</v>
      </c>
      <c r="AN88" s="95">
        <f t="shared" si="5"/>
        <v>1.5108120000000049</v>
      </c>
      <c r="AO88" s="95">
        <f t="shared" si="6"/>
        <v>-2.7872000000006558E-4</v>
      </c>
      <c r="AP88" s="95">
        <f t="shared" si="7"/>
        <v>-1.4216999999994151E-4</v>
      </c>
      <c r="AQ88" s="120">
        <f t="shared" si="8"/>
        <v>-1.6862169999999996E-2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27.748194000000002</v>
      </c>
      <c r="G89" s="187">
        <v>32.677543999999997</v>
      </c>
      <c r="H89" s="187">
        <v>0.96145603999999996</v>
      </c>
      <c r="I89" s="62">
        <v>0.95899860999999997</v>
      </c>
      <c r="J89" s="62">
        <v>6.4444920000000003E-2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28.585027</v>
      </c>
      <c r="Y89" s="187">
        <v>34.508580000000002</v>
      </c>
      <c r="Z89" s="187">
        <v>0.96161196000000004</v>
      </c>
      <c r="AA89" s="62">
        <v>0.96089294999999997</v>
      </c>
      <c r="AB89" s="62">
        <v>4.9511514999999999E-2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0.83683299999999861</v>
      </c>
      <c r="AN89" s="121">
        <f t="shared" si="5"/>
        <v>1.8310360000000045</v>
      </c>
      <c r="AO89" s="121">
        <f t="shared" si="6"/>
        <v>1.559200000000871E-4</v>
      </c>
      <c r="AP89" s="121">
        <f t="shared" si="7"/>
        <v>1.8943399999999944E-3</v>
      </c>
      <c r="AQ89" s="87">
        <f t="shared" si="8"/>
        <v>-1.4933405000000004E-2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31.587263</v>
      </c>
      <c r="G90" s="187">
        <v>36.012377999999998</v>
      </c>
      <c r="H90" s="187">
        <v>0.97896587999999995</v>
      </c>
      <c r="I90" s="62">
        <v>0.97697621000000001</v>
      </c>
      <c r="J90" s="62">
        <v>3.7176974000000002E-2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33.071407999999998</v>
      </c>
      <c r="Y90" s="187">
        <v>37.684843999999998</v>
      </c>
      <c r="Z90" s="187">
        <v>0.97933999999999999</v>
      </c>
      <c r="AA90" s="62">
        <v>0.97958743000000004</v>
      </c>
      <c r="AB90" s="62">
        <v>2.6418179999999999E-2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1.484144999999998</v>
      </c>
      <c r="AN90" s="121">
        <f t="shared" si="5"/>
        <v>1.672466</v>
      </c>
      <c r="AO90" s="121">
        <f t="shared" si="6"/>
        <v>3.7412000000003331E-4</v>
      </c>
      <c r="AP90" s="121">
        <f t="shared" si="7"/>
        <v>2.6112200000000252E-3</v>
      </c>
      <c r="AQ90" s="87">
        <f t="shared" si="8"/>
        <v>-1.0758794000000002E-2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36.260781000000001</v>
      </c>
      <c r="G91" s="187">
        <v>40.310108</v>
      </c>
      <c r="H91" s="187">
        <v>0.98968195999999997</v>
      </c>
      <c r="I91" s="62">
        <v>0.99232372999999996</v>
      </c>
      <c r="J91" s="62">
        <v>2.1867425999999999E-2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38.737864000000002</v>
      </c>
      <c r="Y91" s="187">
        <v>42.202674000000002</v>
      </c>
      <c r="Z91" s="187">
        <v>0.99000657999999997</v>
      </c>
      <c r="AA91" s="62">
        <v>0.99404994999999996</v>
      </c>
      <c r="AB91" s="62">
        <v>1.2665838E-2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2.4770830000000004</v>
      </c>
      <c r="AN91" s="121">
        <f t="shared" si="5"/>
        <v>1.8925660000000022</v>
      </c>
      <c r="AO91" s="121">
        <f t="shared" si="6"/>
        <v>3.2461999999999769E-4</v>
      </c>
      <c r="AP91" s="121">
        <f t="shared" si="7"/>
        <v>1.7262200000000005E-3</v>
      </c>
      <c r="AQ91" s="87">
        <f t="shared" si="8"/>
        <v>-9.2015879999999984E-3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25.990268</v>
      </c>
      <c r="G93" s="96">
        <v>31.033505999999999</v>
      </c>
      <c r="H93" s="96">
        <v>0.93408508999999995</v>
      </c>
      <c r="I93" s="60">
        <v>0.94302131</v>
      </c>
      <c r="J93" s="60">
        <v>0.10005056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26.260383000000001</v>
      </c>
      <c r="Y93" s="96">
        <v>32.45937</v>
      </c>
      <c r="Z93" s="96">
        <v>0.93390408000000003</v>
      </c>
      <c r="AA93" s="60">
        <v>0.94254475999999998</v>
      </c>
      <c r="AB93" s="60">
        <v>8.5445865999999995E-2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0.27011500000000055</v>
      </c>
      <c r="AN93" s="95">
        <f t="shared" si="5"/>
        <v>1.4258640000000007</v>
      </c>
      <c r="AO93" s="95">
        <f t="shared" si="6"/>
        <v>-1.8100999999992595E-4</v>
      </c>
      <c r="AP93" s="95">
        <f t="shared" si="7"/>
        <v>-4.7655000000002001E-4</v>
      </c>
      <c r="AQ93" s="120">
        <f t="shared" si="8"/>
        <v>-1.4604694000000001E-2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27.998830999999999</v>
      </c>
      <c r="G94" s="187">
        <v>32.897609000000003</v>
      </c>
      <c r="H94" s="187">
        <v>0.96262937000000004</v>
      </c>
      <c r="I94" s="62">
        <v>0.95924670000000001</v>
      </c>
      <c r="J94" s="62">
        <v>6.0283183999999997E-2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28.786131999999998</v>
      </c>
      <c r="Y94" s="187">
        <v>34.644497000000001</v>
      </c>
      <c r="Z94" s="187">
        <v>0.96257682</v>
      </c>
      <c r="AA94" s="62">
        <v>0.96021811999999995</v>
      </c>
      <c r="AB94" s="62">
        <v>4.6768820000000003E-2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0.78730099999999936</v>
      </c>
      <c r="AN94" s="121">
        <f t="shared" si="5"/>
        <v>1.7468879999999984</v>
      </c>
      <c r="AO94" s="121">
        <f t="shared" si="6"/>
        <v>-5.2550000000040065E-5</v>
      </c>
      <c r="AP94" s="121">
        <f t="shared" si="7"/>
        <v>9.7141999999994511E-4</v>
      </c>
      <c r="AQ94" s="87">
        <f t="shared" si="8"/>
        <v>-1.3514363999999994E-2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31.727347000000002</v>
      </c>
      <c r="G95" s="187">
        <v>36.137726999999998</v>
      </c>
      <c r="H95" s="187">
        <v>0.97925909</v>
      </c>
      <c r="I95" s="62">
        <v>0.97539598999999999</v>
      </c>
      <c r="J95" s="62">
        <v>3.5076956999999999E-2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33.153709999999997</v>
      </c>
      <c r="Y95" s="187">
        <v>37.729407000000002</v>
      </c>
      <c r="Z95" s="187">
        <v>0.97959439999999998</v>
      </c>
      <c r="AA95" s="62">
        <v>0.97832872999999998</v>
      </c>
      <c r="AB95" s="62">
        <v>2.5350526000000002E-2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1.4263629999999949</v>
      </c>
      <c r="AN95" s="121">
        <f t="shared" si="5"/>
        <v>1.5916800000000038</v>
      </c>
      <c r="AO95" s="121">
        <f t="shared" si="6"/>
        <v>3.3530999999997757E-4</v>
      </c>
      <c r="AP95" s="121">
        <f t="shared" si="7"/>
        <v>2.9327399999999892E-3</v>
      </c>
      <c r="AQ95" s="87">
        <f t="shared" si="8"/>
        <v>-9.7264309999999972E-3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36.416494999999998</v>
      </c>
      <c r="G96" s="187">
        <v>40.446176999999999</v>
      </c>
      <c r="H96" s="187">
        <v>0.98968668999999998</v>
      </c>
      <c r="I96" s="62">
        <v>0.99180290999999998</v>
      </c>
      <c r="J96" s="62">
        <v>2.0635229000000001E-2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38.839509999999997</v>
      </c>
      <c r="Y96" s="187">
        <v>42.259599999999999</v>
      </c>
      <c r="Z96" s="187">
        <v>0.99004837999999995</v>
      </c>
      <c r="AA96" s="62">
        <v>0.99396289000000004</v>
      </c>
      <c r="AB96" s="62">
        <v>1.2300054E-2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2.4230149999999995</v>
      </c>
      <c r="AN96" s="121">
        <f t="shared" si="5"/>
        <v>1.8134230000000002</v>
      </c>
      <c r="AO96" s="121">
        <f t="shared" si="6"/>
        <v>3.6168999999997009E-4</v>
      </c>
      <c r="AP96" s="121">
        <f t="shared" si="7"/>
        <v>2.1599800000000613E-3</v>
      </c>
      <c r="AQ96" s="87">
        <f t="shared" si="8"/>
        <v>-8.335175000000002E-3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26.215736</v>
      </c>
      <c r="G98" s="96">
        <v>31.176898000000001</v>
      </c>
      <c r="H98" s="96">
        <v>0.93525588999999998</v>
      </c>
      <c r="I98" s="60">
        <v>0.94435979000000003</v>
      </c>
      <c r="J98" s="60">
        <v>0.10061545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26.445920999999998</v>
      </c>
      <c r="Y98" s="96">
        <v>32.593435999999997</v>
      </c>
      <c r="Z98" s="96">
        <v>0.93493576</v>
      </c>
      <c r="AA98" s="60">
        <v>0.94403250000000005</v>
      </c>
      <c r="AB98" s="60">
        <v>8.5812955999999996E-2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0.23018499999999875</v>
      </c>
      <c r="AN98" s="95">
        <f t="shared" si="15"/>
        <v>1.4165379999999956</v>
      </c>
      <c r="AO98" s="95">
        <f t="shared" si="16"/>
        <v>-3.2012999999997405E-4</v>
      </c>
      <c r="AP98" s="95">
        <f t="shared" si="17"/>
        <v>-3.272899999999801E-4</v>
      </c>
      <c r="AQ98" s="120">
        <f t="shared" si="18"/>
        <v>-1.4802493999999999E-2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28.133576999999999</v>
      </c>
      <c r="G99" s="187">
        <v>32.999245000000002</v>
      </c>
      <c r="H99" s="187">
        <v>0.96284992999999996</v>
      </c>
      <c r="I99" s="62">
        <v>0.95916100999999998</v>
      </c>
      <c r="J99" s="62">
        <v>6.1021079999999998E-2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28.929224000000001</v>
      </c>
      <c r="Y99" s="187">
        <v>34.762673999999997</v>
      </c>
      <c r="Z99" s="187">
        <v>0.96282676</v>
      </c>
      <c r="AA99" s="62">
        <v>0.96141109000000002</v>
      </c>
      <c r="AB99" s="62">
        <v>4.7607385000000002E-2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0.79564700000000244</v>
      </c>
      <c r="AN99" s="121">
        <f t="shared" si="15"/>
        <v>1.763428999999995</v>
      </c>
      <c r="AO99" s="121">
        <f t="shared" si="16"/>
        <v>-2.3169999999961277E-5</v>
      </c>
      <c r="AP99" s="121">
        <f t="shared" si="17"/>
        <v>2.2500800000000432E-3</v>
      </c>
      <c r="AQ99" s="87">
        <f t="shared" si="18"/>
        <v>-1.3413694999999996E-2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31.819990000000001</v>
      </c>
      <c r="G100" s="187">
        <v>36.20702</v>
      </c>
      <c r="H100" s="187">
        <v>0.97935192999999998</v>
      </c>
      <c r="I100" s="62">
        <v>0.97604561999999995</v>
      </c>
      <c r="J100" s="62">
        <v>3.6007076999999998E-2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33.290458999999998</v>
      </c>
      <c r="Y100" s="187">
        <v>37.854469000000002</v>
      </c>
      <c r="Z100" s="187">
        <v>0.97965570999999996</v>
      </c>
      <c r="AA100" s="62">
        <v>0.97897376999999997</v>
      </c>
      <c r="AB100" s="62">
        <v>2.6080760000000001E-2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1.4704689999999978</v>
      </c>
      <c r="AN100" s="121">
        <f t="shared" si="15"/>
        <v>1.6474490000000017</v>
      </c>
      <c r="AO100" s="121">
        <f t="shared" si="16"/>
        <v>3.0377999999997574E-4</v>
      </c>
      <c r="AP100" s="121">
        <f t="shared" si="17"/>
        <v>2.9281500000000182E-3</v>
      </c>
      <c r="AQ100" s="87">
        <f t="shared" si="18"/>
        <v>-9.926316999999997E-3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36.442577999999997</v>
      </c>
      <c r="G101" s="187">
        <v>40.467863999999999</v>
      </c>
      <c r="H101" s="187">
        <v>0.98963082999999996</v>
      </c>
      <c r="I101" s="62">
        <v>0.99206844999999999</v>
      </c>
      <c r="J101" s="62">
        <v>2.1512989999999999E-2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38.847496999999997</v>
      </c>
      <c r="Y101" s="187">
        <v>42.286019000000003</v>
      </c>
      <c r="Z101" s="187">
        <v>0.99001852000000001</v>
      </c>
      <c r="AA101" s="62">
        <v>0.99402535999999997</v>
      </c>
      <c r="AB101" s="62">
        <v>1.2979851000000001E-2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2.4049189999999996</v>
      </c>
      <c r="AN101" s="121">
        <f t="shared" si="15"/>
        <v>1.8181550000000044</v>
      </c>
      <c r="AO101" s="121">
        <f t="shared" si="16"/>
        <v>3.876900000000516E-4</v>
      </c>
      <c r="AP101" s="121">
        <f t="shared" si="17"/>
        <v>1.9569099999999784E-3</v>
      </c>
      <c r="AQ101" s="87">
        <f t="shared" si="18"/>
        <v>-8.5331389999999986E-3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26.166854000000001</v>
      </c>
      <c r="G103" s="96">
        <v>30.961648</v>
      </c>
      <c r="H103" s="96">
        <v>0.93188062999999999</v>
      </c>
      <c r="I103" s="60">
        <v>0.94518363000000005</v>
      </c>
      <c r="J103" s="60">
        <v>0.10396761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26.351616</v>
      </c>
      <c r="Y103" s="96">
        <v>32.080680000000001</v>
      </c>
      <c r="Z103" s="96">
        <v>0.93189010000000005</v>
      </c>
      <c r="AA103" s="60">
        <v>0.94474923</v>
      </c>
      <c r="AB103" s="60">
        <v>8.9279960000000005E-2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0.1847619999999992</v>
      </c>
      <c r="AN103" s="95">
        <f t="shared" si="15"/>
        <v>1.1190320000000007</v>
      </c>
      <c r="AO103" s="95">
        <f t="shared" si="16"/>
        <v>9.4700000000669249E-6</v>
      </c>
      <c r="AP103" s="95">
        <f t="shared" si="17"/>
        <v>-4.3440000000005696E-4</v>
      </c>
      <c r="AQ103" s="120">
        <f t="shared" si="18"/>
        <v>-1.4687649999999997E-2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28.084033999999999</v>
      </c>
      <c r="G104" s="187">
        <v>32.816088999999998</v>
      </c>
      <c r="H104" s="187">
        <v>0.96118223000000003</v>
      </c>
      <c r="I104" s="62">
        <v>0.95977844000000001</v>
      </c>
      <c r="J104" s="62">
        <v>6.2232559999999999E-2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28.824283999999999</v>
      </c>
      <c r="Y104" s="187">
        <v>34.192546</v>
      </c>
      <c r="Z104" s="187">
        <v>0.96114690000000003</v>
      </c>
      <c r="AA104" s="62">
        <v>0.96186638000000002</v>
      </c>
      <c r="AB104" s="62">
        <v>4.9591112999999999E-2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0.74024999999999963</v>
      </c>
      <c r="AN104" s="121">
        <f t="shared" si="15"/>
        <v>1.376457000000002</v>
      </c>
      <c r="AO104" s="121">
        <f t="shared" si="16"/>
        <v>-3.5330000000000084E-5</v>
      </c>
      <c r="AP104" s="121">
        <f t="shared" si="17"/>
        <v>2.0879400000000103E-3</v>
      </c>
      <c r="AQ104" s="87">
        <f t="shared" si="18"/>
        <v>-1.2641447E-2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31.630161999999999</v>
      </c>
      <c r="G105" s="187">
        <v>35.940525000000001</v>
      </c>
      <c r="H105" s="187">
        <v>0.97838232000000003</v>
      </c>
      <c r="I105" s="62">
        <v>0.97697588000000002</v>
      </c>
      <c r="J105" s="62">
        <v>3.7115179999999998E-2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33.030074999999997</v>
      </c>
      <c r="Y105" s="187">
        <v>37.380763999999999</v>
      </c>
      <c r="Z105" s="187">
        <v>0.97872453000000004</v>
      </c>
      <c r="AA105" s="62">
        <v>0.97974017999999996</v>
      </c>
      <c r="AB105" s="62">
        <v>2.7512811000000002E-2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1.399912999999998</v>
      </c>
      <c r="AN105" s="121">
        <f t="shared" si="15"/>
        <v>1.4402389999999983</v>
      </c>
      <c r="AO105" s="121">
        <f t="shared" si="16"/>
        <v>3.4221000000000945E-4</v>
      </c>
      <c r="AP105" s="121">
        <f t="shared" si="17"/>
        <v>2.7642999999999418E-3</v>
      </c>
      <c r="AQ105" s="87">
        <f t="shared" si="18"/>
        <v>-9.602368999999996E-3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36.115049999999997</v>
      </c>
      <c r="G106" s="187">
        <v>40.101574999999997</v>
      </c>
      <c r="H106" s="187">
        <v>0.98894236000000002</v>
      </c>
      <c r="I106" s="62">
        <v>0.99185462999999996</v>
      </c>
      <c r="J106" s="62">
        <v>2.2453531999999998E-2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38.252631000000001</v>
      </c>
      <c r="Y106" s="187">
        <v>41.701298000000001</v>
      </c>
      <c r="Z106" s="187">
        <v>0.98930945999999997</v>
      </c>
      <c r="AA106" s="62">
        <v>0.99357185999999997</v>
      </c>
      <c r="AB106" s="62">
        <v>1.4324622E-2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2.1375810000000044</v>
      </c>
      <c r="AN106" s="121">
        <f t="shared" si="15"/>
        <v>1.5997230000000044</v>
      </c>
      <c r="AO106" s="121">
        <f t="shared" si="16"/>
        <v>3.6709999999995357E-4</v>
      </c>
      <c r="AP106" s="121">
        <f t="shared" si="17"/>
        <v>1.717230000000014E-3</v>
      </c>
      <c r="AQ106" s="87">
        <f t="shared" si="18"/>
        <v>-8.1289099999999979E-3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25.597213</v>
      </c>
      <c r="G641" s="135">
        <f t="shared" si="59"/>
        <v>30.636057000000001</v>
      </c>
      <c r="H641" s="135">
        <f t="shared" si="59"/>
        <v>0.92882074999999997</v>
      </c>
      <c r="I641" s="135">
        <f t="shared" si="59"/>
        <v>0.93983317</v>
      </c>
      <c r="J641" s="135">
        <f t="shared" si="59"/>
        <v>9.6752963999999997E-2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25.869524999999999</v>
      </c>
      <c r="Y641" s="135">
        <f t="shared" si="60"/>
        <v>31.815957999999998</v>
      </c>
      <c r="Z641" s="135">
        <f t="shared" si="60"/>
        <v>0.92852182999999999</v>
      </c>
      <c r="AA641" s="135">
        <f t="shared" si="60"/>
        <v>0.93948324000000005</v>
      </c>
      <c r="AB641" s="135">
        <f t="shared" si="60"/>
        <v>8.3112160000000004E-2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27.604693000000001</v>
      </c>
      <c r="G642" s="18">
        <f t="shared" si="59"/>
        <v>32.445912999999997</v>
      </c>
      <c r="H642" s="18">
        <f t="shared" si="59"/>
        <v>0.96011168000000002</v>
      </c>
      <c r="I642" s="18">
        <f t="shared" si="59"/>
        <v>0.95568399999999998</v>
      </c>
      <c r="J642" s="18">
        <f t="shared" si="59"/>
        <v>6.0173020000000001E-2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28.062173999999999</v>
      </c>
      <c r="Y642" s="18">
        <f t="shared" si="60"/>
        <v>33.883087000000003</v>
      </c>
      <c r="Z642" s="18">
        <f t="shared" si="60"/>
        <v>0.96001698999999996</v>
      </c>
      <c r="AA642" s="18">
        <f t="shared" si="60"/>
        <v>0.95741206000000001</v>
      </c>
      <c r="AB642" s="18">
        <f t="shared" si="60"/>
        <v>4.6768820000000003E-2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31.462765000000001</v>
      </c>
      <c r="G643" s="18">
        <f t="shared" si="59"/>
        <v>35.746313999999998</v>
      </c>
      <c r="H643" s="18">
        <f t="shared" si="59"/>
        <v>0.97690237000000002</v>
      </c>
      <c r="I643" s="18">
        <f t="shared" si="59"/>
        <v>0.97539598999999999</v>
      </c>
      <c r="J643" s="18">
        <f t="shared" si="59"/>
        <v>3.5076956999999999E-2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32.775792000000003</v>
      </c>
      <c r="Y643" s="18">
        <f t="shared" si="60"/>
        <v>37.115378</v>
      </c>
      <c r="Z643" s="18">
        <f t="shared" si="60"/>
        <v>0.97719619999999996</v>
      </c>
      <c r="AA643" s="18">
        <f t="shared" si="60"/>
        <v>0.97832872999999998</v>
      </c>
      <c r="AB643" s="18">
        <f t="shared" si="60"/>
        <v>2.5350526000000002E-2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36.114834000000002</v>
      </c>
      <c r="G644" s="18">
        <f t="shared" si="59"/>
        <v>40.061593999999999</v>
      </c>
      <c r="H644" s="18">
        <f t="shared" si="59"/>
        <v>0.98803324999999997</v>
      </c>
      <c r="I644" s="18">
        <f t="shared" si="59"/>
        <v>0.99149056000000002</v>
      </c>
      <c r="J644" s="18">
        <f t="shared" si="59"/>
        <v>2.0635229000000001E-2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38.088670999999998</v>
      </c>
      <c r="Y644" s="18">
        <f t="shared" si="60"/>
        <v>41.519404000000002</v>
      </c>
      <c r="Z644" s="18">
        <f t="shared" si="60"/>
        <v>0.98843572000000002</v>
      </c>
      <c r="AA644" s="18">
        <f t="shared" si="60"/>
        <v>0.99333283999999999</v>
      </c>
      <c r="AB644" s="18">
        <f t="shared" si="60"/>
        <v>1.2300054E-2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26.272328999999999</v>
      </c>
      <c r="G646" s="135">
        <f t="shared" si="61"/>
        <v>31.200265999999999</v>
      </c>
      <c r="H646" s="135">
        <f t="shared" si="61"/>
        <v>0.93658403999999995</v>
      </c>
      <c r="I646" s="135">
        <f t="shared" si="61"/>
        <v>0.94552541999999995</v>
      </c>
      <c r="J646" s="135">
        <f t="shared" si="61"/>
        <v>0.11377068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26.455418999999999</v>
      </c>
      <c r="Y646" s="135">
        <f t="shared" si="62"/>
        <v>32.593435999999997</v>
      </c>
      <c r="Z646" s="135">
        <f t="shared" si="62"/>
        <v>0.93638796000000002</v>
      </c>
      <c r="AA646" s="135">
        <f t="shared" si="62"/>
        <v>0.94565975000000002</v>
      </c>
      <c r="AB646" s="135">
        <f t="shared" si="62"/>
        <v>9.6675819999999996E-2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28.133576999999999</v>
      </c>
      <c r="G647" s="18">
        <f t="shared" si="61"/>
        <v>32.999245000000002</v>
      </c>
      <c r="H647" s="18">
        <f t="shared" si="61"/>
        <v>0.96302292</v>
      </c>
      <c r="I647" s="18">
        <f t="shared" si="61"/>
        <v>0.96005719</v>
      </c>
      <c r="J647" s="18">
        <f t="shared" si="61"/>
        <v>6.8619040000000006E-2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28.929224000000001</v>
      </c>
      <c r="Y647" s="18">
        <f t="shared" si="62"/>
        <v>34.762673999999997</v>
      </c>
      <c r="Z647" s="18">
        <f t="shared" si="62"/>
        <v>0.96297164999999996</v>
      </c>
      <c r="AA647" s="18">
        <f t="shared" si="62"/>
        <v>0.96186638000000002</v>
      </c>
      <c r="AB647" s="18">
        <f t="shared" si="62"/>
        <v>5.493369E-2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31.857415</v>
      </c>
      <c r="G648" s="18">
        <f t="shared" si="61"/>
        <v>36.229886</v>
      </c>
      <c r="H648" s="18">
        <f t="shared" si="61"/>
        <v>0.97935192999999998</v>
      </c>
      <c r="I648" s="18">
        <f t="shared" si="61"/>
        <v>0.97884939000000004</v>
      </c>
      <c r="J648" s="18">
        <f t="shared" si="61"/>
        <v>4.1920262999999999E-2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33.290458999999998</v>
      </c>
      <c r="Y648" s="18">
        <f t="shared" si="62"/>
        <v>37.854469000000002</v>
      </c>
      <c r="Z648" s="18">
        <f t="shared" si="62"/>
        <v>0.97967183000000002</v>
      </c>
      <c r="AA648" s="18">
        <f t="shared" si="62"/>
        <v>0.98096930000000004</v>
      </c>
      <c r="AB648" s="18">
        <f t="shared" si="62"/>
        <v>3.2762623999999997E-2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36.472306000000003</v>
      </c>
      <c r="G649" s="18">
        <f t="shared" si="61"/>
        <v>40.483438</v>
      </c>
      <c r="H649" s="18">
        <f t="shared" si="61"/>
        <v>0.98976902</v>
      </c>
      <c r="I649" s="18">
        <f t="shared" si="61"/>
        <v>0.99264436</v>
      </c>
      <c r="J649" s="18">
        <f t="shared" si="61"/>
        <v>2.5116968999999999E-2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38.858902</v>
      </c>
      <c r="Y649" s="18">
        <f t="shared" si="62"/>
        <v>42.286019000000003</v>
      </c>
      <c r="Z649" s="18">
        <f t="shared" si="62"/>
        <v>0.99015379999999997</v>
      </c>
      <c r="AA649" s="18">
        <f t="shared" si="62"/>
        <v>0.99404994999999996</v>
      </c>
      <c r="AB649" s="18">
        <f t="shared" si="62"/>
        <v>1.7614326999999999E-2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0.67511599999999916</v>
      </c>
      <c r="G651" s="135">
        <f t="shared" si="63"/>
        <v>0.56420899999999818</v>
      </c>
      <c r="H651" s="135">
        <f t="shared" si="63"/>
        <v>7.7632899999999783E-3</v>
      </c>
      <c r="I651" s="135">
        <f t="shared" si="63"/>
        <v>5.6922499999999543E-3</v>
      </c>
      <c r="J651" s="135">
        <f t="shared" si="63"/>
        <v>1.7017716000000002E-2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0.58589399999999969</v>
      </c>
      <c r="Y651" s="135">
        <f t="shared" si="64"/>
        <v>0.77747799999999856</v>
      </c>
      <c r="Z651" s="135">
        <f t="shared" si="64"/>
        <v>7.8661300000000267E-3</v>
      </c>
      <c r="AA651" s="135">
        <f t="shared" si="64"/>
        <v>6.1765099999999684E-3</v>
      </c>
      <c r="AB651" s="135">
        <f t="shared" si="64"/>
        <v>1.3563659999999991E-2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0.52888399999999791</v>
      </c>
      <c r="G652" s="18">
        <f t="shared" si="63"/>
        <v>0.5533320000000046</v>
      </c>
      <c r="H652" s="18">
        <f t="shared" si="63"/>
        <v>2.9112399999999816E-3</v>
      </c>
      <c r="I652" s="18">
        <f t="shared" si="63"/>
        <v>4.3731900000000268E-3</v>
      </c>
      <c r="J652" s="18">
        <f t="shared" si="63"/>
        <v>8.4460200000000055E-3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0.86705000000000254</v>
      </c>
      <c r="Y652" s="18">
        <f t="shared" si="64"/>
        <v>0.87958699999999368</v>
      </c>
      <c r="Z652" s="18">
        <f t="shared" si="64"/>
        <v>2.9546599999999978E-3</v>
      </c>
      <c r="AA652" s="18">
        <f t="shared" si="64"/>
        <v>4.4543200000000116E-3</v>
      </c>
      <c r="AB652" s="18">
        <f t="shared" si="64"/>
        <v>8.1648699999999977E-3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0.39464999999999861</v>
      </c>
      <c r="G653" s="18">
        <f t="shared" si="63"/>
        <v>0.48357200000000233</v>
      </c>
      <c r="H653" s="18">
        <f t="shared" si="63"/>
        <v>2.4495599999999618E-3</v>
      </c>
      <c r="I653" s="18">
        <f t="shared" si="63"/>
        <v>3.4534000000000509E-3</v>
      </c>
      <c r="J653" s="18">
        <f t="shared" si="63"/>
        <v>6.8433060000000004E-3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0.51466699999999577</v>
      </c>
      <c r="Y653" s="18">
        <f t="shared" si="64"/>
        <v>0.73909100000000194</v>
      </c>
      <c r="Z653" s="18">
        <f t="shared" si="64"/>
        <v>2.4756300000000619E-3</v>
      </c>
      <c r="AA653" s="18">
        <f t="shared" si="64"/>
        <v>2.6405700000000643E-3</v>
      </c>
      <c r="AB653" s="18">
        <f t="shared" si="64"/>
        <v>7.4120979999999954E-3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0.35747200000000134</v>
      </c>
      <c r="G654" s="18">
        <f t="shared" si="63"/>
        <v>0.42184400000000011</v>
      </c>
      <c r="H654" s="18">
        <f t="shared" si="63"/>
        <v>1.7357700000000253E-3</v>
      </c>
      <c r="I654" s="18">
        <f t="shared" si="63"/>
        <v>1.1537999999999826E-3</v>
      </c>
      <c r="J654" s="18">
        <f t="shared" si="63"/>
        <v>4.4817399999999979E-3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0.77023100000000255</v>
      </c>
      <c r="Y654" s="18">
        <f t="shared" si="64"/>
        <v>0.7666150000000016</v>
      </c>
      <c r="Z654" s="18">
        <f t="shared" si="64"/>
        <v>1.7180799999999552E-3</v>
      </c>
      <c r="AA654" s="18">
        <f t="shared" si="64"/>
        <v>7.1710999999996528E-4</v>
      </c>
      <c r="AB654" s="18">
        <f t="shared" si="64"/>
        <v>5.3142729999999996E-3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cinema_track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cinema_track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21309.856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28.742034571428576</v>
      </c>
      <c r="G5" s="30">
        <f t="shared" si="0"/>
        <v>32.415343</v>
      </c>
      <c r="H5" s="30">
        <f t="shared" si="0"/>
        <v>0.95174084190476171</v>
      </c>
      <c r="I5" s="90">
        <f t="shared" si="0"/>
        <v>0.96396093523809512</v>
      </c>
      <c r="J5" s="90">
        <f t="shared" si="0"/>
        <v>8.9160277904761914E-2</v>
      </c>
      <c r="K5" s="55"/>
      <c r="L5" s="55"/>
      <c r="M5" s="55"/>
      <c r="N5" s="26"/>
      <c r="O5" s="56"/>
      <c r="P5" s="130">
        <f t="shared" ref="P5:Q8" si="1">P16</f>
        <v>25.280999999999999</v>
      </c>
      <c r="Q5" s="151">
        <f t="shared" si="1"/>
        <v>10.109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21277.495999999999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28.815031476190473</v>
      </c>
      <c r="Y5" s="30">
        <f t="shared" si="2"/>
        <v>33.084471952380952</v>
      </c>
      <c r="Z5" s="30">
        <f t="shared" si="2"/>
        <v>0.9516618804761906</v>
      </c>
      <c r="AA5" s="90">
        <f t="shared" si="2"/>
        <v>0.96409989904761895</v>
      </c>
      <c r="AB5" s="90">
        <f t="shared" si="2"/>
        <v>8.0578226476190479E-2</v>
      </c>
      <c r="AC5" s="55"/>
      <c r="AD5" s="55"/>
      <c r="AE5" s="55"/>
      <c r="AF5" s="26"/>
      <c r="AG5" s="238"/>
      <c r="AH5" s="130">
        <f t="shared" ref="AH5:AI8" si="3">AH16</f>
        <v>27.327999999999999</v>
      </c>
      <c r="AI5" s="151">
        <f t="shared" si="3"/>
        <v>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-9.2772549087162814E-2</v>
      </c>
      <c r="AN5" s="240">
        <f>bdrate($E5:$E8,G5:G8,$W5:$W8,Y5:Y8)</f>
        <v>-9.3746809430808486E-2</v>
      </c>
      <c r="AO5" s="240">
        <f>bdrate($E5:$E8,H5:H8,$W5:$W8,Z5:Z8)</f>
        <v>-4.9200655871584065E-3</v>
      </c>
      <c r="AP5" s="240">
        <f>bdrate($E5:$E8,I5:I8,$W5:$W8,AA5:AA8)</f>
        <v>-1.686092994298094E-2</v>
      </c>
      <c r="AQ5" s="241">
        <f>bdrateInverted($E5:$E8,J5:J8,$W5:$W8,AB5:AB8)</f>
        <v>-0.12519799332774006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29949.416000000001</v>
      </c>
      <c r="F6" s="90">
        <f t="shared" si="0"/>
        <v>31.340090857142862</v>
      </c>
      <c r="G6" s="90">
        <f t="shared" si="0"/>
        <v>34.950577333333328</v>
      </c>
      <c r="H6" s="90">
        <f t="shared" si="0"/>
        <v>0.97234949761904754</v>
      </c>
      <c r="I6" s="90">
        <f t="shared" si="0"/>
        <v>0.97764976904761891</v>
      </c>
      <c r="J6" s="90">
        <f t="shared" si="0"/>
        <v>5.5519971809523817E-2</v>
      </c>
      <c r="K6" s="56"/>
      <c r="L6" s="56"/>
      <c r="M6" s="56"/>
      <c r="N6" s="28"/>
      <c r="O6" s="56"/>
      <c r="P6" s="130">
        <f t="shared" si="1"/>
        <v>25.577999999999999</v>
      </c>
      <c r="Q6" s="130">
        <f t="shared" si="1"/>
        <v>10.218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29907.968000000001</v>
      </c>
      <c r="X6" s="90">
        <f t="shared" si="2"/>
        <v>31.853203904761905</v>
      </c>
      <c r="Y6" s="90">
        <f t="shared" si="2"/>
        <v>35.679794761904766</v>
      </c>
      <c r="Z6" s="90">
        <f t="shared" si="2"/>
        <v>0.97243621619047593</v>
      </c>
      <c r="AA6" s="90">
        <f t="shared" si="2"/>
        <v>0.97816857238095223</v>
      </c>
      <c r="AB6" s="90">
        <f t="shared" si="2"/>
        <v>4.7637468190476179E-2</v>
      </c>
      <c r="AC6" s="56"/>
      <c r="AD6" s="56"/>
      <c r="AE6" s="56"/>
      <c r="AF6" s="28"/>
      <c r="AG6" s="238"/>
      <c r="AH6" s="130">
        <f t="shared" si="3"/>
        <v>27.093</v>
      </c>
      <c r="AI6" s="130">
        <f t="shared" si="3"/>
        <v>8.125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43809.031999999999</v>
      </c>
      <c r="F7" s="90">
        <f t="shared" si="0"/>
        <v>34.085061761904761</v>
      </c>
      <c r="G7" s="90">
        <f t="shared" si="0"/>
        <v>37.71460319047619</v>
      </c>
      <c r="H7" s="90">
        <f t="shared" si="0"/>
        <v>0.98286093761904747</v>
      </c>
      <c r="I7" s="90">
        <f t="shared" si="0"/>
        <v>0.98699993904761907</v>
      </c>
      <c r="J7" s="90">
        <f t="shared" si="0"/>
        <v>3.814175109523809E-2</v>
      </c>
      <c r="K7" s="56"/>
      <c r="L7" s="56"/>
      <c r="M7" s="56"/>
      <c r="N7" s="28"/>
      <c r="O7" s="56"/>
      <c r="P7" s="130">
        <f t="shared" si="1"/>
        <v>25.327999999999999</v>
      </c>
      <c r="Q7" s="130">
        <f t="shared" si="1"/>
        <v>10.39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43748.383999999998</v>
      </c>
      <c r="X7" s="90">
        <f t="shared" si="2"/>
        <v>35.150923523809531</v>
      </c>
      <c r="Y7" s="90">
        <f t="shared" si="2"/>
        <v>38.490707952380944</v>
      </c>
      <c r="Z7" s="90">
        <f t="shared" si="2"/>
        <v>0.98301321904761907</v>
      </c>
      <c r="AA7" s="90">
        <f t="shared" si="2"/>
        <v>0.98735853857142852</v>
      </c>
      <c r="AB7" s="90">
        <f t="shared" si="2"/>
        <v>3.1038441380952374E-2</v>
      </c>
      <c r="AC7" s="56"/>
      <c r="AD7" s="56"/>
      <c r="AE7" s="56"/>
      <c r="AF7" s="28"/>
      <c r="AG7" s="238"/>
      <c r="AH7" s="130">
        <f t="shared" si="3"/>
        <v>27.39</v>
      </c>
      <c r="AI7" s="130">
        <f t="shared" si="3"/>
        <v>7.9059999999999997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65694.232000000004</v>
      </c>
      <c r="F8" s="90">
        <f t="shared" si="0"/>
        <v>37.424575285714276</v>
      </c>
      <c r="G8" s="90">
        <f t="shared" si="0"/>
        <v>41.506091523809516</v>
      </c>
      <c r="H8" s="90">
        <f t="shared" si="0"/>
        <v>0.9907358961904762</v>
      </c>
      <c r="I8" s="90">
        <f t="shared" si="0"/>
        <v>0.99373494714285726</v>
      </c>
      <c r="J8" s="90">
        <f t="shared" si="0"/>
        <v>2.2773898809523813E-2</v>
      </c>
      <c r="K8" s="56"/>
      <c r="L8" s="56"/>
      <c r="M8" s="56"/>
      <c r="N8" s="28"/>
      <c r="O8" s="56"/>
      <c r="P8" s="130">
        <f t="shared" si="1"/>
        <v>26.155999999999999</v>
      </c>
      <c r="Q8" s="130">
        <f t="shared" si="1"/>
        <v>10.420999999999999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65607.376000000004</v>
      </c>
      <c r="X8" s="90">
        <f t="shared" si="2"/>
        <v>39.526134095238092</v>
      </c>
      <c r="Y8" s="90">
        <f t="shared" si="2"/>
        <v>42.776635809523817</v>
      </c>
      <c r="Z8" s="90">
        <f t="shared" si="2"/>
        <v>0.9910029857142858</v>
      </c>
      <c r="AA8" s="90">
        <f t="shared" si="2"/>
        <v>0.99414300333333339</v>
      </c>
      <c r="AB8" s="90">
        <f t="shared" si="2"/>
        <v>1.6587781047619047E-2</v>
      </c>
      <c r="AC8" s="56"/>
      <c r="AD8" s="56"/>
      <c r="AE8" s="56"/>
      <c r="AF8" s="28"/>
      <c r="AG8" s="238"/>
      <c r="AH8" s="130">
        <f t="shared" si="3"/>
        <v>27.64</v>
      </c>
      <c r="AI8" s="130">
        <f t="shared" si="3"/>
        <v>8.2959999999999994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25.583400196168171</v>
      </c>
      <c r="Q10" s="154">
        <f>GEOMEAN(Q5:Q8)</f>
        <v>10.283708544225265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27.362057690961453</v>
      </c>
      <c r="AI10" s="154">
        <f>GEOMEAN(AI5:AI8)</f>
        <v>8.0804347471374278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4622.4719999999998</v>
      </c>
      <c r="F16" s="166">
        <v>4470.9440000000004</v>
      </c>
      <c r="G16" s="166">
        <v>265.62400000000002</v>
      </c>
      <c r="H16" s="166">
        <v>70.063999999999993</v>
      </c>
      <c r="I16" s="166">
        <v>20.312000000000001</v>
      </c>
      <c r="J16" s="166">
        <v>6738.3919999999998</v>
      </c>
      <c r="K16" s="60">
        <v>3696.1439999999998</v>
      </c>
      <c r="L16" s="60">
        <v>1425.904</v>
      </c>
      <c r="M16" s="60">
        <v>7.8879999999999999</v>
      </c>
      <c r="N16" s="55"/>
      <c r="O16" s="252"/>
      <c r="P16" s="129">
        <v>25.280999999999999</v>
      </c>
      <c r="Q16" s="129">
        <v>10.109</v>
      </c>
      <c r="R16" s="142"/>
      <c r="S16" s="214"/>
      <c r="T16" s="301"/>
      <c r="U16" s="25" t="s">
        <v>31</v>
      </c>
      <c r="V16" s="26"/>
      <c r="W16" s="128">
        <v>4622.4719999999998</v>
      </c>
      <c r="X16" s="166">
        <v>4438.68</v>
      </c>
      <c r="Y16" s="166">
        <v>265.47199999999998</v>
      </c>
      <c r="Z16" s="166">
        <v>70.111999999999995</v>
      </c>
      <c r="AA16" s="166">
        <v>20.28</v>
      </c>
      <c r="AB16" s="166">
        <v>6738.4480000000003</v>
      </c>
      <c r="AC16" s="60">
        <v>3696.0880000000002</v>
      </c>
      <c r="AD16" s="60">
        <v>1425.944</v>
      </c>
      <c r="AE16" s="60">
        <v>7.8879999999999999</v>
      </c>
      <c r="AF16" s="55"/>
      <c r="AG16" s="252"/>
      <c r="AH16" s="129">
        <v>27.327999999999999</v>
      </c>
      <c r="AI16" s="129">
        <v>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4622.4719999999998</v>
      </c>
      <c r="F17" s="167">
        <v>6287.9520000000002</v>
      </c>
      <c r="G17" s="167">
        <v>1512.896</v>
      </c>
      <c r="H17" s="167">
        <v>574.51199999999994</v>
      </c>
      <c r="I17" s="167">
        <v>279.88</v>
      </c>
      <c r="J17" s="167">
        <v>9192.2720000000008</v>
      </c>
      <c r="K17" s="62">
        <v>5473.768</v>
      </c>
      <c r="L17" s="62">
        <v>2005.664</v>
      </c>
      <c r="M17" s="62">
        <v>7.88</v>
      </c>
      <c r="N17" s="56"/>
      <c r="O17" s="238"/>
      <c r="P17" s="144">
        <v>25.577999999999999</v>
      </c>
      <c r="Q17" s="144">
        <v>10.218</v>
      </c>
      <c r="R17" s="145"/>
      <c r="S17" s="214"/>
      <c r="T17" s="285"/>
      <c r="U17" s="27" t="s">
        <v>32</v>
      </c>
      <c r="V17" s="28"/>
      <c r="W17" s="143">
        <v>4622.4719999999998</v>
      </c>
      <c r="X17" s="167">
        <v>6246.768</v>
      </c>
      <c r="Y17" s="167">
        <v>1513.376</v>
      </c>
      <c r="Z17" s="167">
        <v>574.096</v>
      </c>
      <c r="AA17" s="167">
        <v>279.55200000000002</v>
      </c>
      <c r="AB17" s="167">
        <v>9192.3040000000001</v>
      </c>
      <c r="AC17" s="62">
        <v>5473.7359999999999</v>
      </c>
      <c r="AD17" s="62">
        <v>2005.664</v>
      </c>
      <c r="AE17" s="62">
        <v>7.88</v>
      </c>
      <c r="AF17" s="56"/>
      <c r="AG17" s="238"/>
      <c r="AH17" s="144">
        <v>27.093</v>
      </c>
      <c r="AI17" s="144">
        <v>8.125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4622.4719999999998</v>
      </c>
      <c r="F18" s="167">
        <v>8165.4719999999998</v>
      </c>
      <c r="G18" s="167">
        <v>4701.7039999999997</v>
      </c>
      <c r="H18" s="167">
        <v>2586.3919999999998</v>
      </c>
      <c r="I18" s="167">
        <v>2065.8240000000001</v>
      </c>
      <c r="J18" s="167">
        <v>11727.328</v>
      </c>
      <c r="K18" s="62">
        <v>7327.6639999999998</v>
      </c>
      <c r="L18" s="62">
        <v>2612.1759999999999</v>
      </c>
      <c r="M18" s="62">
        <v>7.8639999999999999</v>
      </c>
      <c r="N18" s="56"/>
      <c r="O18" s="238"/>
      <c r="P18" s="144">
        <v>25.327999999999999</v>
      </c>
      <c r="Q18" s="144">
        <v>10.39</v>
      </c>
      <c r="R18" s="145"/>
      <c r="S18" s="214"/>
      <c r="T18" s="285"/>
      <c r="U18" s="27" t="s">
        <v>33</v>
      </c>
      <c r="V18" s="28"/>
      <c r="W18" s="143">
        <v>4622.4719999999998</v>
      </c>
      <c r="X18" s="167">
        <v>8111.6959999999999</v>
      </c>
      <c r="Y18" s="167">
        <v>4700.8720000000003</v>
      </c>
      <c r="Z18" s="167">
        <v>2583.616</v>
      </c>
      <c r="AA18" s="167">
        <v>2063.0160000000001</v>
      </c>
      <c r="AB18" s="167">
        <v>11727.103999999999</v>
      </c>
      <c r="AC18" s="62">
        <v>7327.4080000000004</v>
      </c>
      <c r="AD18" s="62">
        <v>2612.1999999999998</v>
      </c>
      <c r="AE18" s="62">
        <v>7.8639999999999999</v>
      </c>
      <c r="AF18" s="56"/>
      <c r="AG18" s="238"/>
      <c r="AH18" s="144">
        <v>27.39</v>
      </c>
      <c r="AI18" s="144">
        <v>7.9059999999999997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4622.4719999999998</v>
      </c>
      <c r="F19" s="167">
        <v>9948.848</v>
      </c>
      <c r="G19" s="167">
        <v>9338.5439999999999</v>
      </c>
      <c r="H19" s="167">
        <v>7447.4</v>
      </c>
      <c r="I19" s="167">
        <v>7456.04</v>
      </c>
      <c r="J19" s="167">
        <v>14363.12</v>
      </c>
      <c r="K19" s="62">
        <v>9278.5519999999997</v>
      </c>
      <c r="L19" s="62">
        <v>3239.2559999999999</v>
      </c>
      <c r="M19" s="62">
        <v>7.7359999999999998</v>
      </c>
      <c r="N19" s="56"/>
      <c r="O19" s="238"/>
      <c r="P19" s="144">
        <v>26.155999999999999</v>
      </c>
      <c r="Q19" s="144">
        <v>10.420999999999999</v>
      </c>
      <c r="R19" s="145"/>
      <c r="S19" s="214"/>
      <c r="T19" s="285"/>
      <c r="U19" s="27" t="s">
        <v>35</v>
      </c>
      <c r="V19" s="28"/>
      <c r="W19" s="143">
        <v>4622.4719999999998</v>
      </c>
      <c r="X19" s="167">
        <v>9883.1759999999995</v>
      </c>
      <c r="Y19" s="167">
        <v>9334.5040000000008</v>
      </c>
      <c r="Z19" s="167">
        <v>7438.576</v>
      </c>
      <c r="AA19" s="167">
        <v>7448.0479999999998</v>
      </c>
      <c r="AB19" s="167">
        <v>14363.072</v>
      </c>
      <c r="AC19" s="62">
        <v>9278.2639999999992</v>
      </c>
      <c r="AD19" s="62">
        <v>3239.2640000000001</v>
      </c>
      <c r="AE19" s="62">
        <v>7.7359999999999998</v>
      </c>
      <c r="AF19" s="56"/>
      <c r="AG19" s="238"/>
      <c r="AH19" s="144">
        <v>27.64</v>
      </c>
      <c r="AI19" s="144">
        <v>8.2959999999999994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21309.856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21277.495999999999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29949.416000000001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29907.968000000001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43809.031999999999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43748.383999999998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65694.232000000004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65607.376000000004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27.042062000000001</v>
      </c>
      <c r="G33" s="96">
        <v>30.398703999999999</v>
      </c>
      <c r="H33" s="96">
        <v>0.94221920999999997</v>
      </c>
      <c r="I33" s="60">
        <v>0.95520442000000005</v>
      </c>
      <c r="J33" s="60">
        <v>9.7228356000000002E-2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26.958124999999999</v>
      </c>
      <c r="Y33" s="96">
        <v>31.361528</v>
      </c>
      <c r="Z33" s="96">
        <v>0.94196849000000005</v>
      </c>
      <c r="AA33" s="60">
        <v>0.95519120999999996</v>
      </c>
      <c r="AB33" s="60">
        <v>8.1787730000000003E-2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-8.3937000000002371E-2</v>
      </c>
      <c r="AN33" s="95">
        <f t="shared" ref="AN33:AN96" si="5">IF(OR(Y33="",G33=""),"",Y33-G33)</f>
        <v>0.96282400000000123</v>
      </c>
      <c r="AO33" s="95">
        <f t="shared" ref="AO33:AO96" si="6">IF(OR(Z33="",H33=""),"",Z33-H33)</f>
        <v>-2.5071999999992656E-4</v>
      </c>
      <c r="AP33" s="95">
        <f t="shared" ref="AP33:AP96" si="7">IF(OR(AA33="",I33=""),"",AA33-I33)</f>
        <v>-1.3210000000096755E-5</v>
      </c>
      <c r="AQ33" s="120">
        <f t="shared" ref="AQ33:AQ96" si="8">IF(OR(AB33="",J33=""),"",AB33-J33)</f>
        <v>-1.5440625999999999E-2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29.470423</v>
      </c>
      <c r="G34" s="187">
        <v>32.752034999999999</v>
      </c>
      <c r="H34" s="187">
        <v>0.96626411000000001</v>
      </c>
      <c r="I34" s="62">
        <v>0.97086287999999998</v>
      </c>
      <c r="J34" s="62">
        <v>6.6034399999999993E-2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30.091244</v>
      </c>
      <c r="Y34" s="187">
        <v>33.967345999999999</v>
      </c>
      <c r="Z34" s="187">
        <v>0.96647105</v>
      </c>
      <c r="AA34" s="62">
        <v>0.97211210000000003</v>
      </c>
      <c r="AB34" s="62">
        <v>4.8707585999999997E-2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0.6208209999999994</v>
      </c>
      <c r="AN34" s="121">
        <f t="shared" si="5"/>
        <v>1.2153109999999998</v>
      </c>
      <c r="AO34" s="121">
        <f t="shared" si="6"/>
        <v>2.069399999999888E-4</v>
      </c>
      <c r="AP34" s="121">
        <f t="shared" si="7"/>
        <v>1.2492200000000508E-3</v>
      </c>
      <c r="AQ34" s="87">
        <f t="shared" si="8"/>
        <v>-1.7326813999999996E-2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32.446998999999998</v>
      </c>
      <c r="G35" s="187">
        <v>36.207957999999998</v>
      </c>
      <c r="H35" s="187">
        <v>0.98058383999999998</v>
      </c>
      <c r="I35" s="62">
        <v>0.98424568999999995</v>
      </c>
      <c r="J35" s="62">
        <v>4.5428139999999999E-2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34.287832000000002</v>
      </c>
      <c r="Y35" s="187">
        <v>37.533630000000002</v>
      </c>
      <c r="Z35" s="187">
        <v>0.98088021000000003</v>
      </c>
      <c r="AA35" s="62">
        <v>0.98489028999999995</v>
      </c>
      <c r="AB35" s="62">
        <v>3.1315714000000001E-2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1.8408330000000035</v>
      </c>
      <c r="AN35" s="121">
        <f t="shared" si="5"/>
        <v>1.3256720000000044</v>
      </c>
      <c r="AO35" s="121">
        <f t="shared" si="6"/>
        <v>2.9637000000004576E-4</v>
      </c>
      <c r="AP35" s="121">
        <f t="shared" si="7"/>
        <v>6.4459999999999518E-4</v>
      </c>
      <c r="AQ35" s="87">
        <f t="shared" si="8"/>
        <v>-1.4112425999999997E-2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35.379733999999999</v>
      </c>
      <c r="G36" s="187">
        <v>40.042388000000003</v>
      </c>
      <c r="H36" s="187">
        <v>0.98995432000000005</v>
      </c>
      <c r="I36" s="62">
        <v>0.99286848999999999</v>
      </c>
      <c r="J36" s="62">
        <v>2.8865214E-2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38.877600999999999</v>
      </c>
      <c r="Y36" s="187">
        <v>42.188042000000003</v>
      </c>
      <c r="Z36" s="187">
        <v>0.99034374999999997</v>
      </c>
      <c r="AA36" s="62">
        <v>0.99344832000000005</v>
      </c>
      <c r="AB36" s="62">
        <v>1.688972E-2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3.4978669999999994</v>
      </c>
      <c r="AN36" s="121">
        <f t="shared" si="5"/>
        <v>2.1456540000000004</v>
      </c>
      <c r="AO36" s="121">
        <f t="shared" si="6"/>
        <v>3.894299999999129E-4</v>
      </c>
      <c r="AP36" s="121">
        <f t="shared" si="7"/>
        <v>5.7983000000005891E-4</v>
      </c>
      <c r="AQ36" s="87">
        <f t="shared" si="8"/>
        <v>-1.1975494E-2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27.430171000000001</v>
      </c>
      <c r="G38" s="96">
        <v>31.235838000000001</v>
      </c>
      <c r="H38" s="96">
        <v>0.94539569000000001</v>
      </c>
      <c r="I38" s="60">
        <v>0.95627419000000002</v>
      </c>
      <c r="J38" s="60">
        <v>8.5209119999999999E-2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27.314260000000001</v>
      </c>
      <c r="Y38" s="96">
        <v>31.992578999999999</v>
      </c>
      <c r="Z38" s="96">
        <v>0.94530826999999995</v>
      </c>
      <c r="AA38" s="60">
        <v>0.95694446</v>
      </c>
      <c r="AB38" s="60">
        <v>7.5520610000000002E-2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-0.11591100000000054</v>
      </c>
      <c r="AN38" s="95">
        <f t="shared" si="5"/>
        <v>0.75674099999999811</v>
      </c>
      <c r="AO38" s="95">
        <f t="shared" si="6"/>
        <v>-8.7420000000060227E-5</v>
      </c>
      <c r="AP38" s="95">
        <f t="shared" si="7"/>
        <v>6.7026999999997283E-4</v>
      </c>
      <c r="AQ38" s="120">
        <f t="shared" si="8"/>
        <v>-9.6885099999999974E-3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29.830484999999999</v>
      </c>
      <c r="G39" s="187">
        <v>33.519081</v>
      </c>
      <c r="H39" s="187">
        <v>0.96813210000000005</v>
      </c>
      <c r="I39" s="62">
        <v>0.97111893999999999</v>
      </c>
      <c r="J39" s="62">
        <v>5.5836869999999997E-2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30.487285</v>
      </c>
      <c r="Y39" s="187">
        <v>34.497134000000003</v>
      </c>
      <c r="Z39" s="187">
        <v>0.96819973000000004</v>
      </c>
      <c r="AA39" s="62">
        <v>0.97210810000000003</v>
      </c>
      <c r="AB39" s="62">
        <v>4.5400679999999999E-2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0.65680000000000049</v>
      </c>
      <c r="AN39" s="121">
        <f t="shared" si="5"/>
        <v>0.97805300000000273</v>
      </c>
      <c r="AO39" s="121">
        <f t="shared" si="6"/>
        <v>6.7629999999985202E-5</v>
      </c>
      <c r="AP39" s="121">
        <f t="shared" si="7"/>
        <v>9.8916000000004445E-4</v>
      </c>
      <c r="AQ39" s="87">
        <f t="shared" si="8"/>
        <v>-1.0436189999999998E-2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32.839385999999998</v>
      </c>
      <c r="G40" s="187">
        <v>36.641513000000003</v>
      </c>
      <c r="H40" s="187">
        <v>0.98128152000000002</v>
      </c>
      <c r="I40" s="62">
        <v>0.98422370000000003</v>
      </c>
      <c r="J40" s="62">
        <v>3.8199240000000002E-2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34.445252000000004</v>
      </c>
      <c r="Y40" s="187">
        <v>37.705286999999998</v>
      </c>
      <c r="Z40" s="187">
        <v>0.98156032000000004</v>
      </c>
      <c r="AA40" s="62">
        <v>0.98487159999999996</v>
      </c>
      <c r="AB40" s="62">
        <v>2.9827742000000001E-2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1.605866000000006</v>
      </c>
      <c r="AN40" s="121">
        <f t="shared" si="5"/>
        <v>1.0637739999999951</v>
      </c>
      <c r="AO40" s="121">
        <f t="shared" si="6"/>
        <v>2.7880000000002347E-4</v>
      </c>
      <c r="AP40" s="121">
        <f t="shared" si="7"/>
        <v>6.4789999999992354E-4</v>
      </c>
      <c r="AQ40" s="87">
        <f t="shared" si="8"/>
        <v>-8.3714980000000015E-3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36.319710000000001</v>
      </c>
      <c r="G41" s="187">
        <v>40.602870000000003</v>
      </c>
      <c r="H41" s="187">
        <v>0.99024537999999995</v>
      </c>
      <c r="I41" s="62">
        <v>0.99291631999999996</v>
      </c>
      <c r="J41" s="62">
        <v>2.3802839999999999E-2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38.976725999999999</v>
      </c>
      <c r="Y41" s="187">
        <v>42.304006999999999</v>
      </c>
      <c r="Z41" s="187">
        <v>0.99064289000000005</v>
      </c>
      <c r="AA41" s="62">
        <v>0.99356630999999995</v>
      </c>
      <c r="AB41" s="62">
        <v>1.5872005000000002E-2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2.6570159999999987</v>
      </c>
      <c r="AN41" s="121">
        <f t="shared" si="5"/>
        <v>1.7011369999999957</v>
      </c>
      <c r="AO41" s="121">
        <f t="shared" si="6"/>
        <v>3.9751000000010084E-4</v>
      </c>
      <c r="AP41" s="121">
        <f t="shared" si="7"/>
        <v>6.4998999999998919E-4</v>
      </c>
      <c r="AQ41" s="87">
        <f t="shared" si="8"/>
        <v>-7.9308349999999972E-3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27.574028999999999</v>
      </c>
      <c r="G43" s="96">
        <v>31.295784999999999</v>
      </c>
      <c r="H43" s="96">
        <v>0.94714619</v>
      </c>
      <c r="I43" s="60">
        <v>0.95828606000000005</v>
      </c>
      <c r="J43" s="60">
        <v>8.6953773999999998E-2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27.655902999999999</v>
      </c>
      <c r="Y43" s="96">
        <v>31.864407</v>
      </c>
      <c r="Z43" s="96">
        <v>0.94708946000000005</v>
      </c>
      <c r="AA43" s="60">
        <v>0.95875858000000003</v>
      </c>
      <c r="AB43" s="60">
        <v>7.6362250000000007E-2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8.1873999999999114E-2</v>
      </c>
      <c r="AN43" s="95">
        <f t="shared" si="5"/>
        <v>0.56862200000000129</v>
      </c>
      <c r="AO43" s="95">
        <f t="shared" si="6"/>
        <v>-5.6729999999949321E-5</v>
      </c>
      <c r="AP43" s="95">
        <f t="shared" si="7"/>
        <v>4.7251999999997629E-4</v>
      </c>
      <c r="AQ43" s="120">
        <f t="shared" si="8"/>
        <v>-1.0591523999999991E-2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29.970721000000001</v>
      </c>
      <c r="G44" s="187">
        <v>33.707649000000004</v>
      </c>
      <c r="H44" s="187">
        <v>0.96935786999999995</v>
      </c>
      <c r="I44" s="62">
        <v>0.97248791000000001</v>
      </c>
      <c r="J44" s="62">
        <v>5.8386948000000001E-2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30.797035000000001</v>
      </c>
      <c r="Y44" s="187">
        <v>34.397612000000002</v>
      </c>
      <c r="Z44" s="187">
        <v>0.96943049000000003</v>
      </c>
      <c r="AA44" s="62">
        <v>0.97339969999999998</v>
      </c>
      <c r="AB44" s="62">
        <v>4.7029920000000003E-2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0.82631399999999999</v>
      </c>
      <c r="AN44" s="121">
        <f t="shared" si="5"/>
        <v>0.68996299999999877</v>
      </c>
      <c r="AO44" s="121">
        <f t="shared" si="6"/>
        <v>7.2620000000078733E-5</v>
      </c>
      <c r="AP44" s="121">
        <f t="shared" si="7"/>
        <v>9.117899999999679E-4</v>
      </c>
      <c r="AQ44" s="87">
        <f t="shared" si="8"/>
        <v>-1.1357027999999998E-2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32.800431000000003</v>
      </c>
      <c r="G45" s="187">
        <v>36.721041</v>
      </c>
      <c r="H45" s="187">
        <v>0.98154604999999995</v>
      </c>
      <c r="I45" s="62">
        <v>0.98446378000000001</v>
      </c>
      <c r="J45" s="62">
        <v>4.0877654999999999E-2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34.375799999999998</v>
      </c>
      <c r="Y45" s="187">
        <v>37.614154999999997</v>
      </c>
      <c r="Z45" s="187">
        <v>0.98178125000000005</v>
      </c>
      <c r="AA45" s="62">
        <v>0.98509208000000004</v>
      </c>
      <c r="AB45" s="62">
        <v>3.1166264999999999E-2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1.5753689999999949</v>
      </c>
      <c r="AN45" s="121">
        <f t="shared" si="5"/>
        <v>0.89311399999999708</v>
      </c>
      <c r="AO45" s="121">
        <f t="shared" si="6"/>
        <v>2.3520000000010199E-4</v>
      </c>
      <c r="AP45" s="121">
        <f t="shared" si="7"/>
        <v>6.2830000000002606E-4</v>
      </c>
      <c r="AQ45" s="87">
        <f t="shared" si="8"/>
        <v>-9.7113900000000003E-3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36.274900000000002</v>
      </c>
      <c r="G46" s="187">
        <v>40.616523999999998</v>
      </c>
      <c r="H46" s="187">
        <v>0.99018050000000002</v>
      </c>
      <c r="I46" s="62">
        <v>0.99286110000000005</v>
      </c>
      <c r="J46" s="62">
        <v>2.4491987999999999E-2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39.056829</v>
      </c>
      <c r="Y46" s="187">
        <v>42.405611</v>
      </c>
      <c r="Z46" s="187">
        <v>0.99059976000000005</v>
      </c>
      <c r="AA46" s="62">
        <v>0.99350877999999998</v>
      </c>
      <c r="AB46" s="62">
        <v>1.61695E-2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2.7819289999999981</v>
      </c>
      <c r="AN46" s="121">
        <f t="shared" si="5"/>
        <v>1.7890870000000021</v>
      </c>
      <c r="AO46" s="121">
        <f t="shared" si="6"/>
        <v>4.1926000000003238E-4</v>
      </c>
      <c r="AP46" s="121">
        <f t="shared" si="7"/>
        <v>6.4767999999992831E-4</v>
      </c>
      <c r="AQ46" s="87">
        <f t="shared" si="8"/>
        <v>-8.3224879999999994E-3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27.972023</v>
      </c>
      <c r="G48" s="96">
        <v>31.556142000000001</v>
      </c>
      <c r="H48" s="96">
        <v>0.94865922999999996</v>
      </c>
      <c r="I48" s="60">
        <v>0.95995076999999995</v>
      </c>
      <c r="J48" s="60">
        <v>8.3997520000000006E-2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27.772524000000001</v>
      </c>
      <c r="Y48" s="96">
        <v>32.193274000000002</v>
      </c>
      <c r="Z48" s="96">
        <v>0.94853050999999999</v>
      </c>
      <c r="AA48" s="60">
        <v>0.95967221000000003</v>
      </c>
      <c r="AB48" s="60">
        <v>7.6548389999999994E-2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-0.19949899999999943</v>
      </c>
      <c r="AN48" s="95">
        <f t="shared" si="5"/>
        <v>0.63713200000000114</v>
      </c>
      <c r="AO48" s="95">
        <f t="shared" si="6"/>
        <v>-1.2871999999997108E-4</v>
      </c>
      <c r="AP48" s="95">
        <f t="shared" si="7"/>
        <v>-2.7855999999992775E-4</v>
      </c>
      <c r="AQ48" s="120">
        <f t="shared" si="8"/>
        <v>-7.4491300000000121E-3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30.838673</v>
      </c>
      <c r="G49" s="187">
        <v>34.246552000000001</v>
      </c>
      <c r="H49" s="187">
        <v>0.97092484999999995</v>
      </c>
      <c r="I49" s="62">
        <v>0.97500474000000004</v>
      </c>
      <c r="J49" s="62">
        <v>5.3106319999999999E-2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31.246489</v>
      </c>
      <c r="Y49" s="187">
        <v>34.963898999999998</v>
      </c>
      <c r="Z49" s="187">
        <v>0.97098675000000001</v>
      </c>
      <c r="AA49" s="62">
        <v>0.97584673</v>
      </c>
      <c r="AB49" s="62">
        <v>4.5256182999999998E-2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0.4078160000000004</v>
      </c>
      <c r="AN49" s="121">
        <f t="shared" si="5"/>
        <v>0.71734699999999663</v>
      </c>
      <c r="AO49" s="121">
        <f t="shared" si="6"/>
        <v>6.190000000005913E-5</v>
      </c>
      <c r="AP49" s="121">
        <f t="shared" si="7"/>
        <v>8.4198999999995916E-4</v>
      </c>
      <c r="AQ49" s="87">
        <f t="shared" si="8"/>
        <v>-7.8501370000000001E-3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33.567087999999998</v>
      </c>
      <c r="G50" s="187">
        <v>37.168543</v>
      </c>
      <c r="H50" s="187">
        <v>0.98176673000000003</v>
      </c>
      <c r="I50" s="62">
        <v>0.98547152999999998</v>
      </c>
      <c r="J50" s="62">
        <v>3.7608365999999997E-2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34.860894999999999</v>
      </c>
      <c r="Y50" s="187">
        <v>38.043926999999996</v>
      </c>
      <c r="Z50" s="187">
        <v>0.98197451999999996</v>
      </c>
      <c r="AA50" s="62">
        <v>0.98587431000000003</v>
      </c>
      <c r="AB50" s="62">
        <v>2.9665456999999999E-2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1.293807000000001</v>
      </c>
      <c r="AN50" s="121">
        <f t="shared" si="5"/>
        <v>0.87538399999999683</v>
      </c>
      <c r="AO50" s="121">
        <f t="shared" si="6"/>
        <v>2.0778999999992998E-4</v>
      </c>
      <c r="AP50" s="121">
        <f t="shared" si="7"/>
        <v>4.0278000000004699E-4</v>
      </c>
      <c r="AQ50" s="87">
        <f t="shared" si="8"/>
        <v>-7.942908999999998E-3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36.823445</v>
      </c>
      <c r="G51" s="187">
        <v>40.979019000000001</v>
      </c>
      <c r="H51" s="187">
        <v>0.99007988000000002</v>
      </c>
      <c r="I51" s="62">
        <v>0.99300268000000003</v>
      </c>
      <c r="J51" s="62">
        <v>2.1699672999999999E-2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39.054295000000003</v>
      </c>
      <c r="Y51" s="187">
        <v>42.395400000000002</v>
      </c>
      <c r="Z51" s="187">
        <v>0.99044425999999997</v>
      </c>
      <c r="AA51" s="62">
        <v>0.99346747000000002</v>
      </c>
      <c r="AB51" s="62">
        <v>1.6520197E-2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2.2308500000000038</v>
      </c>
      <c r="AN51" s="121">
        <f t="shared" si="5"/>
        <v>1.4163810000000012</v>
      </c>
      <c r="AO51" s="121">
        <f t="shared" si="6"/>
        <v>3.6437999999994197E-4</v>
      </c>
      <c r="AP51" s="121">
        <f t="shared" si="7"/>
        <v>4.6478999999999271E-4</v>
      </c>
      <c r="AQ51" s="87">
        <f t="shared" si="8"/>
        <v>-5.1794759999999988E-3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27.909600999999999</v>
      </c>
      <c r="G53" s="96">
        <v>31.621251999999998</v>
      </c>
      <c r="H53" s="96">
        <v>0.94927057999999997</v>
      </c>
      <c r="I53" s="60">
        <v>0.95947755999999995</v>
      </c>
      <c r="J53" s="60">
        <v>8.3684646000000001E-2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27.905183999999998</v>
      </c>
      <c r="Y53" s="96">
        <v>32.283752</v>
      </c>
      <c r="Z53" s="96">
        <v>0.94925667999999996</v>
      </c>
      <c r="AA53" s="60">
        <v>0.95939828999999999</v>
      </c>
      <c r="AB53" s="60">
        <v>7.6432799999999995E-2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-4.4170000000001153E-3</v>
      </c>
      <c r="AN53" s="95">
        <f t="shared" si="5"/>
        <v>0.66250000000000142</v>
      </c>
      <c r="AO53" s="95">
        <f t="shared" si="6"/>
        <v>-1.3900000000011126E-5</v>
      </c>
      <c r="AP53" s="95">
        <f t="shared" si="7"/>
        <v>-7.9269999999964647E-5</v>
      </c>
      <c r="AQ53" s="120">
        <f t="shared" si="8"/>
        <v>-7.2518460000000062E-3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30.739024000000001</v>
      </c>
      <c r="G54" s="187">
        <v>34.418168000000001</v>
      </c>
      <c r="H54" s="187">
        <v>0.97128859999999995</v>
      </c>
      <c r="I54" s="62">
        <v>0.97557952000000003</v>
      </c>
      <c r="J54" s="62">
        <v>5.3115933999999997E-2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31.438188</v>
      </c>
      <c r="Y54" s="187">
        <v>35.152853999999998</v>
      </c>
      <c r="Z54" s="187">
        <v>0.97134147999999998</v>
      </c>
      <c r="AA54" s="62">
        <v>0.97616729999999996</v>
      </c>
      <c r="AB54" s="62">
        <v>4.5707761999999999E-2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0.69916399999999967</v>
      </c>
      <c r="AN54" s="121">
        <f t="shared" si="5"/>
        <v>0.7346859999999964</v>
      </c>
      <c r="AO54" s="121">
        <f t="shared" si="6"/>
        <v>5.2880000000032901E-5</v>
      </c>
      <c r="AP54" s="121">
        <f t="shared" si="7"/>
        <v>5.8777999999992669E-4</v>
      </c>
      <c r="AQ54" s="87">
        <f t="shared" si="8"/>
        <v>-7.4081719999999976E-3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33.954712000000001</v>
      </c>
      <c r="G55" s="187">
        <v>37.476835000000001</v>
      </c>
      <c r="H55" s="187">
        <v>0.98203353999999998</v>
      </c>
      <c r="I55" s="62">
        <v>0.98586282999999997</v>
      </c>
      <c r="J55" s="62">
        <v>3.4974805999999997E-2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34.897812000000002</v>
      </c>
      <c r="Y55" s="187">
        <v>38.131883000000002</v>
      </c>
      <c r="Z55" s="187">
        <v>0.98219495000000001</v>
      </c>
      <c r="AA55" s="62">
        <v>0.98621124000000004</v>
      </c>
      <c r="AB55" s="62">
        <v>2.9592258999999999E-2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0.94310000000000116</v>
      </c>
      <c r="AN55" s="121">
        <f t="shared" si="5"/>
        <v>0.65504800000000074</v>
      </c>
      <c r="AO55" s="121">
        <f t="shared" si="6"/>
        <v>1.6141000000002848E-4</v>
      </c>
      <c r="AP55" s="121">
        <f t="shared" si="7"/>
        <v>3.4841000000007671E-4</v>
      </c>
      <c r="AQ55" s="87">
        <f t="shared" si="8"/>
        <v>-5.3825469999999979E-3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37.340187</v>
      </c>
      <c r="G56" s="187">
        <v>41.369357999999998</v>
      </c>
      <c r="H56" s="187">
        <v>0.99016093999999999</v>
      </c>
      <c r="I56" s="62">
        <v>0.99307694999999996</v>
      </c>
      <c r="J56" s="62">
        <v>2.0223647000000001E-2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39.06991</v>
      </c>
      <c r="Y56" s="187">
        <v>42.441282000000001</v>
      </c>
      <c r="Z56" s="187">
        <v>0.99049273000000004</v>
      </c>
      <c r="AA56" s="62">
        <v>0.9935233</v>
      </c>
      <c r="AB56" s="62">
        <v>1.6527757000000001E-2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1.7297229999999999</v>
      </c>
      <c r="AN56" s="121">
        <f t="shared" si="5"/>
        <v>1.0719240000000028</v>
      </c>
      <c r="AO56" s="121">
        <f t="shared" si="6"/>
        <v>3.3179000000005399E-4</v>
      </c>
      <c r="AP56" s="121">
        <f t="shared" si="7"/>
        <v>4.4635000000003977E-4</v>
      </c>
      <c r="AQ56" s="87">
        <f t="shared" si="8"/>
        <v>-3.6958900000000003E-3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28.008814000000001</v>
      </c>
      <c r="G58" s="96">
        <v>31.793478</v>
      </c>
      <c r="H58" s="96">
        <v>0.94933973999999999</v>
      </c>
      <c r="I58" s="60">
        <v>0.95988362000000005</v>
      </c>
      <c r="J58" s="60">
        <v>8.4547300000000006E-2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28.215060000000001</v>
      </c>
      <c r="Y58" s="96">
        <v>32.439819999999997</v>
      </c>
      <c r="Z58" s="96">
        <v>0.94946147000000003</v>
      </c>
      <c r="AA58" s="60">
        <v>0.96014966000000002</v>
      </c>
      <c r="AB58" s="60">
        <v>7.7150404000000006E-2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0.20624600000000015</v>
      </c>
      <c r="AN58" s="95">
        <f t="shared" si="5"/>
        <v>0.64634199999999709</v>
      </c>
      <c r="AO58" s="95">
        <f t="shared" si="6"/>
        <v>1.2173000000004208E-4</v>
      </c>
      <c r="AP58" s="95">
        <f t="shared" si="7"/>
        <v>2.6603999999996741E-4</v>
      </c>
      <c r="AQ58" s="120">
        <f t="shared" si="8"/>
        <v>-7.396896E-3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30.954046999999999</v>
      </c>
      <c r="G59" s="187">
        <v>34.678851999999999</v>
      </c>
      <c r="H59" s="187">
        <v>0.97116150999999995</v>
      </c>
      <c r="I59" s="62">
        <v>0.97692241000000002</v>
      </c>
      <c r="J59" s="62">
        <v>5.3417359999999997E-2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31.639005999999998</v>
      </c>
      <c r="Y59" s="187">
        <v>35.305424000000002</v>
      </c>
      <c r="Z59" s="187">
        <v>0.97121016000000004</v>
      </c>
      <c r="AA59" s="62">
        <v>0.97713813000000005</v>
      </c>
      <c r="AB59" s="62">
        <v>4.6345249999999998E-2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0.68495899999999921</v>
      </c>
      <c r="AN59" s="121">
        <f t="shared" si="5"/>
        <v>0.62657200000000302</v>
      </c>
      <c r="AO59" s="121">
        <f t="shared" si="6"/>
        <v>4.8650000000094451E-5</v>
      </c>
      <c r="AP59" s="121">
        <f t="shared" si="7"/>
        <v>2.1572000000003033E-4</v>
      </c>
      <c r="AQ59" s="87">
        <f t="shared" si="8"/>
        <v>-7.0721099999999995E-3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33.957987000000003</v>
      </c>
      <c r="G60" s="187">
        <v>37.645553999999997</v>
      </c>
      <c r="H60" s="187">
        <v>0.98211212999999997</v>
      </c>
      <c r="I60" s="62">
        <v>0.98643400000000003</v>
      </c>
      <c r="J60" s="62">
        <v>3.6179191999999999E-2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35.149287999999999</v>
      </c>
      <c r="Y60" s="187">
        <v>38.385371999999997</v>
      </c>
      <c r="Z60" s="187">
        <v>0.98228145</v>
      </c>
      <c r="AA60" s="62">
        <v>0.98667700999999997</v>
      </c>
      <c r="AB60" s="62">
        <v>3.0438837E-2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1.1913009999999957</v>
      </c>
      <c r="AN60" s="121">
        <f t="shared" si="5"/>
        <v>0.73981799999999964</v>
      </c>
      <c r="AO60" s="121">
        <f t="shared" si="6"/>
        <v>1.6932000000002834E-4</v>
      </c>
      <c r="AP60" s="121">
        <f t="shared" si="7"/>
        <v>2.4300999999993245E-4</v>
      </c>
      <c r="AQ60" s="87">
        <f t="shared" si="8"/>
        <v>-5.7403549999999991E-3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37.655793000000003</v>
      </c>
      <c r="G61" s="187">
        <v>41.615842000000001</v>
      </c>
      <c r="H61" s="187">
        <v>0.99031628999999999</v>
      </c>
      <c r="I61" s="62">
        <v>0.99329553000000004</v>
      </c>
      <c r="J61" s="62">
        <v>1.9822849E-2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39.005256000000003</v>
      </c>
      <c r="Y61" s="187">
        <v>42.461170000000003</v>
      </c>
      <c r="Z61" s="187">
        <v>0.99056204999999997</v>
      </c>
      <c r="AA61" s="62">
        <v>0.99365632000000004</v>
      </c>
      <c r="AB61" s="62">
        <v>1.7222134E-2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1.3494630000000001</v>
      </c>
      <c r="AN61" s="121">
        <f t="shared" si="5"/>
        <v>0.84532800000000208</v>
      </c>
      <c r="AO61" s="121">
        <f t="shared" si="6"/>
        <v>2.4575999999998377E-4</v>
      </c>
      <c r="AP61" s="121">
        <f t="shared" si="7"/>
        <v>3.6078999999999972E-4</v>
      </c>
      <c r="AQ61" s="87">
        <f t="shared" si="8"/>
        <v>-2.600715E-3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28.230336999999999</v>
      </c>
      <c r="G63" s="96">
        <v>32.457259999999998</v>
      </c>
      <c r="H63" s="96">
        <v>0.94838261000000001</v>
      </c>
      <c r="I63" s="60">
        <v>0.95958405000000002</v>
      </c>
      <c r="J63" s="60">
        <v>8.2246130000000001E-2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28.000722</v>
      </c>
      <c r="Y63" s="96">
        <v>32.6402</v>
      </c>
      <c r="Z63" s="96">
        <v>0.94838367000000001</v>
      </c>
      <c r="AA63" s="60">
        <v>0.95947296999999998</v>
      </c>
      <c r="AB63" s="60">
        <v>8.2273289999999999E-2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-0.22961499999999901</v>
      </c>
      <c r="AN63" s="95">
        <f t="shared" si="5"/>
        <v>0.1829400000000021</v>
      </c>
      <c r="AO63" s="95">
        <f t="shared" si="6"/>
        <v>1.0599999999971743E-6</v>
      </c>
      <c r="AP63" s="95">
        <f t="shared" si="7"/>
        <v>-1.1108000000004115E-4</v>
      </c>
      <c r="AQ63" s="120">
        <f t="shared" si="8"/>
        <v>2.7159999999998297E-5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31.604672000000001</v>
      </c>
      <c r="G64" s="187">
        <v>35.429474999999996</v>
      </c>
      <c r="H64" s="187">
        <v>0.97035086000000004</v>
      </c>
      <c r="I64" s="62">
        <v>0.97662762000000003</v>
      </c>
      <c r="J64" s="62">
        <v>4.9652759999999997E-2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31.681930999999999</v>
      </c>
      <c r="Y64" s="187">
        <v>35.597214999999998</v>
      </c>
      <c r="Z64" s="187">
        <v>0.97043307000000001</v>
      </c>
      <c r="AA64" s="62">
        <v>0.97694552999999995</v>
      </c>
      <c r="AB64" s="62">
        <v>4.8418280000000001E-2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7.7258999999997968E-2</v>
      </c>
      <c r="AN64" s="121">
        <f t="shared" si="5"/>
        <v>0.167740000000002</v>
      </c>
      <c r="AO64" s="121">
        <f t="shared" si="6"/>
        <v>8.2209999999971473E-5</v>
      </c>
      <c r="AP64" s="121">
        <f t="shared" si="7"/>
        <v>3.1790999999992131E-4</v>
      </c>
      <c r="AQ64" s="87">
        <f t="shared" si="8"/>
        <v>-1.2344799999999961E-3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34.888770999999998</v>
      </c>
      <c r="G65" s="187">
        <v>38.414934000000002</v>
      </c>
      <c r="H65" s="187">
        <v>0.98203269000000004</v>
      </c>
      <c r="I65" s="62">
        <v>0.98648829000000005</v>
      </c>
      <c r="J65" s="62">
        <v>3.2216295999999998E-2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35.227639000000003</v>
      </c>
      <c r="Y65" s="187">
        <v>38.570374000000001</v>
      </c>
      <c r="Z65" s="187">
        <v>0.98218176999999995</v>
      </c>
      <c r="AA65" s="62">
        <v>0.98690876000000005</v>
      </c>
      <c r="AB65" s="62">
        <v>3.1662456999999998E-2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0.33886800000000505</v>
      </c>
      <c r="AN65" s="121">
        <f t="shared" si="5"/>
        <v>0.15543999999999869</v>
      </c>
      <c r="AO65" s="121">
        <f t="shared" si="6"/>
        <v>1.4907999999991262E-4</v>
      </c>
      <c r="AP65" s="121">
        <f t="shared" si="7"/>
        <v>4.2047000000000612E-4</v>
      </c>
      <c r="AQ65" s="87">
        <f t="shared" si="8"/>
        <v>-5.5383900000000041E-4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38.247309999999999</v>
      </c>
      <c r="G66" s="187">
        <v>41.972481999999999</v>
      </c>
      <c r="H66" s="187">
        <v>0.99047492000000004</v>
      </c>
      <c r="I66" s="62">
        <v>0.99353670000000005</v>
      </c>
      <c r="J66" s="62">
        <v>1.8934566999999999E-2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38.951205999999999</v>
      </c>
      <c r="Y66" s="187">
        <v>42.412148000000002</v>
      </c>
      <c r="Z66" s="187">
        <v>0.99069562</v>
      </c>
      <c r="AA66" s="62">
        <v>0.99381047</v>
      </c>
      <c r="AB66" s="62">
        <v>1.7759651000000001E-2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0.7038960000000003</v>
      </c>
      <c r="AN66" s="121">
        <f t="shared" si="5"/>
        <v>0.43966600000000255</v>
      </c>
      <c r="AO66" s="121">
        <f t="shared" si="6"/>
        <v>2.2069999999996259E-4</v>
      </c>
      <c r="AP66" s="121">
        <f t="shared" si="7"/>
        <v>2.73769999999951E-4</v>
      </c>
      <c r="AQ66" s="87">
        <f t="shared" si="8"/>
        <v>-1.1749159999999981E-3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27.648222000000001</v>
      </c>
      <c r="G68" s="96">
        <v>31.090136000000001</v>
      </c>
      <c r="H68" s="96">
        <v>0.94519706000000003</v>
      </c>
      <c r="I68" s="60">
        <v>0.95759000000000005</v>
      </c>
      <c r="J68" s="60">
        <v>0.101277515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27.624942000000001</v>
      </c>
      <c r="Y68" s="96">
        <v>32.109152000000002</v>
      </c>
      <c r="Z68" s="96">
        <v>0.94499367999999995</v>
      </c>
      <c r="AA68" s="60">
        <v>0.95818915999999998</v>
      </c>
      <c r="AB68" s="60">
        <v>8.5505800000000007E-2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-2.3279999999999745E-2</v>
      </c>
      <c r="AN68" s="95">
        <f t="shared" si="5"/>
        <v>1.0190160000000006</v>
      </c>
      <c r="AO68" s="95">
        <f t="shared" si="6"/>
        <v>-2.0338000000008627E-4</v>
      </c>
      <c r="AP68" s="95">
        <f t="shared" si="7"/>
        <v>5.9915999999993197E-4</v>
      </c>
      <c r="AQ68" s="120">
        <f t="shared" si="8"/>
        <v>-1.5771714999999992E-2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30.094436000000002</v>
      </c>
      <c r="G69" s="187">
        <v>33.514254000000001</v>
      </c>
      <c r="H69" s="187">
        <v>0.96824505000000005</v>
      </c>
      <c r="I69" s="62">
        <v>0.97375926999999995</v>
      </c>
      <c r="J69" s="62">
        <v>6.5814700000000004E-2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30.782461999999999</v>
      </c>
      <c r="Y69" s="187">
        <v>34.715054000000002</v>
      </c>
      <c r="Z69" s="187">
        <v>0.96844045999999995</v>
      </c>
      <c r="AA69" s="62">
        <v>0.97502829000000002</v>
      </c>
      <c r="AB69" s="62">
        <v>5.0568596E-2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0.68802599999999714</v>
      </c>
      <c r="AN69" s="121">
        <f t="shared" si="5"/>
        <v>1.200800000000001</v>
      </c>
      <c r="AO69" s="121">
        <f t="shared" si="6"/>
        <v>1.9540999999989594E-4</v>
      </c>
      <c r="AP69" s="121">
        <f t="shared" si="7"/>
        <v>1.2690200000000651E-3</v>
      </c>
      <c r="AQ69" s="87">
        <f t="shared" si="8"/>
        <v>-1.5246104000000003E-2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33.163552000000003</v>
      </c>
      <c r="G70" s="187">
        <v>36.91133</v>
      </c>
      <c r="H70" s="187">
        <v>0.98159403000000001</v>
      </c>
      <c r="I70" s="62">
        <v>0.98597617000000004</v>
      </c>
      <c r="J70" s="62">
        <v>4.2718939999999997E-2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34.755923000000003</v>
      </c>
      <c r="Y70" s="187">
        <v>38.175334999999997</v>
      </c>
      <c r="Z70" s="187">
        <v>0.98177570000000003</v>
      </c>
      <c r="AA70" s="62">
        <v>0.98659169000000002</v>
      </c>
      <c r="AB70" s="62">
        <v>3.1616209999999999E-2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1.592371</v>
      </c>
      <c r="AN70" s="121">
        <f t="shared" si="5"/>
        <v>1.2640049999999974</v>
      </c>
      <c r="AO70" s="121">
        <f t="shared" si="6"/>
        <v>1.8167000000002265E-4</v>
      </c>
      <c r="AP70" s="121">
        <f t="shared" si="7"/>
        <v>6.1551999999998053E-4</v>
      </c>
      <c r="AQ70" s="87">
        <f t="shared" si="8"/>
        <v>-1.1102729999999998E-2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35.842514000000001</v>
      </c>
      <c r="G71" s="187">
        <v>40.429637999999997</v>
      </c>
      <c r="H71" s="187">
        <v>0.99052974999999999</v>
      </c>
      <c r="I71" s="62">
        <v>0.99345061999999995</v>
      </c>
      <c r="J71" s="62">
        <v>2.8178476000000001E-2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39.535820999999999</v>
      </c>
      <c r="Y71" s="187">
        <v>42.714221000000002</v>
      </c>
      <c r="Z71" s="187">
        <v>0.99088463000000004</v>
      </c>
      <c r="AA71" s="62">
        <v>0.99405666999999998</v>
      </c>
      <c r="AB71" s="62">
        <v>1.5999988E-2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3.6933069999999972</v>
      </c>
      <c r="AN71" s="121">
        <f t="shared" si="5"/>
        <v>2.2845830000000049</v>
      </c>
      <c r="AO71" s="121">
        <f t="shared" si="6"/>
        <v>3.5488000000005737E-4</v>
      </c>
      <c r="AP71" s="121">
        <f t="shared" si="7"/>
        <v>6.0605000000002462E-4</v>
      </c>
      <c r="AQ71" s="87">
        <f t="shared" si="8"/>
        <v>-1.2178488000000001E-2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28.056059999999999</v>
      </c>
      <c r="G73" s="96">
        <v>31.647531000000001</v>
      </c>
      <c r="H73" s="96">
        <v>0.94905004999999998</v>
      </c>
      <c r="I73" s="60">
        <v>0.96071890000000004</v>
      </c>
      <c r="J73" s="60">
        <v>9.0315010000000001E-2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27.468309000000001</v>
      </c>
      <c r="Y73" s="96">
        <v>32.153339000000003</v>
      </c>
      <c r="Z73" s="96">
        <v>0.94893872000000001</v>
      </c>
      <c r="AA73" s="60">
        <v>0.96100178000000003</v>
      </c>
      <c r="AB73" s="60">
        <v>8.2852653999999998E-2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-0.58775099999999725</v>
      </c>
      <c r="AN73" s="95">
        <f t="shared" si="5"/>
        <v>0.50580800000000181</v>
      </c>
      <c r="AO73" s="95">
        <f t="shared" si="6"/>
        <v>-1.1132999999996507E-4</v>
      </c>
      <c r="AP73" s="95">
        <f t="shared" si="7"/>
        <v>2.8287999999998537E-4</v>
      </c>
      <c r="AQ73" s="120">
        <f t="shared" si="8"/>
        <v>-7.4623560000000033E-3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30.903677999999999</v>
      </c>
      <c r="G74" s="187">
        <v>34.196266000000001</v>
      </c>
      <c r="H74" s="187">
        <v>0.97060069999999998</v>
      </c>
      <c r="I74" s="62">
        <v>0.97599773000000001</v>
      </c>
      <c r="J74" s="62">
        <v>5.6194375999999997E-2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30.508655999999998</v>
      </c>
      <c r="Y74" s="187">
        <v>34.706175000000002</v>
      </c>
      <c r="Z74" s="187">
        <v>0.97065880000000004</v>
      </c>
      <c r="AA74" s="62">
        <v>0.97688083999999997</v>
      </c>
      <c r="AB74" s="62">
        <v>4.9447709999999999E-2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-0.39502200000000087</v>
      </c>
      <c r="AN74" s="121">
        <f t="shared" si="5"/>
        <v>0.50990900000000039</v>
      </c>
      <c r="AO74" s="121">
        <f t="shared" si="6"/>
        <v>5.8100000000060881E-5</v>
      </c>
      <c r="AP74" s="121">
        <f t="shared" si="7"/>
        <v>8.8310999999996476E-4</v>
      </c>
      <c r="AQ74" s="87">
        <f t="shared" si="8"/>
        <v>-6.7466659999999984E-3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34.069954000000003</v>
      </c>
      <c r="G75" s="187">
        <v>37.373545999999997</v>
      </c>
      <c r="H75" s="187">
        <v>0.98217717999999998</v>
      </c>
      <c r="I75" s="62">
        <v>0.98666774999999995</v>
      </c>
      <c r="J75" s="62">
        <v>3.8139340000000001E-2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34.193244</v>
      </c>
      <c r="Y75" s="187">
        <v>37.851483000000002</v>
      </c>
      <c r="Z75" s="187">
        <v>0.98240735999999995</v>
      </c>
      <c r="AA75" s="62">
        <v>0.98711230999999999</v>
      </c>
      <c r="AB75" s="62">
        <v>3.159704E-2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0.12328999999999724</v>
      </c>
      <c r="AN75" s="121">
        <f t="shared" si="5"/>
        <v>0.47793700000000428</v>
      </c>
      <c r="AO75" s="121">
        <f t="shared" si="6"/>
        <v>2.3017999999996874E-4</v>
      </c>
      <c r="AP75" s="121">
        <f t="shared" si="7"/>
        <v>4.4456000000003826E-4</v>
      </c>
      <c r="AQ75" s="87">
        <f t="shared" si="8"/>
        <v>-6.5423000000000009E-3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37.113309000000001</v>
      </c>
      <c r="G76" s="187">
        <v>41.378182000000002</v>
      </c>
      <c r="H76" s="187">
        <v>0.99066425999999996</v>
      </c>
      <c r="I76" s="62">
        <v>0.99364657000000001</v>
      </c>
      <c r="J76" s="62">
        <v>2.4632819E-2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39.284033999999998</v>
      </c>
      <c r="Y76" s="187">
        <v>42.546532999999997</v>
      </c>
      <c r="Z76" s="187">
        <v>0.99100878000000003</v>
      </c>
      <c r="AA76" s="62">
        <v>0.99410147000000004</v>
      </c>
      <c r="AB76" s="62">
        <v>1.5935319999999999E-2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2.1707249999999974</v>
      </c>
      <c r="AN76" s="121">
        <f t="shared" si="5"/>
        <v>1.1683509999999941</v>
      </c>
      <c r="AO76" s="121">
        <f t="shared" si="6"/>
        <v>3.4452000000007033E-4</v>
      </c>
      <c r="AP76" s="121">
        <f t="shared" si="7"/>
        <v>4.5490000000003583E-4</v>
      </c>
      <c r="AQ76" s="87">
        <f t="shared" si="8"/>
        <v>-8.6974990000000009E-3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27.935051000000001</v>
      </c>
      <c r="G78" s="96">
        <v>31.447706</v>
      </c>
      <c r="H78" s="96">
        <v>0.95063003000000001</v>
      </c>
      <c r="I78" s="60">
        <v>0.96161346999999997</v>
      </c>
      <c r="J78" s="60">
        <v>9.4842640000000006E-2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28.192572999999999</v>
      </c>
      <c r="Y78" s="96">
        <v>32.203040999999999</v>
      </c>
      <c r="Z78" s="96">
        <v>0.95066192000000005</v>
      </c>
      <c r="AA78" s="60">
        <v>0.96245681000000005</v>
      </c>
      <c r="AB78" s="60">
        <v>7.9889769999999999E-2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0.25752199999999803</v>
      </c>
      <c r="AN78" s="95">
        <f t="shared" si="5"/>
        <v>0.75533499999999876</v>
      </c>
      <c r="AO78" s="95">
        <f t="shared" si="6"/>
        <v>3.1890000000034391E-5</v>
      </c>
      <c r="AP78" s="95">
        <f t="shared" si="7"/>
        <v>8.4334000000008125E-4</v>
      </c>
      <c r="AQ78" s="120">
        <f t="shared" si="8"/>
        <v>-1.4952870000000007E-2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30.586410999999998</v>
      </c>
      <c r="G79" s="187">
        <v>34.173366000000001</v>
      </c>
      <c r="H79" s="187">
        <v>0.97192128</v>
      </c>
      <c r="I79" s="62">
        <v>0.97692031999999995</v>
      </c>
      <c r="J79" s="62">
        <v>6.021079E-2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31.418050999999998</v>
      </c>
      <c r="Y79" s="187">
        <v>34.922021000000001</v>
      </c>
      <c r="Z79" s="187">
        <v>0.97197990999999995</v>
      </c>
      <c r="AA79" s="62">
        <v>0.97760745999999998</v>
      </c>
      <c r="AB79" s="62">
        <v>4.7468759999999999E-2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0.83164000000000016</v>
      </c>
      <c r="AN79" s="121">
        <f t="shared" si="5"/>
        <v>0.7486549999999994</v>
      </c>
      <c r="AO79" s="121">
        <f t="shared" si="6"/>
        <v>5.8629999999948446E-5</v>
      </c>
      <c r="AP79" s="121">
        <f t="shared" si="7"/>
        <v>6.871400000000305E-4</v>
      </c>
      <c r="AQ79" s="87">
        <f t="shared" si="8"/>
        <v>-1.2742030000000001E-2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33.077796999999997</v>
      </c>
      <c r="G80" s="187">
        <v>36.984333999999997</v>
      </c>
      <c r="H80" s="187">
        <v>0.98254596000000005</v>
      </c>
      <c r="I80" s="62">
        <v>0.98661293000000005</v>
      </c>
      <c r="J80" s="62">
        <v>4.5527964999999997E-2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34.700099000000002</v>
      </c>
      <c r="Y80" s="187">
        <v>37.871363000000002</v>
      </c>
      <c r="Z80" s="187">
        <v>0.98278600000000005</v>
      </c>
      <c r="AA80" s="62">
        <v>0.9870736</v>
      </c>
      <c r="AB80" s="62">
        <v>3.2110380000000001E-2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1.6223020000000048</v>
      </c>
      <c r="AN80" s="121">
        <f t="shared" si="5"/>
        <v>0.8870290000000054</v>
      </c>
      <c r="AO80" s="121">
        <f t="shared" si="6"/>
        <v>2.4003999999999692E-4</v>
      </c>
      <c r="AP80" s="121">
        <f t="shared" si="7"/>
        <v>4.6066999999994085E-4</v>
      </c>
      <c r="AQ80" s="87">
        <f t="shared" si="8"/>
        <v>-1.3417584999999996E-2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36.642868999999997</v>
      </c>
      <c r="G81" s="187">
        <v>41.066766000000001</v>
      </c>
      <c r="H81" s="187">
        <v>0.99066348000000004</v>
      </c>
      <c r="I81" s="62">
        <v>0.99346385999999998</v>
      </c>
      <c r="J81" s="62">
        <v>2.5162634E-2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39.488816</v>
      </c>
      <c r="Y81" s="187">
        <v>42.749198</v>
      </c>
      <c r="Z81" s="187">
        <v>0.99102433000000001</v>
      </c>
      <c r="AA81" s="62">
        <v>0.99404895000000004</v>
      </c>
      <c r="AB81" s="62">
        <v>1.5694745E-2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2.8459470000000024</v>
      </c>
      <c r="AN81" s="121">
        <f t="shared" si="5"/>
        <v>1.6824319999999986</v>
      </c>
      <c r="AO81" s="121">
        <f t="shared" si="6"/>
        <v>3.6084999999996814E-4</v>
      </c>
      <c r="AP81" s="121">
        <f t="shared" si="7"/>
        <v>5.8509000000006584E-4</v>
      </c>
      <c r="AQ81" s="87">
        <f t="shared" si="8"/>
        <v>-9.4678890000000002E-3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28.338179</v>
      </c>
      <c r="G83" s="96">
        <v>31.749293999999999</v>
      </c>
      <c r="H83" s="96">
        <v>0.95226781999999999</v>
      </c>
      <c r="I83" s="60">
        <v>0.96261540000000001</v>
      </c>
      <c r="J83" s="60">
        <v>9.1547965999999995E-2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28.420849</v>
      </c>
      <c r="Y83" s="96">
        <v>32.498085000000003</v>
      </c>
      <c r="Z83" s="96">
        <v>0.95210006999999997</v>
      </c>
      <c r="AA83" s="60">
        <v>0.96286243999999999</v>
      </c>
      <c r="AB83" s="60">
        <v>7.9895094E-2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8.2670000000000243E-2</v>
      </c>
      <c r="AN83" s="95">
        <f t="shared" si="5"/>
        <v>0.7487910000000042</v>
      </c>
      <c r="AO83" s="95">
        <f t="shared" si="6"/>
        <v>-1.6775000000002205E-4</v>
      </c>
      <c r="AP83" s="95">
        <f t="shared" si="7"/>
        <v>2.4703999999997617E-4</v>
      </c>
      <c r="AQ83" s="120">
        <f t="shared" si="8"/>
        <v>-1.1652871999999995E-2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31.230591</v>
      </c>
      <c r="G84" s="187">
        <v>34.613880000000002</v>
      </c>
      <c r="H84" s="187">
        <v>0.97275557000000001</v>
      </c>
      <c r="I84" s="62">
        <v>0.97837258999999999</v>
      </c>
      <c r="J84" s="62">
        <v>5.7151936E-2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31.834769000000001</v>
      </c>
      <c r="Y84" s="187">
        <v>35.368326000000003</v>
      </c>
      <c r="Z84" s="187">
        <v>0.97281410999999995</v>
      </c>
      <c r="AA84" s="62">
        <v>0.97897179000000001</v>
      </c>
      <c r="AB84" s="62">
        <v>4.7465875999999997E-2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0.60417800000000099</v>
      </c>
      <c r="AN84" s="121">
        <f t="shared" si="5"/>
        <v>0.7544460000000015</v>
      </c>
      <c r="AO84" s="121">
        <f t="shared" si="6"/>
        <v>5.8539999999940306E-5</v>
      </c>
      <c r="AP84" s="121">
        <f t="shared" si="7"/>
        <v>5.9920000000002194E-4</v>
      </c>
      <c r="AQ84" s="87">
        <f t="shared" si="8"/>
        <v>-9.6860600000000033E-3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33.723154999999998</v>
      </c>
      <c r="G85" s="187">
        <v>37.473284999999997</v>
      </c>
      <c r="H85" s="187">
        <v>0.98285701999999997</v>
      </c>
      <c r="I85" s="62">
        <v>0.98725130999999999</v>
      </c>
      <c r="J85" s="62">
        <v>4.1099414000000001E-2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35.257679000000003</v>
      </c>
      <c r="Y85" s="187">
        <v>38.440005999999997</v>
      </c>
      <c r="Z85" s="187">
        <v>0.98304731999999995</v>
      </c>
      <c r="AA85" s="62">
        <v>0.98759165999999998</v>
      </c>
      <c r="AB85" s="62">
        <v>3.0671100999999999E-2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1.5345240000000047</v>
      </c>
      <c r="AN85" s="121">
        <f t="shared" si="5"/>
        <v>0.96672099999999972</v>
      </c>
      <c r="AO85" s="121">
        <f t="shared" si="6"/>
        <v>1.902999999999766E-4</v>
      </c>
      <c r="AP85" s="121">
        <f t="shared" si="7"/>
        <v>3.4034999999998927E-4</v>
      </c>
      <c r="AQ85" s="87">
        <f t="shared" si="8"/>
        <v>-1.0428313000000002E-2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37.178857000000001</v>
      </c>
      <c r="G86" s="187">
        <v>41.327792000000002</v>
      </c>
      <c r="H86" s="187">
        <v>0.99051023999999999</v>
      </c>
      <c r="I86" s="62">
        <v>0.99353391000000002</v>
      </c>
      <c r="J86" s="62">
        <v>2.2905897000000001E-2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39.508738999999998</v>
      </c>
      <c r="Y86" s="187">
        <v>42.734039000000003</v>
      </c>
      <c r="Z86" s="187">
        <v>0.99080100000000004</v>
      </c>
      <c r="AA86" s="62">
        <v>0.99398931999999995</v>
      </c>
      <c r="AB86" s="62">
        <v>1.6377369999999999E-2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2.3298819999999978</v>
      </c>
      <c r="AN86" s="121">
        <f t="shared" si="5"/>
        <v>1.4062470000000005</v>
      </c>
      <c r="AO86" s="121">
        <f t="shared" si="6"/>
        <v>2.9076000000005653E-4</v>
      </c>
      <c r="AP86" s="121">
        <f t="shared" si="7"/>
        <v>4.5540999999993392E-4</v>
      </c>
      <c r="AQ86" s="87">
        <f t="shared" si="8"/>
        <v>-6.5285270000000027E-3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28.68553</v>
      </c>
      <c r="G88" s="96">
        <v>32.256568000000001</v>
      </c>
      <c r="H88" s="96">
        <v>0.95474062000000004</v>
      </c>
      <c r="I88" s="60">
        <v>0.96419895</v>
      </c>
      <c r="J88" s="60">
        <v>8.5221829999999998E-2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28.780265</v>
      </c>
      <c r="Y88" s="96">
        <v>32.796481</v>
      </c>
      <c r="Z88" s="96">
        <v>0.95460182999999998</v>
      </c>
      <c r="AA88" s="60">
        <v>0.96405532999999999</v>
      </c>
      <c r="AB88" s="60">
        <v>7.7523633999999994E-2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9.4735000000000014E-2</v>
      </c>
      <c r="AN88" s="95">
        <f t="shared" si="5"/>
        <v>0.53991299999999853</v>
      </c>
      <c r="AO88" s="95">
        <f t="shared" si="6"/>
        <v>-1.3879000000005526E-4</v>
      </c>
      <c r="AP88" s="95">
        <f t="shared" si="7"/>
        <v>-1.4362000000001096E-4</v>
      </c>
      <c r="AQ88" s="120">
        <f t="shared" si="8"/>
        <v>-7.6981960000000044E-3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31.701758000000002</v>
      </c>
      <c r="G89" s="187">
        <v>35.257841999999997</v>
      </c>
      <c r="H89" s="187">
        <v>0.97421897999999996</v>
      </c>
      <c r="I89" s="62">
        <v>0.97933417</v>
      </c>
      <c r="J89" s="62">
        <v>5.1336605E-2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32.263910000000003</v>
      </c>
      <c r="Y89" s="187">
        <v>35.771242000000001</v>
      </c>
      <c r="Z89" s="187">
        <v>0.97432837999999999</v>
      </c>
      <c r="AA89" s="62">
        <v>0.97980316000000001</v>
      </c>
      <c r="AB89" s="62">
        <v>4.5886877999999999E-2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0.5621520000000011</v>
      </c>
      <c r="AN89" s="121">
        <f t="shared" si="5"/>
        <v>0.5134000000000043</v>
      </c>
      <c r="AO89" s="121">
        <f t="shared" si="6"/>
        <v>1.0940000000003725E-4</v>
      </c>
      <c r="AP89" s="121">
        <f t="shared" si="7"/>
        <v>4.6899000000000246E-4</v>
      </c>
      <c r="AQ89" s="87">
        <f t="shared" si="8"/>
        <v>-5.4497270000000014E-3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34.686877000000003</v>
      </c>
      <c r="G90" s="187">
        <v>38.036254999999997</v>
      </c>
      <c r="H90" s="187">
        <v>0.98365864000000003</v>
      </c>
      <c r="I90" s="62">
        <v>0.98797177000000003</v>
      </c>
      <c r="J90" s="62">
        <v>3.529529E-2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35.346606999999999</v>
      </c>
      <c r="Y90" s="187">
        <v>38.506055000000003</v>
      </c>
      <c r="Z90" s="187">
        <v>0.9838171</v>
      </c>
      <c r="AA90" s="62">
        <v>0.98810156999999998</v>
      </c>
      <c r="AB90" s="62">
        <v>2.9540995E-2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0.65972999999999615</v>
      </c>
      <c r="AN90" s="121">
        <f t="shared" si="5"/>
        <v>0.46980000000000643</v>
      </c>
      <c r="AO90" s="121">
        <f t="shared" si="6"/>
        <v>1.584599999999714E-4</v>
      </c>
      <c r="AP90" s="121">
        <f t="shared" si="7"/>
        <v>1.2979999999995773E-4</v>
      </c>
      <c r="AQ90" s="87">
        <f t="shared" si="8"/>
        <v>-5.7542949999999995E-3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37.906002000000001</v>
      </c>
      <c r="G91" s="187">
        <v>41.92389</v>
      </c>
      <c r="H91" s="187">
        <v>0.99099926000000005</v>
      </c>
      <c r="I91" s="62">
        <v>0.99396885999999995</v>
      </c>
      <c r="J91" s="62">
        <v>2.1770998999999999E-2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39.662151000000001</v>
      </c>
      <c r="Y91" s="187">
        <v>42.871006000000001</v>
      </c>
      <c r="Z91" s="187">
        <v>0.99125452999999997</v>
      </c>
      <c r="AA91" s="62">
        <v>0.99416841</v>
      </c>
      <c r="AB91" s="62">
        <v>1.6217441999999999E-2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1.7561490000000006</v>
      </c>
      <c r="AN91" s="121">
        <f t="shared" si="5"/>
        <v>0.94711600000000118</v>
      </c>
      <c r="AO91" s="121">
        <f t="shared" si="6"/>
        <v>2.5526999999991862E-4</v>
      </c>
      <c r="AP91" s="121">
        <f t="shared" si="7"/>
        <v>1.995500000000483E-4</v>
      </c>
      <c r="AQ91" s="87">
        <f t="shared" si="8"/>
        <v>-5.5535570000000006E-3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28.658560999999999</v>
      </c>
      <c r="G93" s="96">
        <v>32.427922000000002</v>
      </c>
      <c r="H93" s="96">
        <v>0.95479955000000005</v>
      </c>
      <c r="I93" s="60">
        <v>0.96313992999999998</v>
      </c>
      <c r="J93" s="60">
        <v>8.4580610000000001E-2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28.884219000000002</v>
      </c>
      <c r="Y93" s="96">
        <v>32.859231999999999</v>
      </c>
      <c r="Z93" s="96">
        <v>0.95460951000000005</v>
      </c>
      <c r="AA93" s="60">
        <v>0.96286696999999999</v>
      </c>
      <c r="AB93" s="60">
        <v>7.8534110000000004E-2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0.2256580000000028</v>
      </c>
      <c r="AN93" s="95">
        <f t="shared" si="5"/>
        <v>0.43130999999999631</v>
      </c>
      <c r="AO93" s="95">
        <f t="shared" si="6"/>
        <v>-1.9004000000000243E-4</v>
      </c>
      <c r="AP93" s="95">
        <f t="shared" si="7"/>
        <v>-2.7295999999998877E-4</v>
      </c>
      <c r="AQ93" s="120">
        <f t="shared" si="8"/>
        <v>-6.0464999999999963E-3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31.712239</v>
      </c>
      <c r="G94" s="187">
        <v>35.404764</v>
      </c>
      <c r="H94" s="187">
        <v>0.97421186000000004</v>
      </c>
      <c r="I94" s="62">
        <v>0.97918673000000001</v>
      </c>
      <c r="J94" s="62">
        <v>5.1358644000000002E-2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32.244940999999997</v>
      </c>
      <c r="Y94" s="187">
        <v>35.780521</v>
      </c>
      <c r="Z94" s="187">
        <v>0.97430676999999999</v>
      </c>
      <c r="AA94" s="62">
        <v>0.97931743999999998</v>
      </c>
      <c r="AB94" s="62">
        <v>4.6738435000000002E-2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0.5327019999999969</v>
      </c>
      <c r="AN94" s="121">
        <f t="shared" si="5"/>
        <v>0.37575700000000012</v>
      </c>
      <c r="AO94" s="121">
        <f t="shared" si="6"/>
        <v>9.4909999999948091E-5</v>
      </c>
      <c r="AP94" s="121">
        <f t="shared" si="7"/>
        <v>1.3070999999997834E-4</v>
      </c>
      <c r="AQ94" s="87">
        <f t="shared" si="8"/>
        <v>-4.6202090000000001E-3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34.679067000000003</v>
      </c>
      <c r="G95" s="187">
        <v>38.276758000000001</v>
      </c>
      <c r="H95" s="187">
        <v>0.98403795000000005</v>
      </c>
      <c r="I95" s="62">
        <v>0.98803795000000005</v>
      </c>
      <c r="J95" s="62">
        <v>3.4964304000000002E-2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35.483561000000002</v>
      </c>
      <c r="Y95" s="187">
        <v>38.669702999999998</v>
      </c>
      <c r="Z95" s="187">
        <v>0.98411894</v>
      </c>
      <c r="AA95" s="62">
        <v>0.98835689999999998</v>
      </c>
      <c r="AB95" s="62">
        <v>3.0264275E-2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0.80449399999999827</v>
      </c>
      <c r="AN95" s="121">
        <f t="shared" si="5"/>
        <v>0.39294499999999744</v>
      </c>
      <c r="AO95" s="121">
        <f t="shared" si="6"/>
        <v>8.0989999999947493E-5</v>
      </c>
      <c r="AP95" s="121">
        <f t="shared" si="7"/>
        <v>3.1894999999992901E-4</v>
      </c>
      <c r="AQ95" s="87">
        <f t="shared" si="8"/>
        <v>-4.7000290000000014E-3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38.338374000000002</v>
      </c>
      <c r="G96" s="187">
        <v>42.201478999999999</v>
      </c>
      <c r="H96" s="187">
        <v>0.99130470000000004</v>
      </c>
      <c r="I96" s="62">
        <v>0.99407729</v>
      </c>
      <c r="J96" s="62">
        <v>2.0108515E-2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39.537871000000003</v>
      </c>
      <c r="Y96" s="187">
        <v>42.866591999999997</v>
      </c>
      <c r="Z96" s="187">
        <v>0.99152077000000005</v>
      </c>
      <c r="AA96" s="62">
        <v>0.99439979000000001</v>
      </c>
      <c r="AB96" s="62">
        <v>1.6381440000000001E-2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1.1994970000000009</v>
      </c>
      <c r="AN96" s="121">
        <f t="shared" si="5"/>
        <v>0.66511299999999807</v>
      </c>
      <c r="AO96" s="121">
        <f t="shared" si="6"/>
        <v>2.1607000000001264E-4</v>
      </c>
      <c r="AP96" s="121">
        <f t="shared" si="7"/>
        <v>3.2250000000000334E-4</v>
      </c>
      <c r="AQ96" s="87">
        <f t="shared" si="8"/>
        <v>-3.7270749999999998E-3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28.818733999999999</v>
      </c>
      <c r="G98" s="96">
        <v>32.852547000000001</v>
      </c>
      <c r="H98" s="96">
        <v>0.95168987999999999</v>
      </c>
      <c r="I98" s="60">
        <v>0.96131142000000003</v>
      </c>
      <c r="J98" s="60">
        <v>8.3837375000000006E-2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28.663049000000001</v>
      </c>
      <c r="Y98" s="96">
        <v>33.107926999999997</v>
      </c>
      <c r="Z98" s="96">
        <v>0.95145435</v>
      </c>
      <c r="AA98" s="60">
        <v>0.96126544000000003</v>
      </c>
      <c r="AB98" s="60">
        <v>8.2574159999999994E-2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-0.1556849999999983</v>
      </c>
      <c r="AN98" s="95">
        <f t="shared" si="15"/>
        <v>0.25537999999999528</v>
      </c>
      <c r="AO98" s="95">
        <f t="shared" si="16"/>
        <v>-2.3552999999998381E-4</v>
      </c>
      <c r="AP98" s="95">
        <f t="shared" si="17"/>
        <v>-4.598000000000102E-5</v>
      </c>
      <c r="AQ98" s="120">
        <f t="shared" si="18"/>
        <v>-1.263215000000012E-3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32.054074999999997</v>
      </c>
      <c r="G99" s="187">
        <v>35.814203999999997</v>
      </c>
      <c r="H99" s="187">
        <v>0.97247037999999997</v>
      </c>
      <c r="I99" s="62">
        <v>0.97800339000000003</v>
      </c>
      <c r="J99" s="62">
        <v>4.9011983000000002E-2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32.236626000000001</v>
      </c>
      <c r="Y99" s="187">
        <v>35.989153000000002</v>
      </c>
      <c r="Z99" s="187">
        <v>0.97258798999999996</v>
      </c>
      <c r="AA99" s="62">
        <v>0.97830024000000004</v>
      </c>
      <c r="AB99" s="62">
        <v>4.7713390000000001E-2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0.18255100000000368</v>
      </c>
      <c r="AN99" s="121">
        <f t="shared" si="15"/>
        <v>0.17494900000000513</v>
      </c>
      <c r="AO99" s="121">
        <f t="shared" si="16"/>
        <v>1.1760999999999022E-4</v>
      </c>
      <c r="AP99" s="121">
        <f t="shared" si="17"/>
        <v>2.9685000000001516E-4</v>
      </c>
      <c r="AQ99" s="87">
        <f t="shared" si="18"/>
        <v>-1.2985930000000007E-3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35.342292999999998</v>
      </c>
      <c r="G100" s="187">
        <v>38.791820999999999</v>
      </c>
      <c r="H100" s="187">
        <v>0.98340486999999999</v>
      </c>
      <c r="I100" s="62">
        <v>0.98743022000000003</v>
      </c>
      <c r="J100" s="62">
        <v>3.1141413E-2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35.569251999999999</v>
      </c>
      <c r="Y100" s="187">
        <v>38.783521999999998</v>
      </c>
      <c r="Z100" s="187">
        <v>0.98347607000000004</v>
      </c>
      <c r="AA100" s="62">
        <v>0.98777387000000005</v>
      </c>
      <c r="AB100" s="62">
        <v>3.1279330000000001E-2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0.2269590000000008</v>
      </c>
      <c r="AN100" s="121">
        <f t="shared" si="15"/>
        <v>-8.2990000000009445E-3</v>
      </c>
      <c r="AO100" s="121">
        <f t="shared" si="16"/>
        <v>7.1200000000049002E-5</v>
      </c>
      <c r="AP100" s="121">
        <f t="shared" si="17"/>
        <v>3.4365000000002865E-4</v>
      </c>
      <c r="AQ100" s="87">
        <f t="shared" si="18"/>
        <v>1.3791700000000129E-4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38.901271999999999</v>
      </c>
      <c r="G101" s="187">
        <v>42.522578000000003</v>
      </c>
      <c r="H101" s="187">
        <v>0.99138018000000006</v>
      </c>
      <c r="I101" s="62">
        <v>0.99420343</v>
      </c>
      <c r="J101" s="62">
        <v>1.7774862999999998E-2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39.645322999999998</v>
      </c>
      <c r="Y101" s="187">
        <v>42.949241000000001</v>
      </c>
      <c r="Z101" s="187">
        <v>0.99154233000000003</v>
      </c>
      <c r="AA101" s="62">
        <v>0.99445103999999995</v>
      </c>
      <c r="AB101" s="62">
        <v>1.6308389999999999E-2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0.74405099999999891</v>
      </c>
      <c r="AN101" s="121">
        <f t="shared" si="15"/>
        <v>0.42666299999999779</v>
      </c>
      <c r="AO101" s="121">
        <f t="shared" si="16"/>
        <v>1.6214999999997204E-4</v>
      </c>
      <c r="AP101" s="121">
        <f t="shared" si="17"/>
        <v>2.476099999999537E-4</v>
      </c>
      <c r="AQ101" s="87">
        <f t="shared" si="18"/>
        <v>-1.4664729999999994E-3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29.608495999999999</v>
      </c>
      <c r="G103" s="96">
        <v>33.164284000000002</v>
      </c>
      <c r="H103" s="96">
        <v>0.95385960000000003</v>
      </c>
      <c r="I103" s="60">
        <v>0.96919531000000003</v>
      </c>
      <c r="J103" s="60">
        <v>0.10527237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29.818275</v>
      </c>
      <c r="Y103" s="96">
        <v>34.281610999999998</v>
      </c>
      <c r="Z103" s="96">
        <v>0.95401137000000003</v>
      </c>
      <c r="AA103" s="60">
        <v>0.96991112000000002</v>
      </c>
      <c r="AB103" s="60">
        <v>9.1684539999999995E-2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0.20977900000000105</v>
      </c>
      <c r="AN103" s="95">
        <f t="shared" si="15"/>
        <v>1.117326999999996</v>
      </c>
      <c r="AO103" s="95">
        <f t="shared" si="16"/>
        <v>1.5176999999999552E-4</v>
      </c>
      <c r="AP103" s="95">
        <f t="shared" si="17"/>
        <v>7.158099999999834E-4</v>
      </c>
      <c r="AQ103" s="120">
        <f t="shared" si="18"/>
        <v>-1.3587830000000009E-2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31.817256</v>
      </c>
      <c r="G104" s="187">
        <v>35.365383999999999</v>
      </c>
      <c r="H104" s="187">
        <v>0.97371529000000001</v>
      </c>
      <c r="I104" s="62">
        <v>0.98029266999999998</v>
      </c>
      <c r="J104" s="62">
        <v>6.5165130000000002E-2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32.382005999999997</v>
      </c>
      <c r="Y104" s="187">
        <v>36.738861</v>
      </c>
      <c r="Z104" s="187">
        <v>0.97397953999999998</v>
      </c>
      <c r="AA104" s="62">
        <v>0.98099674000000003</v>
      </c>
      <c r="AB104" s="62">
        <v>5.4341464999999999E-2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0.56474999999999653</v>
      </c>
      <c r="AN104" s="121">
        <f t="shared" si="15"/>
        <v>1.3734770000000012</v>
      </c>
      <c r="AO104" s="121">
        <f t="shared" si="16"/>
        <v>2.642499999999659E-4</v>
      </c>
      <c r="AP104" s="121">
        <f t="shared" si="17"/>
        <v>7.040700000000566E-4</v>
      </c>
      <c r="AQ104" s="87">
        <f t="shared" si="18"/>
        <v>-1.0823665000000003E-2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34.271991</v>
      </c>
      <c r="G105" s="187">
        <v>37.924397999999997</v>
      </c>
      <c r="H105" s="187">
        <v>0.98360539999999996</v>
      </c>
      <c r="I105" s="62">
        <v>0.98851327</v>
      </c>
      <c r="J105" s="62">
        <v>4.2511787000000002E-2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35.556761999999999</v>
      </c>
      <c r="Y105" s="187">
        <v>39.206659000000002</v>
      </c>
      <c r="Z105" s="187">
        <v>0.98373080000000002</v>
      </c>
      <c r="AA105" s="62">
        <v>0.98896068000000004</v>
      </c>
      <c r="AB105" s="62">
        <v>3.3183740000000003E-2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1.2847709999999992</v>
      </c>
      <c r="AN105" s="121">
        <f t="shared" si="15"/>
        <v>1.2822610000000054</v>
      </c>
      <c r="AO105" s="121">
        <f t="shared" si="16"/>
        <v>1.2540000000005325E-4</v>
      </c>
      <c r="AP105" s="121">
        <f t="shared" si="17"/>
        <v>4.4741000000003694E-4</v>
      </c>
      <c r="AQ105" s="87">
        <f t="shared" si="18"/>
        <v>-9.328046999999999E-3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37.307004999999997</v>
      </c>
      <c r="G106" s="187">
        <v>41.490656000000001</v>
      </c>
      <c r="H106" s="187">
        <v>0.99117593999999998</v>
      </c>
      <c r="I106" s="62">
        <v>0.99427224999999997</v>
      </c>
      <c r="J106" s="62">
        <v>2.5437201999999999E-2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40.354179000000002</v>
      </c>
      <c r="Y106" s="187">
        <v>43.446165999999998</v>
      </c>
      <c r="Z106" s="187">
        <v>0.99137808000000005</v>
      </c>
      <c r="AA106" s="62">
        <v>0.99482952999999996</v>
      </c>
      <c r="AB106" s="62">
        <v>1.699867E-2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3.0471740000000054</v>
      </c>
      <c r="AN106" s="121">
        <f t="shared" si="15"/>
        <v>1.9555099999999968</v>
      </c>
      <c r="AO106" s="121">
        <f t="shared" si="16"/>
        <v>2.0214000000007282E-4</v>
      </c>
      <c r="AP106" s="121">
        <f t="shared" si="17"/>
        <v>5.5727999999999334E-4</v>
      </c>
      <c r="AQ106" s="87">
        <f t="shared" si="18"/>
        <v>-8.4385319999999986E-3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>
        <v>29.910558000000002</v>
      </c>
      <c r="G108" s="96">
        <v>33.476581000000003</v>
      </c>
      <c r="H108" s="96">
        <v>0.95561057000000005</v>
      </c>
      <c r="I108" s="60">
        <v>0.97068754000000002</v>
      </c>
      <c r="J108" s="60">
        <v>9.2809810000000006E-2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>
        <v>29.772383000000001</v>
      </c>
      <c r="Y108" s="96">
        <v>34.401054000000002</v>
      </c>
      <c r="Z108" s="96">
        <v>0.95575946000000001</v>
      </c>
      <c r="AA108" s="60">
        <v>0.97126319000000005</v>
      </c>
      <c r="AB108" s="60">
        <v>8.2937659999999996E-2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>
        <f t="shared" si="14"/>
        <v>-0.13817500000000038</v>
      </c>
      <c r="AN108" s="95">
        <f t="shared" si="15"/>
        <v>0.92447299999999899</v>
      </c>
      <c r="AO108" s="95">
        <f t="shared" si="16"/>
        <v>1.4888999999995711E-4</v>
      </c>
      <c r="AP108" s="95">
        <f t="shared" si="17"/>
        <v>5.7565000000003863E-4</v>
      </c>
      <c r="AQ108" s="120">
        <f t="shared" si="18"/>
        <v>-9.8721500000000101E-3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32.208435999999999</v>
      </c>
      <c r="G109" s="187">
        <v>35.601066000000003</v>
      </c>
      <c r="H109" s="187">
        <v>0.97467241000000004</v>
      </c>
      <c r="I109" s="62">
        <v>0.98104416000000005</v>
      </c>
      <c r="J109" s="62">
        <v>5.5923276000000001E-2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32.079664000000001</v>
      </c>
      <c r="Y109" s="187">
        <v>36.583770999999999</v>
      </c>
      <c r="Z109" s="187">
        <v>0.97477543</v>
      </c>
      <c r="AA109" s="62">
        <v>0.98133961999999997</v>
      </c>
      <c r="AB109" s="62">
        <v>4.7979149999999998E-2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-0.12877199999999789</v>
      </c>
      <c r="AN109" s="121">
        <f t="shared" si="15"/>
        <v>0.98270499999999572</v>
      </c>
      <c r="AO109" s="121">
        <f t="shared" si="16"/>
        <v>1.030199999999537E-4</v>
      </c>
      <c r="AP109" s="121">
        <f t="shared" si="17"/>
        <v>2.9545999999991412E-4</v>
      </c>
      <c r="AQ109" s="87">
        <f t="shared" si="18"/>
        <v>-7.9441260000000027E-3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34.526555999999999</v>
      </c>
      <c r="G110" s="187">
        <v>37.970277000000003</v>
      </c>
      <c r="H110" s="187">
        <v>0.98377798999999999</v>
      </c>
      <c r="I110" s="62">
        <v>0.98865789000000004</v>
      </c>
      <c r="J110" s="62">
        <v>3.9772056E-2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35.193525000000001</v>
      </c>
      <c r="Y110" s="187">
        <v>38.931277999999999</v>
      </c>
      <c r="Z110" s="187">
        <v>0.98393374</v>
      </c>
      <c r="AA110" s="62">
        <v>0.98883745999999995</v>
      </c>
      <c r="AB110" s="62">
        <v>3.0880542E-2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0.6669690000000017</v>
      </c>
      <c r="AN110" s="121">
        <f t="shared" si="15"/>
        <v>0.961000999999996</v>
      </c>
      <c r="AO110" s="121">
        <f t="shared" si="16"/>
        <v>1.5575000000001005E-4</v>
      </c>
      <c r="AP110" s="121">
        <f t="shared" si="17"/>
        <v>1.7956999999990675E-4</v>
      </c>
      <c r="AQ110" s="87">
        <f t="shared" si="18"/>
        <v>-8.8915139999999997E-3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37.769024999999999</v>
      </c>
      <c r="G111" s="187">
        <v>41.859138000000002</v>
      </c>
      <c r="H111" s="187">
        <v>0.99125903999999998</v>
      </c>
      <c r="I111" s="62">
        <v>0.99427383999999996</v>
      </c>
      <c r="J111" s="62">
        <v>2.3958342000000001E-2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40.167076000000002</v>
      </c>
      <c r="Y111" s="187">
        <v>43.309303999999997</v>
      </c>
      <c r="Z111" s="187">
        <v>0.99147755999999998</v>
      </c>
      <c r="AA111" s="62">
        <v>0.99480692999999998</v>
      </c>
      <c r="AB111" s="62">
        <v>1.6702057999999999E-2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2.3980510000000024</v>
      </c>
      <c r="AN111" s="121">
        <f t="shared" si="15"/>
        <v>1.4501659999999958</v>
      </c>
      <c r="AO111" s="121">
        <f t="shared" si="16"/>
        <v>2.1851999999999983E-4</v>
      </c>
      <c r="AP111" s="121">
        <f t="shared" si="17"/>
        <v>5.3309000000001383E-4</v>
      </c>
      <c r="AQ111" s="87">
        <f t="shared" si="18"/>
        <v>-7.2562840000000017E-3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>
        <v>29.907442</v>
      </c>
      <c r="G113" s="96">
        <v>33.778201000000003</v>
      </c>
      <c r="H113" s="96">
        <v>0.95717949999999996</v>
      </c>
      <c r="I113" s="60">
        <v>0.97284656000000003</v>
      </c>
      <c r="J113" s="60">
        <v>9.3196570000000006E-2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>
        <v>30.588802000000001</v>
      </c>
      <c r="Y113" s="96">
        <v>34.611085000000003</v>
      </c>
      <c r="Z113" s="96">
        <v>0.95727375999999997</v>
      </c>
      <c r="AA113" s="60">
        <v>0.97351843999999998</v>
      </c>
      <c r="AB113" s="60">
        <v>8.1591570000000002E-2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>
        <f t="shared" si="14"/>
        <v>0.68136000000000152</v>
      </c>
      <c r="AN113" s="95">
        <f t="shared" si="15"/>
        <v>0.83288399999999996</v>
      </c>
      <c r="AO113" s="95">
        <f t="shared" si="16"/>
        <v>9.4260000000012667E-5</v>
      </c>
      <c r="AP113" s="95">
        <f t="shared" si="17"/>
        <v>6.7187999999995807E-4</v>
      </c>
      <c r="AQ113" s="120">
        <f t="shared" si="18"/>
        <v>-1.1605000000000004E-2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32.165711000000002</v>
      </c>
      <c r="G114" s="187">
        <v>36.058934999999998</v>
      </c>
      <c r="H114" s="187">
        <v>0.97586419999999996</v>
      </c>
      <c r="I114" s="62">
        <v>0.98234078999999996</v>
      </c>
      <c r="J114" s="62">
        <v>5.5826977E-2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33.176834999999997</v>
      </c>
      <c r="Y114" s="187">
        <v>36.963346999999999</v>
      </c>
      <c r="Z114" s="187">
        <v>0.97595686000000004</v>
      </c>
      <c r="AA114" s="62">
        <v>0.98259269999999999</v>
      </c>
      <c r="AB114" s="62">
        <v>4.6737116000000002E-2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1.0111239999999952</v>
      </c>
      <c r="AN114" s="121">
        <f t="shared" si="15"/>
        <v>0.90441200000000066</v>
      </c>
      <c r="AO114" s="121">
        <f t="shared" si="16"/>
        <v>9.266000000007768E-5</v>
      </c>
      <c r="AP114" s="121">
        <f t="shared" si="17"/>
        <v>2.5191000000002184E-4</v>
      </c>
      <c r="AQ114" s="87">
        <f t="shared" si="18"/>
        <v>-9.0898609999999977E-3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34.281661</v>
      </c>
      <c r="G115" s="187">
        <v>38.146504999999998</v>
      </c>
      <c r="H115" s="187">
        <v>0.98410872999999999</v>
      </c>
      <c r="I115" s="62">
        <v>0.98880111999999998</v>
      </c>
      <c r="J115" s="62">
        <v>3.9328896000000002E-2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35.795239000000002</v>
      </c>
      <c r="Y115" s="187">
        <v>39.275810999999997</v>
      </c>
      <c r="Z115" s="187">
        <v>0.98421950999999996</v>
      </c>
      <c r="AA115" s="62">
        <v>0.98883323999999995</v>
      </c>
      <c r="AB115" s="62">
        <v>3.0993224999999999E-2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1.5135780000000025</v>
      </c>
      <c r="AN115" s="121">
        <f t="shared" si="15"/>
        <v>1.1293059999999997</v>
      </c>
      <c r="AO115" s="121">
        <f t="shared" si="16"/>
        <v>1.1077999999997701E-4</v>
      </c>
      <c r="AP115" s="121">
        <f t="shared" si="17"/>
        <v>3.211999999996884E-5</v>
      </c>
      <c r="AQ115" s="87">
        <f t="shared" si="18"/>
        <v>-8.3356710000000028E-3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37.523676999999999</v>
      </c>
      <c r="G116" s="187">
        <v>41.660621999999996</v>
      </c>
      <c r="H116" s="187">
        <v>0.99117767999999995</v>
      </c>
      <c r="I116" s="62">
        <v>0.9944383</v>
      </c>
      <c r="J116" s="62">
        <v>2.4415757999999999E-2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40.099921000000002</v>
      </c>
      <c r="Y116" s="187">
        <v>43.238411999999997</v>
      </c>
      <c r="Z116" s="187">
        <v>0.99138548000000004</v>
      </c>
      <c r="AA116" s="62">
        <v>0.99479044000000005</v>
      </c>
      <c r="AB116" s="62">
        <v>1.6814408999999999E-2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2.5762440000000026</v>
      </c>
      <c r="AN116" s="121">
        <f t="shared" si="15"/>
        <v>1.5777900000000002</v>
      </c>
      <c r="AO116" s="121">
        <f t="shared" si="16"/>
        <v>2.0780000000009125E-4</v>
      </c>
      <c r="AP116" s="121">
        <f t="shared" si="17"/>
        <v>3.521400000000563E-4</v>
      </c>
      <c r="AQ116" s="87">
        <f t="shared" si="18"/>
        <v>-7.6013490000000003E-3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>
        <v>30.728061</v>
      </c>
      <c r="G118" s="96">
        <v>34.441319</v>
      </c>
      <c r="H118" s="96">
        <v>0.95935839999999994</v>
      </c>
      <c r="I118" s="60">
        <v>0.97498222999999995</v>
      </c>
      <c r="J118" s="60">
        <v>8.68757E-2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>
        <v>31.173618000000001</v>
      </c>
      <c r="Y118" s="96">
        <v>35.115822999999999</v>
      </c>
      <c r="Z118" s="96">
        <v>0.95943160999999999</v>
      </c>
      <c r="AA118" s="60">
        <v>0.97524745999999995</v>
      </c>
      <c r="AB118" s="60">
        <v>8.0643179999999995E-2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>
        <f t="shared" si="14"/>
        <v>0.44555700000000087</v>
      </c>
      <c r="AN118" s="95">
        <f t="shared" si="15"/>
        <v>0.67450399999999888</v>
      </c>
      <c r="AO118" s="95">
        <f t="shared" si="16"/>
        <v>7.3210000000045738E-5</v>
      </c>
      <c r="AP118" s="95">
        <f t="shared" si="17"/>
        <v>2.6523000000000518E-4</v>
      </c>
      <c r="AQ118" s="120">
        <f t="shared" si="18"/>
        <v>-6.2325200000000053E-3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33.041601</v>
      </c>
      <c r="G119" s="187">
        <v>36.821865000000003</v>
      </c>
      <c r="H119" s="187">
        <v>0.97709619999999997</v>
      </c>
      <c r="I119" s="62">
        <v>0.98373387000000001</v>
      </c>
      <c r="J119" s="62">
        <v>5.1459756000000002E-2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33.790382999999999</v>
      </c>
      <c r="Y119" s="187">
        <v>37.538992999999998</v>
      </c>
      <c r="Z119" s="187">
        <v>0.97720547000000002</v>
      </c>
      <c r="AA119" s="62">
        <v>0.98403905000000003</v>
      </c>
      <c r="AB119" s="62">
        <v>4.6627898000000001E-2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0.7487819999999985</v>
      </c>
      <c r="AN119" s="121">
        <f t="shared" si="15"/>
        <v>0.71712799999999532</v>
      </c>
      <c r="AO119" s="121">
        <f t="shared" si="16"/>
        <v>1.0927000000005016E-4</v>
      </c>
      <c r="AP119" s="121">
        <f t="shared" si="17"/>
        <v>3.0518000000001599E-4</v>
      </c>
      <c r="AQ119" s="87">
        <f t="shared" si="18"/>
        <v>-4.8318580000000014E-3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34.893723999999999</v>
      </c>
      <c r="G120" s="187">
        <v>38.652453000000001</v>
      </c>
      <c r="H120" s="187">
        <v>0.98467249000000001</v>
      </c>
      <c r="I120" s="62">
        <v>0.98921855999999997</v>
      </c>
      <c r="J120" s="62">
        <v>3.7002172E-2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36.164504000000001</v>
      </c>
      <c r="Y120" s="187">
        <v>39.603496999999997</v>
      </c>
      <c r="Z120" s="187">
        <v>0.98479013000000004</v>
      </c>
      <c r="AA120" s="62">
        <v>0.98935061000000002</v>
      </c>
      <c r="AB120" s="62">
        <v>3.1407400000000002E-2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1.270780000000002</v>
      </c>
      <c r="AN120" s="121">
        <f t="shared" si="15"/>
        <v>0.951043999999996</v>
      </c>
      <c r="AO120" s="121">
        <f t="shared" si="16"/>
        <v>1.1764000000002994E-4</v>
      </c>
      <c r="AP120" s="121">
        <f t="shared" si="17"/>
        <v>1.3205000000005018E-4</v>
      </c>
      <c r="AQ120" s="87">
        <f t="shared" si="18"/>
        <v>-5.5947719999999979E-3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38.126300000000001</v>
      </c>
      <c r="G121" s="187">
        <v>42.080263000000002</v>
      </c>
      <c r="H121" s="187">
        <v>0.99110193999999996</v>
      </c>
      <c r="I121" s="62">
        <v>0.99447620000000003</v>
      </c>
      <c r="J121" s="62">
        <v>2.3398538999999999E-2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40.219849000000004</v>
      </c>
      <c r="Y121" s="187">
        <v>43.340561000000001</v>
      </c>
      <c r="Z121" s="187">
        <v>0.99128530999999998</v>
      </c>
      <c r="AA121" s="62">
        <v>0.99483018999999995</v>
      </c>
      <c r="AB121" s="62">
        <v>1.7810144E-2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2.093549000000003</v>
      </c>
      <c r="AN121" s="121">
        <f t="shared" si="15"/>
        <v>1.2602979999999988</v>
      </c>
      <c r="AO121" s="121">
        <f t="shared" si="16"/>
        <v>1.8337000000001602E-4</v>
      </c>
      <c r="AP121" s="121">
        <f t="shared" si="17"/>
        <v>3.5398999999991521E-4</v>
      </c>
      <c r="AQ121" s="87">
        <f t="shared" si="18"/>
        <v>-5.5883949999999995E-3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>
        <v>30.525154000000001</v>
      </c>
      <c r="G123" s="96">
        <v>34.268847000000001</v>
      </c>
      <c r="H123" s="96">
        <v>0.95882480000000003</v>
      </c>
      <c r="I123" s="60">
        <v>0.97332012999999995</v>
      </c>
      <c r="J123" s="60">
        <v>8.3900459999999996E-2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>
        <v>31.0091</v>
      </c>
      <c r="Y123" s="96">
        <v>34.919932000000003</v>
      </c>
      <c r="Z123" s="96">
        <v>0.95867831000000003</v>
      </c>
      <c r="AA123" s="60">
        <v>0.97351348999999998</v>
      </c>
      <c r="AB123" s="60">
        <v>7.8074580000000005E-2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>
        <f t="shared" si="14"/>
        <v>0.48394599999999954</v>
      </c>
      <c r="AN123" s="95">
        <f t="shared" si="15"/>
        <v>0.65108500000000191</v>
      </c>
      <c r="AO123" s="95">
        <f t="shared" si="16"/>
        <v>-1.4648999999999912E-4</v>
      </c>
      <c r="AP123" s="95">
        <f t="shared" si="17"/>
        <v>1.9336000000003128E-4</v>
      </c>
      <c r="AQ123" s="120">
        <f t="shared" si="18"/>
        <v>-5.8258799999999916E-3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32.753534000000002</v>
      </c>
      <c r="G124" s="187">
        <v>36.530112000000003</v>
      </c>
      <c r="H124" s="187">
        <v>0.97649242999999997</v>
      </c>
      <c r="I124" s="62">
        <v>0.98261080000000001</v>
      </c>
      <c r="J124" s="62">
        <v>5.0559826000000002E-2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33.491227000000002</v>
      </c>
      <c r="Y124" s="187">
        <v>37.205663999999999</v>
      </c>
      <c r="Z124" s="187">
        <v>0.97649237</v>
      </c>
      <c r="AA124" s="62">
        <v>0.98245187</v>
      </c>
      <c r="AB124" s="62">
        <v>4.539381E-2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0.73769300000000015</v>
      </c>
      <c r="AN124" s="121">
        <f t="shared" si="15"/>
        <v>0.67555199999999616</v>
      </c>
      <c r="AO124" s="121">
        <f t="shared" si="16"/>
        <v>-5.9999999968418649E-8</v>
      </c>
      <c r="AP124" s="121">
        <f t="shared" si="17"/>
        <v>-1.5893000000000157E-4</v>
      </c>
      <c r="AQ124" s="87">
        <f t="shared" si="18"/>
        <v>-5.1660160000000024E-3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34.936711000000003</v>
      </c>
      <c r="G125" s="187">
        <v>38.424774999999997</v>
      </c>
      <c r="H125" s="187">
        <v>0.98435404000000004</v>
      </c>
      <c r="I125" s="62">
        <v>0.98868025999999998</v>
      </c>
      <c r="J125" s="62">
        <v>3.6016411999999998E-2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35.866477000000003</v>
      </c>
      <c r="Y125" s="187">
        <v>39.223855999999998</v>
      </c>
      <c r="Z125" s="187">
        <v>0.98435490000000003</v>
      </c>
      <c r="AA125" s="62">
        <v>0.98881512000000005</v>
      </c>
      <c r="AB125" s="62">
        <v>3.0446632000000001E-2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0.92976600000000076</v>
      </c>
      <c r="AN125" s="121">
        <f t="shared" si="15"/>
        <v>0.79908100000000104</v>
      </c>
      <c r="AO125" s="121">
        <f t="shared" si="16"/>
        <v>8.5999999999142318E-7</v>
      </c>
      <c r="AP125" s="121">
        <f t="shared" si="17"/>
        <v>1.3486000000006992E-4</v>
      </c>
      <c r="AQ125" s="87">
        <f t="shared" si="18"/>
        <v>-5.5697799999999964E-3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38.171430999999998</v>
      </c>
      <c r="G126" s="187">
        <v>42.040267999999998</v>
      </c>
      <c r="H126" s="187">
        <v>0.99104462999999998</v>
      </c>
      <c r="I126" s="62">
        <v>0.99442169000000002</v>
      </c>
      <c r="J126" s="62">
        <v>2.2683471E-2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39.972827000000002</v>
      </c>
      <c r="Y126" s="187">
        <v>43.069913</v>
      </c>
      <c r="Z126" s="187">
        <v>0.99120938999999997</v>
      </c>
      <c r="AA126" s="62">
        <v>0.99458581000000001</v>
      </c>
      <c r="AB126" s="62">
        <v>1.7039793000000001E-2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1.801396000000004</v>
      </c>
      <c r="AN126" s="121">
        <f t="shared" si="15"/>
        <v>1.0296450000000021</v>
      </c>
      <c r="AO126" s="121">
        <f t="shared" si="16"/>
        <v>1.6475999999998603E-4</v>
      </c>
      <c r="AP126" s="121">
        <f t="shared" si="17"/>
        <v>1.6411999999998983E-4</v>
      </c>
      <c r="AQ126" s="87">
        <f t="shared" si="18"/>
        <v>-5.6436779999999992E-3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>
        <v>30.125952000000002</v>
      </c>
      <c r="G128" s="96">
        <v>33.822826999999997</v>
      </c>
      <c r="H128" s="96">
        <v>0.95743959000000001</v>
      </c>
      <c r="I128" s="60">
        <v>0.97196596000000002</v>
      </c>
      <c r="J128" s="60">
        <v>8.8385954000000003E-2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>
        <v>30.594339999999999</v>
      </c>
      <c r="Y128" s="96">
        <v>34.435580000000002</v>
      </c>
      <c r="Z128" s="96">
        <v>0.95720751999999998</v>
      </c>
      <c r="AA128" s="60">
        <v>0.97106919999999997</v>
      </c>
      <c r="AB128" s="60">
        <v>8.1137360000000006E-2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>
        <f t="shared" si="14"/>
        <v>0.46838799999999736</v>
      </c>
      <c r="AN128" s="95">
        <f t="shared" si="15"/>
        <v>0.61275300000000499</v>
      </c>
      <c r="AO128" s="95">
        <f t="shared" si="16"/>
        <v>-2.3207000000002864E-4</v>
      </c>
      <c r="AP128" s="95">
        <f t="shared" si="17"/>
        <v>-8.9676000000005196E-4</v>
      </c>
      <c r="AQ128" s="120">
        <f t="shared" si="18"/>
        <v>-7.2485939999999971E-3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32.184215999999999</v>
      </c>
      <c r="G129" s="187">
        <v>35.95008</v>
      </c>
      <c r="H129" s="187">
        <v>0.97555137000000003</v>
      </c>
      <c r="I129" s="62">
        <v>0.98109995999999999</v>
      </c>
      <c r="J129" s="62">
        <v>5.3570777E-2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32.828569000000002</v>
      </c>
      <c r="Y129" s="187">
        <v>36.555968999999997</v>
      </c>
      <c r="Z129" s="187">
        <v>0.97555537999999997</v>
      </c>
      <c r="AA129" s="62">
        <v>0.98139242999999998</v>
      </c>
      <c r="AB129" s="62">
        <v>4.7669467E-2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0.6443530000000024</v>
      </c>
      <c r="AN129" s="121">
        <f t="shared" si="15"/>
        <v>0.60588899999999768</v>
      </c>
      <c r="AO129" s="121">
        <f t="shared" si="16"/>
        <v>4.0099999999432256E-6</v>
      </c>
      <c r="AP129" s="121">
        <f t="shared" si="17"/>
        <v>2.9246999999998913E-4</v>
      </c>
      <c r="AQ129" s="87">
        <f t="shared" si="18"/>
        <v>-5.9013099999999999E-3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34.496724</v>
      </c>
      <c r="G130" s="187">
        <v>38.123417000000003</v>
      </c>
      <c r="H130" s="187">
        <v>0.98420342999999999</v>
      </c>
      <c r="I130" s="62">
        <v>0.98829672000000002</v>
      </c>
      <c r="J130" s="62">
        <v>3.8239865999999997E-2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35.457357999999999</v>
      </c>
      <c r="Y130" s="187">
        <v>38.749958999999997</v>
      </c>
      <c r="Z130" s="187">
        <v>0.98422063000000004</v>
      </c>
      <c r="AA130" s="62">
        <v>0.98855124000000005</v>
      </c>
      <c r="AB130" s="62">
        <v>3.2220029999999997E-2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0.96063399999999888</v>
      </c>
      <c r="AN130" s="121">
        <f t="shared" si="15"/>
        <v>0.62654199999999349</v>
      </c>
      <c r="AO130" s="121">
        <f t="shared" si="16"/>
        <v>1.7200000000050508E-5</v>
      </c>
      <c r="AP130" s="121">
        <f t="shared" si="17"/>
        <v>2.5452000000003583E-4</v>
      </c>
      <c r="AQ130" s="87">
        <f t="shared" si="18"/>
        <v>-6.0198360000000006E-3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38.240600999999998</v>
      </c>
      <c r="G131" s="187">
        <v>42.078513999999998</v>
      </c>
      <c r="H131" s="187">
        <v>0.99114952000000001</v>
      </c>
      <c r="I131" s="62">
        <v>0.99433128000000004</v>
      </c>
      <c r="J131" s="62">
        <v>2.0804029000000002E-2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39.733705999999998</v>
      </c>
      <c r="Y131" s="187">
        <v>42.890794</v>
      </c>
      <c r="Z131" s="187">
        <v>0.99131009000000003</v>
      </c>
      <c r="AA131" s="62">
        <v>0.99450864999999999</v>
      </c>
      <c r="AB131" s="62">
        <v>1.6528236000000002E-2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1.4931049999999999</v>
      </c>
      <c r="AN131" s="121">
        <f t="shared" si="15"/>
        <v>0.81228000000000122</v>
      </c>
      <c r="AO131" s="121">
        <f t="shared" si="16"/>
        <v>1.6057000000002652E-4</v>
      </c>
      <c r="AP131" s="121">
        <f t="shared" si="17"/>
        <v>1.7736999999995451E-4</v>
      </c>
      <c r="AQ131" s="87">
        <f t="shared" si="18"/>
        <v>-4.275793E-3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>
        <v>30.469688999999999</v>
      </c>
      <c r="G133" s="96">
        <v>33.939981000000003</v>
      </c>
      <c r="H133" s="96">
        <v>0.95549695999999995</v>
      </c>
      <c r="I133" s="60">
        <v>0.97033316999999997</v>
      </c>
      <c r="J133" s="60">
        <v>8.643518E-2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>
        <v>30.303159000000001</v>
      </c>
      <c r="Y133" s="96">
        <v>34.506008999999999</v>
      </c>
      <c r="Z133" s="96">
        <v>0.95517883000000003</v>
      </c>
      <c r="AA133" s="60">
        <v>0.96928966999999999</v>
      </c>
      <c r="AB133" s="60">
        <v>8.3223169999999999E-2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>
        <f t="shared" si="14"/>
        <v>-0.16652999999999807</v>
      </c>
      <c r="AN133" s="95">
        <f t="shared" si="15"/>
        <v>0.56602799999999576</v>
      </c>
      <c r="AO133" s="95">
        <f t="shared" si="16"/>
        <v>-3.1812999999991654E-4</v>
      </c>
      <c r="AP133" s="95">
        <f t="shared" si="17"/>
        <v>-1.043499999999975E-3</v>
      </c>
      <c r="AQ133" s="120">
        <f t="shared" si="18"/>
        <v>-3.2120100000000013E-3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32.279921000000002</v>
      </c>
      <c r="G134" s="187">
        <v>35.908293999999998</v>
      </c>
      <c r="H134" s="187">
        <v>0.97404383000000005</v>
      </c>
      <c r="I134" s="62">
        <v>0.97934467999999997</v>
      </c>
      <c r="J134" s="62">
        <v>5.2784039999999997E-2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32.498004999999999</v>
      </c>
      <c r="Y134" s="187">
        <v>36.555109000000002</v>
      </c>
      <c r="Z134" s="187">
        <v>0.97400633999999997</v>
      </c>
      <c r="AA134" s="62">
        <v>0.97910079999999999</v>
      </c>
      <c r="AB134" s="62">
        <v>4.9482619999999998E-2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0.2180839999999975</v>
      </c>
      <c r="AN134" s="121">
        <f t="shared" si="15"/>
        <v>0.64681500000000369</v>
      </c>
      <c r="AO134" s="121">
        <f t="shared" si="16"/>
        <v>-3.74900000000844E-5</v>
      </c>
      <c r="AP134" s="121">
        <f t="shared" si="17"/>
        <v>-2.4387999999997412E-4</v>
      </c>
      <c r="AQ134" s="87">
        <f t="shared" si="18"/>
        <v>-3.3014199999999994E-3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35.180861</v>
      </c>
      <c r="G135" s="187">
        <v>38.641134999999998</v>
      </c>
      <c r="H135" s="187">
        <v>0.98372546000000005</v>
      </c>
      <c r="I135" s="62">
        <v>0.98769298000000005</v>
      </c>
      <c r="J135" s="62">
        <v>3.3735223000000002E-2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35.584645999999999</v>
      </c>
      <c r="Y135" s="187">
        <v>39.031711999999999</v>
      </c>
      <c r="Z135" s="187">
        <v>0.98374492999999996</v>
      </c>
      <c r="AA135" s="62">
        <v>0.98805407000000001</v>
      </c>
      <c r="AB135" s="62">
        <v>3.1927638000000001E-2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0.40378499999999917</v>
      </c>
      <c r="AN135" s="121">
        <f t="shared" si="15"/>
        <v>0.3905770000000004</v>
      </c>
      <c r="AO135" s="121">
        <f t="shared" si="16"/>
        <v>1.9469999999910392E-5</v>
      </c>
      <c r="AP135" s="121">
        <f t="shared" si="17"/>
        <v>3.6108999999995284E-4</v>
      </c>
      <c r="AQ135" s="87">
        <f t="shared" si="18"/>
        <v>-1.8075850000000004E-3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38.813766000000001</v>
      </c>
      <c r="G136" s="187">
        <v>42.369653</v>
      </c>
      <c r="H136" s="187">
        <v>0.99108096999999995</v>
      </c>
      <c r="I136" s="62">
        <v>0.99431802000000002</v>
      </c>
      <c r="J136" s="62">
        <v>1.9179552999999998E-2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39.846679999999999</v>
      </c>
      <c r="Y136" s="187">
        <v>42.975712000000001</v>
      </c>
      <c r="Z136" s="187">
        <v>0.99119935999999997</v>
      </c>
      <c r="AA136" s="62">
        <v>0.99445490000000003</v>
      </c>
      <c r="AB136" s="62">
        <v>1.6574433E-2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1.0329139999999981</v>
      </c>
      <c r="AN136" s="121">
        <f t="shared" si="15"/>
        <v>0.6060590000000019</v>
      </c>
      <c r="AO136" s="121">
        <f t="shared" si="16"/>
        <v>1.1839000000002375E-4</v>
      </c>
      <c r="AP136" s="121">
        <f t="shared" si="17"/>
        <v>1.3688000000000589E-4</v>
      </c>
      <c r="AQ136" s="87">
        <f t="shared" si="18"/>
        <v>-2.605119999999999E-3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27.042062000000001</v>
      </c>
      <c r="G641" s="135">
        <f t="shared" si="59"/>
        <v>30.398703999999999</v>
      </c>
      <c r="H641" s="135">
        <f t="shared" si="59"/>
        <v>0.94221920999999997</v>
      </c>
      <c r="I641" s="135">
        <f t="shared" si="59"/>
        <v>0.95520442000000005</v>
      </c>
      <c r="J641" s="135">
        <f t="shared" si="59"/>
        <v>8.2246130000000001E-2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26.958124999999999</v>
      </c>
      <c r="Y641" s="135">
        <f t="shared" si="60"/>
        <v>31.361528</v>
      </c>
      <c r="Z641" s="135">
        <f t="shared" si="60"/>
        <v>0.94196849000000005</v>
      </c>
      <c r="AA641" s="135">
        <f t="shared" si="60"/>
        <v>0.95519120999999996</v>
      </c>
      <c r="AB641" s="135">
        <f t="shared" si="60"/>
        <v>7.5520610000000002E-2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29.470423</v>
      </c>
      <c r="G642" s="18">
        <f t="shared" si="59"/>
        <v>32.752034999999999</v>
      </c>
      <c r="H642" s="18">
        <f t="shared" si="59"/>
        <v>0.96626411000000001</v>
      </c>
      <c r="I642" s="18">
        <f t="shared" si="59"/>
        <v>0.97086287999999998</v>
      </c>
      <c r="J642" s="18">
        <f t="shared" si="59"/>
        <v>4.9011983000000002E-2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30.091244</v>
      </c>
      <c r="Y642" s="18">
        <f t="shared" si="60"/>
        <v>33.967345999999999</v>
      </c>
      <c r="Z642" s="18">
        <f t="shared" si="60"/>
        <v>0.96647105</v>
      </c>
      <c r="AA642" s="18">
        <f t="shared" si="60"/>
        <v>0.97210810000000003</v>
      </c>
      <c r="AB642" s="18">
        <f t="shared" si="60"/>
        <v>4.5256182999999998E-2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32.446998999999998</v>
      </c>
      <c r="G643" s="18">
        <f t="shared" si="59"/>
        <v>36.207957999999998</v>
      </c>
      <c r="H643" s="18">
        <f t="shared" si="59"/>
        <v>0.98058383999999998</v>
      </c>
      <c r="I643" s="18">
        <f t="shared" si="59"/>
        <v>0.98422370000000003</v>
      </c>
      <c r="J643" s="18">
        <f t="shared" si="59"/>
        <v>3.1141413E-2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34.193244</v>
      </c>
      <c r="Y643" s="18">
        <f t="shared" si="60"/>
        <v>37.533630000000002</v>
      </c>
      <c r="Z643" s="18">
        <f t="shared" si="60"/>
        <v>0.98088021000000003</v>
      </c>
      <c r="AA643" s="18">
        <f t="shared" si="60"/>
        <v>0.98487159999999996</v>
      </c>
      <c r="AB643" s="18">
        <f t="shared" si="60"/>
        <v>2.9540995E-2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35.379733999999999</v>
      </c>
      <c r="G644" s="18">
        <f t="shared" si="59"/>
        <v>40.042388000000003</v>
      </c>
      <c r="H644" s="18">
        <f t="shared" si="59"/>
        <v>0.98995432000000005</v>
      </c>
      <c r="I644" s="18">
        <f t="shared" si="59"/>
        <v>0.99286110000000005</v>
      </c>
      <c r="J644" s="18">
        <f t="shared" si="59"/>
        <v>1.7774862999999998E-2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38.877600999999999</v>
      </c>
      <c r="Y644" s="18">
        <f t="shared" si="60"/>
        <v>42.188042000000003</v>
      </c>
      <c r="Z644" s="18">
        <f t="shared" si="60"/>
        <v>0.99034374999999997</v>
      </c>
      <c r="AA644" s="18">
        <f t="shared" si="60"/>
        <v>0.99344832000000005</v>
      </c>
      <c r="AB644" s="18">
        <f t="shared" si="60"/>
        <v>1.5694745E-2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30.728061</v>
      </c>
      <c r="G646" s="135">
        <f t="shared" si="61"/>
        <v>34.441319</v>
      </c>
      <c r="H646" s="135">
        <f t="shared" si="61"/>
        <v>0.95935839999999994</v>
      </c>
      <c r="I646" s="135">
        <f t="shared" si="61"/>
        <v>0.97498222999999995</v>
      </c>
      <c r="J646" s="135">
        <f t="shared" si="61"/>
        <v>0.10527237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31.173618000000001</v>
      </c>
      <c r="Y646" s="135">
        <f t="shared" si="62"/>
        <v>35.115822999999999</v>
      </c>
      <c r="Z646" s="135">
        <f t="shared" si="62"/>
        <v>0.95943160999999999</v>
      </c>
      <c r="AA646" s="135">
        <f t="shared" si="62"/>
        <v>0.97524745999999995</v>
      </c>
      <c r="AB646" s="135">
        <f t="shared" si="62"/>
        <v>9.1684539999999995E-2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33.041601</v>
      </c>
      <c r="G647" s="18">
        <f t="shared" si="61"/>
        <v>36.821865000000003</v>
      </c>
      <c r="H647" s="18">
        <f t="shared" si="61"/>
        <v>0.97709619999999997</v>
      </c>
      <c r="I647" s="18">
        <f t="shared" si="61"/>
        <v>0.98373387000000001</v>
      </c>
      <c r="J647" s="18">
        <f t="shared" si="61"/>
        <v>6.6034399999999993E-2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33.790382999999999</v>
      </c>
      <c r="Y647" s="18">
        <f t="shared" si="62"/>
        <v>37.538992999999998</v>
      </c>
      <c r="Z647" s="18">
        <f t="shared" si="62"/>
        <v>0.97720547000000002</v>
      </c>
      <c r="AA647" s="18">
        <f t="shared" si="62"/>
        <v>0.98403905000000003</v>
      </c>
      <c r="AB647" s="18">
        <f t="shared" si="62"/>
        <v>5.4341464999999999E-2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35.342292999999998</v>
      </c>
      <c r="G648" s="18">
        <f t="shared" si="61"/>
        <v>38.791820999999999</v>
      </c>
      <c r="H648" s="18">
        <f t="shared" si="61"/>
        <v>0.98467249000000001</v>
      </c>
      <c r="I648" s="18">
        <f t="shared" si="61"/>
        <v>0.98921855999999997</v>
      </c>
      <c r="J648" s="18">
        <f t="shared" si="61"/>
        <v>4.5527964999999997E-2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36.164504000000001</v>
      </c>
      <c r="Y648" s="18">
        <f t="shared" si="62"/>
        <v>39.603496999999997</v>
      </c>
      <c r="Z648" s="18">
        <f t="shared" si="62"/>
        <v>0.98479013000000004</v>
      </c>
      <c r="AA648" s="18">
        <f t="shared" si="62"/>
        <v>0.98935061000000002</v>
      </c>
      <c r="AB648" s="18">
        <f t="shared" si="62"/>
        <v>3.3183740000000003E-2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38.901271999999999</v>
      </c>
      <c r="G649" s="18">
        <f t="shared" si="61"/>
        <v>42.522578000000003</v>
      </c>
      <c r="H649" s="18">
        <f t="shared" si="61"/>
        <v>0.99138018000000006</v>
      </c>
      <c r="I649" s="18">
        <f t="shared" si="61"/>
        <v>0.99447620000000003</v>
      </c>
      <c r="J649" s="18">
        <f t="shared" si="61"/>
        <v>2.8865214E-2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40.354179000000002</v>
      </c>
      <c r="Y649" s="18">
        <f t="shared" si="62"/>
        <v>43.446165999999998</v>
      </c>
      <c r="Z649" s="18">
        <f t="shared" si="62"/>
        <v>0.99154233000000003</v>
      </c>
      <c r="AA649" s="18">
        <f t="shared" si="62"/>
        <v>0.99483018999999995</v>
      </c>
      <c r="AB649" s="18">
        <f t="shared" si="62"/>
        <v>1.7810144E-2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3.6859989999999989</v>
      </c>
      <c r="G651" s="135">
        <f t="shared" si="63"/>
        <v>4.0426150000000014</v>
      </c>
      <c r="H651" s="135">
        <f t="shared" si="63"/>
        <v>1.7139189999999971E-2</v>
      </c>
      <c r="I651" s="135">
        <f t="shared" si="63"/>
        <v>1.9777809999999896E-2</v>
      </c>
      <c r="J651" s="135">
        <f t="shared" si="63"/>
        <v>2.3026240000000003E-2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4.2154930000000022</v>
      </c>
      <c r="Y651" s="135">
        <f t="shared" si="64"/>
        <v>3.754294999999999</v>
      </c>
      <c r="Z651" s="135">
        <f t="shared" si="64"/>
        <v>1.7463119999999943E-2</v>
      </c>
      <c r="AA651" s="135">
        <f t="shared" si="64"/>
        <v>2.0056249999999998E-2</v>
      </c>
      <c r="AB651" s="135">
        <f t="shared" si="64"/>
        <v>1.6163929999999993E-2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3.5711779999999997</v>
      </c>
      <c r="G652" s="18">
        <f t="shared" si="63"/>
        <v>4.0698300000000032</v>
      </c>
      <c r="H652" s="18">
        <f t="shared" si="63"/>
        <v>1.0832089999999961E-2</v>
      </c>
      <c r="I652" s="18">
        <f t="shared" si="63"/>
        <v>1.2870990000000027E-2</v>
      </c>
      <c r="J652" s="18">
        <f t="shared" si="63"/>
        <v>1.7022416999999991E-2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3.6991389999999988</v>
      </c>
      <c r="Y652" s="18">
        <f t="shared" si="64"/>
        <v>3.5716469999999987</v>
      </c>
      <c r="Z652" s="18">
        <f t="shared" si="64"/>
        <v>1.0734420000000022E-2</v>
      </c>
      <c r="AA652" s="18">
        <f t="shared" si="64"/>
        <v>1.1930949999999996E-2</v>
      </c>
      <c r="AB652" s="18">
        <f t="shared" si="64"/>
        <v>9.0852820000000001E-3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2.8952939999999998</v>
      </c>
      <c r="G653" s="18">
        <f t="shared" si="63"/>
        <v>2.5838630000000009</v>
      </c>
      <c r="H653" s="18">
        <f t="shared" si="63"/>
        <v>4.088650000000027E-3</v>
      </c>
      <c r="I653" s="18">
        <f t="shared" si="63"/>
        <v>4.9948599999999344E-3</v>
      </c>
      <c r="J653" s="18">
        <f t="shared" si="63"/>
        <v>1.4386551999999997E-2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1.9712600000000009</v>
      </c>
      <c r="Y653" s="18">
        <f t="shared" si="64"/>
        <v>2.069866999999995</v>
      </c>
      <c r="Z653" s="18">
        <f t="shared" si="64"/>
        <v>3.9099200000000112E-3</v>
      </c>
      <c r="AA653" s="18">
        <f t="shared" si="64"/>
        <v>4.479010000000061E-3</v>
      </c>
      <c r="AB653" s="18">
        <f t="shared" si="64"/>
        <v>3.6427450000000028E-3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3.5215379999999996</v>
      </c>
      <c r="G654" s="18">
        <f t="shared" si="63"/>
        <v>2.4801900000000003</v>
      </c>
      <c r="H654" s="18">
        <f t="shared" si="63"/>
        <v>1.425860000000001E-3</v>
      </c>
      <c r="I654" s="18">
        <f t="shared" si="63"/>
        <v>1.6150999999999804E-3</v>
      </c>
      <c r="J654" s="18">
        <f t="shared" si="63"/>
        <v>1.1090351000000002E-2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1.4765780000000035</v>
      </c>
      <c r="Y654" s="18">
        <f t="shared" si="64"/>
        <v>1.2581239999999951</v>
      </c>
      <c r="Z654" s="18">
        <f t="shared" si="64"/>
        <v>1.1985800000000602E-3</v>
      </c>
      <c r="AA654" s="18">
        <f t="shared" si="64"/>
        <v>1.3818699999998962E-3</v>
      </c>
      <c r="AB654" s="18">
        <f t="shared" si="64"/>
        <v>2.1153990000000004E-3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cinema_semitrack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cinema_semitrack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22008.264000000003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28.74690152380953</v>
      </c>
      <c r="G5" s="30">
        <f t="shared" si="0"/>
        <v>32.361786619047621</v>
      </c>
      <c r="H5" s="30">
        <f t="shared" si="0"/>
        <v>0.94938964285714278</v>
      </c>
      <c r="I5" s="90">
        <f t="shared" si="0"/>
        <v>0.96298991333333339</v>
      </c>
      <c r="J5" s="90">
        <f t="shared" si="0"/>
        <v>9.1805612380952389E-2</v>
      </c>
      <c r="K5" s="55"/>
      <c r="L5" s="55"/>
      <c r="M5" s="55"/>
      <c r="N5" s="26"/>
      <c r="O5" s="56"/>
      <c r="P5" s="130">
        <f t="shared" ref="P5:Q8" si="1">P16</f>
        <v>25.905999999999999</v>
      </c>
      <c r="Q5" s="151">
        <f t="shared" si="1"/>
        <v>9.6560000000000006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21973.311999999998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28.83911057142857</v>
      </c>
      <c r="Y5" s="30">
        <f t="shared" si="2"/>
        <v>33.090263238095233</v>
      </c>
      <c r="Z5" s="30">
        <f t="shared" si="2"/>
        <v>0.94962765999999998</v>
      </c>
      <c r="AA5" s="90">
        <f t="shared" si="2"/>
        <v>0.96373738333333325</v>
      </c>
      <c r="AB5" s="90">
        <f t="shared" si="2"/>
        <v>8.1210163714285716E-2</v>
      </c>
      <c r="AC5" s="55"/>
      <c r="AD5" s="55"/>
      <c r="AE5" s="55"/>
      <c r="AF5" s="26"/>
      <c r="AG5" s="238"/>
      <c r="AH5" s="130">
        <f t="shared" ref="AH5:AI8" si="3">AH16</f>
        <v>28.109000000000002</v>
      </c>
      <c r="AI5" s="151">
        <f t="shared" si="3"/>
        <v>7.5620000000000003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-9.9109326465998682E-2</v>
      </c>
      <c r="AN5" s="240">
        <f>bdrate($E5:$E8,G5:G8,$W5:$W8,Y5:Y8)</f>
        <v>-0.10067310028899845</v>
      </c>
      <c r="AO5" s="240">
        <f>bdrate($E5:$E8,H5:H8,$W5:$W8,Z5:Z8)</f>
        <v>-8.3760513636507161E-3</v>
      </c>
      <c r="AP5" s="240">
        <f>bdrate($E5:$E8,I5:I8,$W5:$W8,AA5:AA8)</f>
        <v>-2.2378098178005845E-2</v>
      </c>
      <c r="AQ5" s="241">
        <f>bdrateInverted($E5:$E8,J5:J8,$W5:$W8,AB5:AB8)</f>
        <v>-0.14144831036622152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30895.712</v>
      </c>
      <c r="F6" s="90">
        <f t="shared" si="0"/>
        <v>31.273738095238098</v>
      </c>
      <c r="G6" s="90">
        <f t="shared" si="0"/>
        <v>34.834636190476182</v>
      </c>
      <c r="H6" s="90">
        <f t="shared" si="0"/>
        <v>0.97109627333333337</v>
      </c>
      <c r="I6" s="90">
        <f t="shared" si="0"/>
        <v>0.9770725238095237</v>
      </c>
      <c r="J6" s="90">
        <f t="shared" si="0"/>
        <v>5.7724260952380937E-2</v>
      </c>
      <c r="K6" s="56"/>
      <c r="L6" s="56"/>
      <c r="M6" s="56"/>
      <c r="N6" s="28"/>
      <c r="O6" s="56"/>
      <c r="P6" s="130">
        <f t="shared" si="1"/>
        <v>26.045999999999999</v>
      </c>
      <c r="Q6" s="130">
        <f t="shared" si="1"/>
        <v>9.609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30851.984000000004</v>
      </c>
      <c r="X6" s="90">
        <f t="shared" si="2"/>
        <v>31.800045809523805</v>
      </c>
      <c r="Y6" s="90">
        <f t="shared" si="2"/>
        <v>35.611508952380944</v>
      </c>
      <c r="Z6" s="90">
        <f t="shared" si="2"/>
        <v>0.97132029142857146</v>
      </c>
      <c r="AA6" s="90">
        <f t="shared" si="2"/>
        <v>0.97764049571428568</v>
      </c>
      <c r="AB6" s="90">
        <f t="shared" si="2"/>
        <v>4.8443811000000003E-2</v>
      </c>
      <c r="AC6" s="56"/>
      <c r="AD6" s="56"/>
      <c r="AE6" s="56"/>
      <c r="AF6" s="28"/>
      <c r="AG6" s="238"/>
      <c r="AH6" s="130">
        <f t="shared" si="3"/>
        <v>28.593</v>
      </c>
      <c r="AI6" s="130">
        <f t="shared" si="3"/>
        <v>7.484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45398.407999999996</v>
      </c>
      <c r="F7" s="90">
        <f t="shared" si="0"/>
        <v>33.973902523809521</v>
      </c>
      <c r="G7" s="90">
        <f t="shared" si="0"/>
        <v>37.614691190476194</v>
      </c>
      <c r="H7" s="90">
        <f t="shared" si="0"/>
        <v>0.98227012428571436</v>
      </c>
      <c r="I7" s="90">
        <f t="shared" si="0"/>
        <v>0.98664372333333339</v>
      </c>
      <c r="J7" s="90">
        <f t="shared" si="0"/>
        <v>3.9007673857142863E-2</v>
      </c>
      <c r="K7" s="56"/>
      <c r="L7" s="56"/>
      <c r="M7" s="56"/>
      <c r="N7" s="28"/>
      <c r="O7" s="56"/>
      <c r="P7" s="130">
        <f t="shared" si="1"/>
        <v>25.920999999999999</v>
      </c>
      <c r="Q7" s="130">
        <f t="shared" si="1"/>
        <v>9.7650000000000006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45335.792000000001</v>
      </c>
      <c r="X7" s="90">
        <f t="shared" si="2"/>
        <v>35.108752476190482</v>
      </c>
      <c r="Y7" s="90">
        <f t="shared" si="2"/>
        <v>38.444461238095222</v>
      </c>
      <c r="Z7" s="90">
        <f t="shared" si="2"/>
        <v>0.98254578000000004</v>
      </c>
      <c r="AA7" s="90">
        <f t="shared" si="2"/>
        <v>0.98718485428571445</v>
      </c>
      <c r="AB7" s="90">
        <f t="shared" si="2"/>
        <v>3.1078476142857133E-2</v>
      </c>
      <c r="AC7" s="56"/>
      <c r="AD7" s="56"/>
      <c r="AE7" s="56"/>
      <c r="AF7" s="28"/>
      <c r="AG7" s="238"/>
      <c r="AH7" s="130">
        <f t="shared" si="3"/>
        <v>28.39</v>
      </c>
      <c r="AI7" s="130">
        <f t="shared" si="3"/>
        <v>7.593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68281.631999999998</v>
      </c>
      <c r="F8" s="90">
        <f t="shared" si="0"/>
        <v>37.296062238095246</v>
      </c>
      <c r="G8" s="90">
        <f t="shared" si="0"/>
        <v>41.434430238095239</v>
      </c>
      <c r="H8" s="90">
        <f t="shared" si="0"/>
        <v>0.99036659857142861</v>
      </c>
      <c r="I8" s="90">
        <f t="shared" si="0"/>
        <v>0.9935515838095238</v>
      </c>
      <c r="J8" s="90">
        <f t="shared" si="0"/>
        <v>2.3473642142857139E-2</v>
      </c>
      <c r="K8" s="56"/>
      <c r="L8" s="56"/>
      <c r="M8" s="56"/>
      <c r="N8" s="28"/>
      <c r="O8" s="56"/>
      <c r="P8" s="130">
        <f t="shared" si="1"/>
        <v>26.64</v>
      </c>
      <c r="Q8" s="130">
        <f t="shared" si="1"/>
        <v>9.89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68195.839999999997</v>
      </c>
      <c r="X8" s="90">
        <f t="shared" si="2"/>
        <v>39.546211095238085</v>
      </c>
      <c r="Y8" s="90">
        <f t="shared" si="2"/>
        <v>42.830959523809518</v>
      </c>
      <c r="Z8" s="90">
        <f t="shared" si="2"/>
        <v>0.99067750999999993</v>
      </c>
      <c r="AA8" s="90">
        <f t="shared" si="2"/>
        <v>0.9941034223809524</v>
      </c>
      <c r="AB8" s="90">
        <f t="shared" si="2"/>
        <v>1.6546426809523809E-2</v>
      </c>
      <c r="AC8" s="56"/>
      <c r="AD8" s="56"/>
      <c r="AE8" s="56"/>
      <c r="AF8" s="28"/>
      <c r="AG8" s="238"/>
      <c r="AH8" s="130">
        <f t="shared" si="3"/>
        <v>28.405999999999999</v>
      </c>
      <c r="AI8" s="130">
        <f t="shared" si="3"/>
        <v>8.0459999999999994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26.126536607784349</v>
      </c>
      <c r="Q10" s="154">
        <f>GEOMEAN(Q5:Q8)</f>
        <v>9.7293986273822313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28.373972844429826</v>
      </c>
      <c r="AI10" s="154">
        <f>GEOMEAN(AI5:AI8)</f>
        <v>7.6681565378859933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4688.8959999999997</v>
      </c>
      <c r="F16" s="166">
        <v>4675.4880000000003</v>
      </c>
      <c r="G16" s="166">
        <v>288.36799999999999</v>
      </c>
      <c r="H16" s="166">
        <v>74.808000000000007</v>
      </c>
      <c r="I16" s="166">
        <v>22.088000000000001</v>
      </c>
      <c r="J16" s="166">
        <v>6922.3919999999998</v>
      </c>
      <c r="K16" s="60">
        <v>3880.152</v>
      </c>
      <c r="L16" s="60">
        <v>1456.0719999999999</v>
      </c>
      <c r="M16" s="60">
        <v>7.8879999999999999</v>
      </c>
      <c r="N16" s="55"/>
      <c r="O16" s="252"/>
      <c r="P16" s="129">
        <v>25.905999999999999</v>
      </c>
      <c r="Q16" s="129">
        <v>9.6560000000000006</v>
      </c>
      <c r="R16" s="142"/>
      <c r="S16" s="214"/>
      <c r="T16" s="301"/>
      <c r="U16" s="25" t="s">
        <v>31</v>
      </c>
      <c r="V16" s="26"/>
      <c r="W16" s="128">
        <v>4688.8959999999997</v>
      </c>
      <c r="X16" s="166">
        <v>4640.6319999999996</v>
      </c>
      <c r="Y16" s="166">
        <v>288.31200000000001</v>
      </c>
      <c r="Z16" s="166">
        <v>74.8</v>
      </c>
      <c r="AA16" s="166">
        <v>21.936</v>
      </c>
      <c r="AB16" s="166">
        <v>6922.4719999999998</v>
      </c>
      <c r="AC16" s="60">
        <v>3880.152</v>
      </c>
      <c r="AD16" s="60">
        <v>1456.1120000000001</v>
      </c>
      <c r="AE16" s="60">
        <v>7.8879999999999999</v>
      </c>
      <c r="AF16" s="55"/>
      <c r="AG16" s="252"/>
      <c r="AH16" s="129">
        <v>28.109000000000002</v>
      </c>
      <c r="AI16" s="129">
        <v>7.5620000000000003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4688.8959999999997</v>
      </c>
      <c r="F17" s="167">
        <v>6514.6639999999998</v>
      </c>
      <c r="G17" s="167">
        <v>1641.0640000000001</v>
      </c>
      <c r="H17" s="167">
        <v>620.16</v>
      </c>
      <c r="I17" s="167">
        <v>311.17599999999999</v>
      </c>
      <c r="J17" s="167">
        <v>9399.3359999999993</v>
      </c>
      <c r="K17" s="62">
        <v>5680.7359999999999</v>
      </c>
      <c r="L17" s="62">
        <v>2039.68</v>
      </c>
      <c r="M17" s="62">
        <v>7.88</v>
      </c>
      <c r="N17" s="56"/>
      <c r="O17" s="238"/>
      <c r="P17" s="144">
        <v>26.045999999999999</v>
      </c>
      <c r="Q17" s="144">
        <v>9.609</v>
      </c>
      <c r="R17" s="145"/>
      <c r="S17" s="214"/>
      <c r="T17" s="285"/>
      <c r="U17" s="27" t="s">
        <v>32</v>
      </c>
      <c r="V17" s="28"/>
      <c r="W17" s="143">
        <v>4688.8959999999997</v>
      </c>
      <c r="X17" s="167">
        <v>6471.6319999999996</v>
      </c>
      <c r="Y17" s="167">
        <v>1641.5039999999999</v>
      </c>
      <c r="Z17" s="167">
        <v>619.51199999999994</v>
      </c>
      <c r="AA17" s="167">
        <v>310.584</v>
      </c>
      <c r="AB17" s="167">
        <v>9399.4079999999994</v>
      </c>
      <c r="AC17" s="62">
        <v>5680.76</v>
      </c>
      <c r="AD17" s="62">
        <v>2039.6880000000001</v>
      </c>
      <c r="AE17" s="62">
        <v>7.88</v>
      </c>
      <c r="AF17" s="56"/>
      <c r="AG17" s="238"/>
      <c r="AH17" s="144">
        <v>28.593</v>
      </c>
      <c r="AI17" s="144">
        <v>7.484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4688.8959999999997</v>
      </c>
      <c r="F18" s="167">
        <v>8415.7039999999997</v>
      </c>
      <c r="G18" s="167">
        <v>5044.5839999999998</v>
      </c>
      <c r="H18" s="167">
        <v>2810.8719999999998</v>
      </c>
      <c r="I18" s="167">
        <v>2262.7600000000002</v>
      </c>
      <c r="J18" s="167">
        <v>11965.52</v>
      </c>
      <c r="K18" s="62">
        <v>7557.9279999999999</v>
      </c>
      <c r="L18" s="62">
        <v>2652.1439999999998</v>
      </c>
      <c r="M18" s="62">
        <v>7.8639999999999999</v>
      </c>
      <c r="N18" s="56"/>
      <c r="O18" s="238"/>
      <c r="P18" s="144">
        <v>25.920999999999999</v>
      </c>
      <c r="Q18" s="144">
        <v>9.7650000000000006</v>
      </c>
      <c r="R18" s="145"/>
      <c r="S18" s="214"/>
      <c r="T18" s="285"/>
      <c r="U18" s="27" t="s">
        <v>33</v>
      </c>
      <c r="V18" s="28"/>
      <c r="W18" s="143">
        <v>4688.8959999999997</v>
      </c>
      <c r="X18" s="167">
        <v>8360.2800000000007</v>
      </c>
      <c r="Y18" s="167">
        <v>5043.4319999999998</v>
      </c>
      <c r="Z18" s="167">
        <v>2808.3440000000001</v>
      </c>
      <c r="AA18" s="167">
        <v>2259.7040000000002</v>
      </c>
      <c r="AB18" s="167">
        <v>11965.368</v>
      </c>
      <c r="AC18" s="62">
        <v>7557.6</v>
      </c>
      <c r="AD18" s="62">
        <v>2652.1680000000001</v>
      </c>
      <c r="AE18" s="62">
        <v>7.8639999999999999</v>
      </c>
      <c r="AF18" s="56"/>
      <c r="AG18" s="238"/>
      <c r="AH18" s="144">
        <v>28.39</v>
      </c>
      <c r="AI18" s="144">
        <v>7.593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4688.8959999999997</v>
      </c>
      <c r="F19" s="167">
        <v>10226.68</v>
      </c>
      <c r="G19" s="167">
        <v>9847.1919999999991</v>
      </c>
      <c r="H19" s="167">
        <v>8013.6319999999996</v>
      </c>
      <c r="I19" s="167">
        <v>8044.0159999999996</v>
      </c>
      <c r="J19" s="167">
        <v>14639.544</v>
      </c>
      <c r="K19" s="62">
        <v>9537.4159999999993</v>
      </c>
      <c r="L19" s="62">
        <v>3284.2559999999999</v>
      </c>
      <c r="M19" s="62">
        <v>7.7359999999999998</v>
      </c>
      <c r="N19" s="56"/>
      <c r="O19" s="238"/>
      <c r="P19" s="144">
        <v>26.64</v>
      </c>
      <c r="Q19" s="144">
        <v>9.89</v>
      </c>
      <c r="R19" s="145"/>
      <c r="S19" s="214"/>
      <c r="T19" s="285"/>
      <c r="U19" s="27" t="s">
        <v>35</v>
      </c>
      <c r="V19" s="28"/>
      <c r="W19" s="143">
        <v>4688.8959999999997</v>
      </c>
      <c r="X19" s="167">
        <v>10161.6</v>
      </c>
      <c r="Y19" s="167">
        <v>9843.4079999999994</v>
      </c>
      <c r="Z19" s="167">
        <v>8005.1120000000001</v>
      </c>
      <c r="AA19" s="167">
        <v>8035.8720000000003</v>
      </c>
      <c r="AB19" s="167">
        <v>14639.504000000001</v>
      </c>
      <c r="AC19" s="62">
        <v>9537.1759999999995</v>
      </c>
      <c r="AD19" s="62">
        <v>3284.2719999999999</v>
      </c>
      <c r="AE19" s="62">
        <v>7.7359999999999998</v>
      </c>
      <c r="AF19" s="56"/>
      <c r="AG19" s="238"/>
      <c r="AH19" s="144">
        <v>28.405999999999999</v>
      </c>
      <c r="AI19" s="144">
        <v>8.0459999999999994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22008.264000000003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21973.311999999998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30895.712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30851.984000000004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45398.407999999996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45335.792000000001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68281.631999999998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68195.839999999997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26.827752</v>
      </c>
      <c r="G33" s="96">
        <v>30.229178999999998</v>
      </c>
      <c r="H33" s="96">
        <v>0.93889199000000001</v>
      </c>
      <c r="I33" s="60">
        <v>0.95281024999999997</v>
      </c>
      <c r="J33" s="60">
        <v>0.10027458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26.706624000000001</v>
      </c>
      <c r="Y33" s="96">
        <v>31.166758000000002</v>
      </c>
      <c r="Z33" s="96">
        <v>0.93871015999999996</v>
      </c>
      <c r="AA33" s="60">
        <v>0.95280783000000002</v>
      </c>
      <c r="AB33" s="60">
        <v>8.4233550000000004E-2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-0.12112799999999879</v>
      </c>
      <c r="AN33" s="95">
        <f t="shared" ref="AN33:AN96" si="5">IF(OR(Y33="",G33=""),"",Y33-G33)</f>
        <v>0.93757900000000305</v>
      </c>
      <c r="AO33" s="95">
        <f t="shared" ref="AO33:AO96" si="6">IF(OR(Z33="",H33=""),"",Z33-H33)</f>
        <v>-1.8183000000004945E-4</v>
      </c>
      <c r="AP33" s="95">
        <f t="shared" ref="AP33:AP96" si="7">IF(OR(AA33="",I33=""),"",AA33-I33)</f>
        <v>-2.4199999999474642E-6</v>
      </c>
      <c r="AQ33" s="120">
        <f t="shared" ref="AQ33:AQ96" si="8">IF(OR(AB33="",J33=""),"",AB33-J33)</f>
        <v>-1.6041029999999998E-2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29.464745000000001</v>
      </c>
      <c r="G34" s="187">
        <v>32.725431</v>
      </c>
      <c r="H34" s="187">
        <v>0.96462276000000002</v>
      </c>
      <c r="I34" s="62">
        <v>0.97059653000000001</v>
      </c>
      <c r="J34" s="62">
        <v>6.7692050000000004E-2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29.961164</v>
      </c>
      <c r="Y34" s="187">
        <v>33.806227999999997</v>
      </c>
      <c r="Z34" s="187">
        <v>0.96482652999999996</v>
      </c>
      <c r="AA34" s="62">
        <v>0.97126606999999998</v>
      </c>
      <c r="AB34" s="62">
        <v>4.9712908E-2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0.4964189999999995</v>
      </c>
      <c r="AN34" s="121">
        <f t="shared" si="5"/>
        <v>1.0807969999999969</v>
      </c>
      <c r="AO34" s="121">
        <f t="shared" si="6"/>
        <v>2.037699999999365E-4</v>
      </c>
      <c r="AP34" s="121">
        <f t="shared" si="7"/>
        <v>6.6953999999996849E-4</v>
      </c>
      <c r="AQ34" s="87">
        <f t="shared" si="8"/>
        <v>-1.7979142000000004E-2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32.413781999999998</v>
      </c>
      <c r="G35" s="187">
        <v>36.107536000000003</v>
      </c>
      <c r="H35" s="187">
        <v>0.97945035000000003</v>
      </c>
      <c r="I35" s="62">
        <v>0.98363683000000002</v>
      </c>
      <c r="J35" s="62">
        <v>4.7854777000000001E-2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34.052514000000002</v>
      </c>
      <c r="Y35" s="187">
        <v>37.336390000000002</v>
      </c>
      <c r="Z35" s="187">
        <v>0.97986158000000001</v>
      </c>
      <c r="AA35" s="62">
        <v>0.98421829999999999</v>
      </c>
      <c r="AB35" s="62">
        <v>3.1804882E-2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1.6387320000000045</v>
      </c>
      <c r="AN35" s="121">
        <f t="shared" si="5"/>
        <v>1.2288539999999983</v>
      </c>
      <c r="AO35" s="121">
        <f t="shared" si="6"/>
        <v>4.1122999999998466E-4</v>
      </c>
      <c r="AP35" s="121">
        <f t="shared" si="7"/>
        <v>5.8146999999997284E-4</v>
      </c>
      <c r="AQ35" s="87">
        <f t="shared" si="8"/>
        <v>-1.6049895000000002E-2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35.411442999999998</v>
      </c>
      <c r="G36" s="187">
        <v>40.009709000000001</v>
      </c>
      <c r="H36" s="187">
        <v>0.98961434000000004</v>
      </c>
      <c r="I36" s="62">
        <v>0.99273215999999997</v>
      </c>
      <c r="J36" s="62">
        <v>2.9043425000000001E-2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38.965423000000001</v>
      </c>
      <c r="Y36" s="187">
        <v>42.245812999999998</v>
      </c>
      <c r="Z36" s="187">
        <v>0.99006158</v>
      </c>
      <c r="AA36" s="62">
        <v>0.99337896999999997</v>
      </c>
      <c r="AB36" s="62">
        <v>1.6417898E-2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3.5539800000000028</v>
      </c>
      <c r="AN36" s="121">
        <f t="shared" si="5"/>
        <v>2.2361039999999974</v>
      </c>
      <c r="AO36" s="121">
        <f t="shared" si="6"/>
        <v>4.4723999999995989E-4</v>
      </c>
      <c r="AP36" s="121">
        <f t="shared" si="7"/>
        <v>6.4680999999999766E-4</v>
      </c>
      <c r="AQ36" s="87">
        <f t="shared" si="8"/>
        <v>-1.2625527000000001E-2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27.240221999999999</v>
      </c>
      <c r="G38" s="96">
        <v>31.017764</v>
      </c>
      <c r="H38" s="96">
        <v>0.94263520999999995</v>
      </c>
      <c r="I38" s="60">
        <v>0.95452214999999996</v>
      </c>
      <c r="J38" s="60">
        <v>8.7718610000000002E-2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27.129845</v>
      </c>
      <c r="Y38" s="96">
        <v>31.767294</v>
      </c>
      <c r="Z38" s="96">
        <v>0.94257685999999996</v>
      </c>
      <c r="AA38" s="60">
        <v>0.95522784000000005</v>
      </c>
      <c r="AB38" s="60">
        <v>7.6674400000000004E-2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-0.11037699999999973</v>
      </c>
      <c r="AN38" s="95">
        <f t="shared" si="5"/>
        <v>0.74953000000000003</v>
      </c>
      <c r="AO38" s="95">
        <f t="shared" si="6"/>
        <v>-5.8349999999984803E-5</v>
      </c>
      <c r="AP38" s="95">
        <f t="shared" si="7"/>
        <v>7.0569000000009208E-4</v>
      </c>
      <c r="AQ38" s="120">
        <f t="shared" si="8"/>
        <v>-1.1044209999999999E-2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29.860482999999999</v>
      </c>
      <c r="G39" s="187">
        <v>33.488126000000001</v>
      </c>
      <c r="H39" s="187">
        <v>0.96646356</v>
      </c>
      <c r="I39" s="62">
        <v>0.97092257999999998</v>
      </c>
      <c r="J39" s="62">
        <v>5.8458879999999998E-2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30.395876999999999</v>
      </c>
      <c r="Y39" s="187">
        <v>34.370956999999997</v>
      </c>
      <c r="Z39" s="187">
        <v>0.96667062000000004</v>
      </c>
      <c r="AA39" s="62">
        <v>0.97161934999999999</v>
      </c>
      <c r="AB39" s="62">
        <v>4.6283834000000003E-2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0.53539400000000015</v>
      </c>
      <c r="AN39" s="121">
        <f t="shared" si="5"/>
        <v>0.88283099999999592</v>
      </c>
      <c r="AO39" s="121">
        <f t="shared" si="6"/>
        <v>2.0706000000003666E-4</v>
      </c>
      <c r="AP39" s="121">
        <f t="shared" si="7"/>
        <v>6.9677000000001321E-4</v>
      </c>
      <c r="AQ39" s="87">
        <f t="shared" si="8"/>
        <v>-1.2175045999999995E-2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32.668649000000002</v>
      </c>
      <c r="G40" s="187">
        <v>36.446824999999997</v>
      </c>
      <c r="H40" s="187">
        <v>0.98019619999999996</v>
      </c>
      <c r="I40" s="62">
        <v>0.98341966999999997</v>
      </c>
      <c r="J40" s="62">
        <v>4.0315089999999998E-2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34.202773999999998</v>
      </c>
      <c r="Y40" s="187">
        <v>37.532874</v>
      </c>
      <c r="Z40" s="187">
        <v>0.98061564999999995</v>
      </c>
      <c r="AA40" s="62">
        <v>0.98417018999999994</v>
      </c>
      <c r="AB40" s="62">
        <v>2.9999014000000001E-2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1.534124999999996</v>
      </c>
      <c r="AN40" s="121">
        <f t="shared" si="5"/>
        <v>1.0860490000000027</v>
      </c>
      <c r="AO40" s="121">
        <f t="shared" si="6"/>
        <v>4.1944999999998789E-4</v>
      </c>
      <c r="AP40" s="121">
        <f t="shared" si="7"/>
        <v>7.5051999999997676E-4</v>
      </c>
      <c r="AQ40" s="87">
        <f t="shared" si="8"/>
        <v>-1.0316075999999997E-2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36.185845999999998</v>
      </c>
      <c r="G41" s="187">
        <v>40.520316000000001</v>
      </c>
      <c r="H41" s="187">
        <v>0.98980038999999997</v>
      </c>
      <c r="I41" s="62">
        <v>0.99274200999999995</v>
      </c>
      <c r="J41" s="62">
        <v>2.5086190000000001E-2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38.811368000000002</v>
      </c>
      <c r="Y41" s="187">
        <v>42.176102</v>
      </c>
      <c r="Z41" s="187">
        <v>0.99020777000000004</v>
      </c>
      <c r="AA41" s="62">
        <v>0.99333614999999997</v>
      </c>
      <c r="AB41" s="62">
        <v>1.6055633999999999E-2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2.6255220000000037</v>
      </c>
      <c r="AN41" s="121">
        <f t="shared" si="5"/>
        <v>1.6557859999999991</v>
      </c>
      <c r="AO41" s="121">
        <f t="shared" si="6"/>
        <v>4.0738000000006824E-4</v>
      </c>
      <c r="AP41" s="121">
        <f t="shared" si="7"/>
        <v>5.9414000000002076E-4</v>
      </c>
      <c r="AQ41" s="87">
        <f t="shared" si="8"/>
        <v>-9.0305560000000021E-3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27.506681</v>
      </c>
      <c r="G43" s="96">
        <v>31.153023999999998</v>
      </c>
      <c r="H43" s="96">
        <v>0.94509489000000002</v>
      </c>
      <c r="I43" s="60">
        <v>0.95684758000000003</v>
      </c>
      <c r="J43" s="60">
        <v>8.9230240000000002E-2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27.547515000000001</v>
      </c>
      <c r="Y43" s="96">
        <v>31.7483</v>
      </c>
      <c r="Z43" s="96">
        <v>0.94527313999999996</v>
      </c>
      <c r="AA43" s="60">
        <v>0.95736688999999997</v>
      </c>
      <c r="AB43" s="60">
        <v>7.6712619999999995E-2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4.0834000000000259E-2</v>
      </c>
      <c r="AN43" s="95">
        <f t="shared" si="5"/>
        <v>0.59527600000000191</v>
      </c>
      <c r="AO43" s="95">
        <f t="shared" si="6"/>
        <v>1.782499999999354E-4</v>
      </c>
      <c r="AP43" s="95">
        <f t="shared" si="7"/>
        <v>5.1930999999993954E-4</v>
      </c>
      <c r="AQ43" s="120">
        <f t="shared" si="8"/>
        <v>-1.2517620000000007E-2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30.017804000000002</v>
      </c>
      <c r="G44" s="187">
        <v>33.699306999999997</v>
      </c>
      <c r="H44" s="187">
        <v>0.96793180999999995</v>
      </c>
      <c r="I44" s="62">
        <v>0.97279543999999996</v>
      </c>
      <c r="J44" s="62">
        <v>6.0241400000000001E-2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30.798379000000001</v>
      </c>
      <c r="Y44" s="187">
        <v>34.379314999999998</v>
      </c>
      <c r="Z44" s="187">
        <v>0.96823234000000002</v>
      </c>
      <c r="AA44" s="62">
        <v>0.97330994999999998</v>
      </c>
      <c r="AB44" s="62">
        <v>4.7105870000000001E-2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0.78057499999999891</v>
      </c>
      <c r="AN44" s="121">
        <f t="shared" si="5"/>
        <v>0.68000800000000083</v>
      </c>
      <c r="AO44" s="121">
        <f t="shared" si="6"/>
        <v>3.0053000000007657E-4</v>
      </c>
      <c r="AP44" s="121">
        <f t="shared" si="7"/>
        <v>5.1451000000002356E-4</v>
      </c>
      <c r="AQ44" s="87">
        <f t="shared" si="8"/>
        <v>-1.3135529999999999E-2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32.579127999999997</v>
      </c>
      <c r="G45" s="187">
        <v>36.489007000000001</v>
      </c>
      <c r="H45" s="187">
        <v>0.98065820999999997</v>
      </c>
      <c r="I45" s="62">
        <v>0.98396861999999996</v>
      </c>
      <c r="J45" s="62">
        <v>4.3571062000000001E-2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34.275002000000001</v>
      </c>
      <c r="Y45" s="187">
        <v>37.516823000000002</v>
      </c>
      <c r="Z45" s="187">
        <v>0.98105140000000002</v>
      </c>
      <c r="AA45" s="62">
        <v>0.98478871000000001</v>
      </c>
      <c r="AB45" s="62">
        <v>3.1236142000000001E-2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1.6958740000000034</v>
      </c>
      <c r="AN45" s="121">
        <f t="shared" si="5"/>
        <v>1.0278160000000014</v>
      </c>
      <c r="AO45" s="121">
        <f t="shared" si="6"/>
        <v>3.9319000000004323E-4</v>
      </c>
      <c r="AP45" s="121">
        <f t="shared" si="7"/>
        <v>8.2009000000005106E-4</v>
      </c>
      <c r="AQ45" s="87">
        <f t="shared" si="8"/>
        <v>-1.2334919999999999E-2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36.047016999999997</v>
      </c>
      <c r="G46" s="187">
        <v>40.465660999999997</v>
      </c>
      <c r="H46" s="187">
        <v>0.98979402999999999</v>
      </c>
      <c r="I46" s="62">
        <v>0.99269052999999996</v>
      </c>
      <c r="J46" s="62">
        <v>2.6641048000000001E-2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38.891385</v>
      </c>
      <c r="Y46" s="187">
        <v>42.257755000000003</v>
      </c>
      <c r="Z46" s="187">
        <v>0.99018309000000004</v>
      </c>
      <c r="AA46" s="62">
        <v>0.99330434999999995</v>
      </c>
      <c r="AB46" s="62">
        <v>1.6339335999999999E-2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2.8443680000000029</v>
      </c>
      <c r="AN46" s="121">
        <f t="shared" si="5"/>
        <v>1.7920940000000058</v>
      </c>
      <c r="AO46" s="121">
        <f t="shared" si="6"/>
        <v>3.8906000000005214E-4</v>
      </c>
      <c r="AP46" s="121">
        <f t="shared" si="7"/>
        <v>6.1381999999998715E-4</v>
      </c>
      <c r="AQ46" s="87">
        <f t="shared" si="8"/>
        <v>-1.0301712000000001E-2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27.984161</v>
      </c>
      <c r="G48" s="96">
        <v>31.491641000000001</v>
      </c>
      <c r="H48" s="96">
        <v>0.94632640999999995</v>
      </c>
      <c r="I48" s="60">
        <v>0.95883552999999999</v>
      </c>
      <c r="J48" s="60">
        <v>8.6113770000000006E-2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27.716473000000001</v>
      </c>
      <c r="Y48" s="96">
        <v>32.162027999999999</v>
      </c>
      <c r="Z48" s="96">
        <v>0.94666983000000005</v>
      </c>
      <c r="AA48" s="60">
        <v>0.95929003000000002</v>
      </c>
      <c r="AB48" s="60">
        <v>7.6395563999999999E-2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-0.2676879999999997</v>
      </c>
      <c r="AN48" s="95">
        <f t="shared" si="5"/>
        <v>0.67038699999999807</v>
      </c>
      <c r="AO48" s="95">
        <f t="shared" si="6"/>
        <v>3.4342000000009421E-4</v>
      </c>
      <c r="AP48" s="95">
        <f t="shared" si="7"/>
        <v>4.5450000000002433E-4</v>
      </c>
      <c r="AQ48" s="120">
        <f t="shared" si="8"/>
        <v>-9.718206000000007E-3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30.770686000000001</v>
      </c>
      <c r="G49" s="187">
        <v>34.150339000000002</v>
      </c>
      <c r="H49" s="187">
        <v>0.96942132000000003</v>
      </c>
      <c r="I49" s="62">
        <v>0.97426959999999996</v>
      </c>
      <c r="J49" s="62">
        <v>5.5100389999999999E-2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31.147181</v>
      </c>
      <c r="Y49" s="187">
        <v>34.856433000000003</v>
      </c>
      <c r="Z49" s="187">
        <v>0.96961394999999995</v>
      </c>
      <c r="AA49" s="62">
        <v>0.97499415</v>
      </c>
      <c r="AB49" s="62">
        <v>4.6123005000000002E-2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0.37649499999999847</v>
      </c>
      <c r="AN49" s="121">
        <f t="shared" si="5"/>
        <v>0.70609400000000022</v>
      </c>
      <c r="AO49" s="121">
        <f t="shared" si="6"/>
        <v>1.9262999999991592E-4</v>
      </c>
      <c r="AP49" s="121">
        <f t="shared" si="7"/>
        <v>7.2455000000004599E-4</v>
      </c>
      <c r="AQ49" s="87">
        <f t="shared" si="8"/>
        <v>-8.9773849999999975E-3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33.324907000000003</v>
      </c>
      <c r="G50" s="187">
        <v>36.928614000000003</v>
      </c>
      <c r="H50" s="187">
        <v>0.98109394999999999</v>
      </c>
      <c r="I50" s="62">
        <v>0.98502962000000005</v>
      </c>
      <c r="J50" s="62">
        <v>3.9411693999999997E-2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34.812328000000001</v>
      </c>
      <c r="Y50" s="187">
        <v>37.952157999999997</v>
      </c>
      <c r="Z50" s="187">
        <v>0.98141005000000003</v>
      </c>
      <c r="AA50" s="62">
        <v>0.98566688999999996</v>
      </c>
      <c r="AB50" s="62">
        <v>2.9663607000000002E-2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1.4874209999999977</v>
      </c>
      <c r="AN50" s="121">
        <f t="shared" si="5"/>
        <v>1.023543999999994</v>
      </c>
      <c r="AO50" s="121">
        <f t="shared" si="6"/>
        <v>3.1610000000004135E-4</v>
      </c>
      <c r="AP50" s="121">
        <f t="shared" si="7"/>
        <v>6.3726999999991207E-4</v>
      </c>
      <c r="AQ50" s="87">
        <f t="shared" si="8"/>
        <v>-9.7480869999999956E-3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36.732863000000002</v>
      </c>
      <c r="G51" s="187">
        <v>40.931727000000002</v>
      </c>
      <c r="H51" s="187">
        <v>0.98968919</v>
      </c>
      <c r="I51" s="62">
        <v>0.99277859000000002</v>
      </c>
      <c r="J51" s="62">
        <v>2.2655069999999999E-2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38.994393000000002</v>
      </c>
      <c r="Y51" s="187">
        <v>42.359870000000001</v>
      </c>
      <c r="Z51" s="187">
        <v>0.99006439999999996</v>
      </c>
      <c r="AA51" s="62">
        <v>0.99338530000000003</v>
      </c>
      <c r="AB51" s="62">
        <v>1.6425129E-2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2.2615300000000005</v>
      </c>
      <c r="AN51" s="121">
        <f t="shared" si="5"/>
        <v>1.4281429999999986</v>
      </c>
      <c r="AO51" s="121">
        <f t="shared" si="6"/>
        <v>3.7520999999995919E-4</v>
      </c>
      <c r="AP51" s="121">
        <f t="shared" si="7"/>
        <v>6.067100000000103E-4</v>
      </c>
      <c r="AQ51" s="87">
        <f t="shared" si="8"/>
        <v>-6.2299409999999993E-3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28.001286</v>
      </c>
      <c r="G53" s="96">
        <v>31.625366</v>
      </c>
      <c r="H53" s="96">
        <v>0.94691172999999995</v>
      </c>
      <c r="I53" s="60">
        <v>0.95838445000000005</v>
      </c>
      <c r="J53" s="60">
        <v>8.548567E-2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27.970905999999999</v>
      </c>
      <c r="Y53" s="96">
        <v>32.362842999999998</v>
      </c>
      <c r="Z53" s="96">
        <v>0.94734658999999999</v>
      </c>
      <c r="AA53" s="60">
        <v>0.95938570999999995</v>
      </c>
      <c r="AB53" s="60">
        <v>7.5408359999999994E-2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-3.0380000000000962E-2</v>
      </c>
      <c r="AN53" s="95">
        <f t="shared" si="5"/>
        <v>0.73747699999999838</v>
      </c>
      <c r="AO53" s="95">
        <f t="shared" si="6"/>
        <v>4.3486000000003688E-4</v>
      </c>
      <c r="AP53" s="95">
        <f t="shared" si="7"/>
        <v>1.0012599999998928E-3</v>
      </c>
      <c r="AQ53" s="120">
        <f t="shared" si="8"/>
        <v>-1.0077310000000006E-2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30.603660000000001</v>
      </c>
      <c r="G54" s="187">
        <v>34.233455999999997</v>
      </c>
      <c r="H54" s="187">
        <v>0.96990014000000002</v>
      </c>
      <c r="I54" s="62">
        <v>0.97450897999999997</v>
      </c>
      <c r="J54" s="62">
        <v>5.5897954999999999E-2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31.384247999999999</v>
      </c>
      <c r="Y54" s="187">
        <v>35.045707</v>
      </c>
      <c r="Z54" s="187">
        <v>0.97005885000000003</v>
      </c>
      <c r="AA54" s="62">
        <v>0.97522118999999996</v>
      </c>
      <c r="AB54" s="62">
        <v>4.6654097999999998E-2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0.78058799999999806</v>
      </c>
      <c r="AN54" s="121">
        <f t="shared" si="5"/>
        <v>0.81225100000000339</v>
      </c>
      <c r="AO54" s="121">
        <f t="shared" si="6"/>
        <v>1.5871000000000635E-4</v>
      </c>
      <c r="AP54" s="121">
        <f t="shared" si="7"/>
        <v>7.1220999999999091E-4</v>
      </c>
      <c r="AQ54" s="87">
        <f t="shared" si="8"/>
        <v>-9.2438570000000012E-3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33.694533999999997</v>
      </c>
      <c r="G55" s="187">
        <v>37.224725999999997</v>
      </c>
      <c r="H55" s="187">
        <v>0.98147269000000004</v>
      </c>
      <c r="I55" s="62">
        <v>0.98536378999999996</v>
      </c>
      <c r="J55" s="62">
        <v>3.6185282999999999E-2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34.841121000000001</v>
      </c>
      <c r="Y55" s="187">
        <v>38.036079000000001</v>
      </c>
      <c r="Z55" s="187">
        <v>0.98181722000000005</v>
      </c>
      <c r="AA55" s="62">
        <v>0.98601486000000005</v>
      </c>
      <c r="AB55" s="62">
        <v>2.9357925E-2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1.1465870000000038</v>
      </c>
      <c r="AN55" s="121">
        <f t="shared" si="5"/>
        <v>0.81135300000000399</v>
      </c>
      <c r="AO55" s="121">
        <f t="shared" si="6"/>
        <v>3.4453000000000955E-4</v>
      </c>
      <c r="AP55" s="121">
        <f t="shared" si="7"/>
        <v>6.5107000000008686E-4</v>
      </c>
      <c r="AQ55" s="87">
        <f t="shared" si="8"/>
        <v>-6.8273579999999987E-3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37.002988000000002</v>
      </c>
      <c r="G56" s="187">
        <v>41.148887999999999</v>
      </c>
      <c r="H56" s="187">
        <v>0.98978235000000003</v>
      </c>
      <c r="I56" s="62">
        <v>0.99282751999999996</v>
      </c>
      <c r="J56" s="62">
        <v>2.2067763000000001E-2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39.009892000000001</v>
      </c>
      <c r="Y56" s="187">
        <v>42.396236000000002</v>
      </c>
      <c r="Z56" s="187">
        <v>0.99014120000000005</v>
      </c>
      <c r="AA56" s="62">
        <v>0.99344018000000001</v>
      </c>
      <c r="AB56" s="62">
        <v>1.6470794E-2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2.0069039999999987</v>
      </c>
      <c r="AN56" s="121">
        <f t="shared" si="5"/>
        <v>1.2473480000000023</v>
      </c>
      <c r="AO56" s="121">
        <f t="shared" si="6"/>
        <v>3.5885000000002165E-4</v>
      </c>
      <c r="AP56" s="121">
        <f t="shared" si="7"/>
        <v>6.1266000000004261E-4</v>
      </c>
      <c r="AQ56" s="87">
        <f t="shared" si="8"/>
        <v>-5.5969690000000002E-3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28.188746999999999</v>
      </c>
      <c r="G58" s="96">
        <v>31.889312</v>
      </c>
      <c r="H58" s="96">
        <v>0.94676442000000005</v>
      </c>
      <c r="I58" s="60">
        <v>0.95906601999999996</v>
      </c>
      <c r="J58" s="60">
        <v>8.6260654000000006E-2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28.399740999999999</v>
      </c>
      <c r="Y58" s="96">
        <v>32.611601</v>
      </c>
      <c r="Z58" s="96">
        <v>0.94714469000000001</v>
      </c>
      <c r="AA58" s="60">
        <v>0.96003578000000001</v>
      </c>
      <c r="AB58" s="60">
        <v>7.6247899999999993E-2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0.21099399999999946</v>
      </c>
      <c r="AN58" s="95">
        <f t="shared" si="5"/>
        <v>0.72228899999999996</v>
      </c>
      <c r="AO58" s="95">
        <f t="shared" si="6"/>
        <v>3.8026999999996036E-4</v>
      </c>
      <c r="AP58" s="95">
        <f t="shared" si="7"/>
        <v>9.697600000000417E-4</v>
      </c>
      <c r="AQ58" s="120">
        <f t="shared" si="8"/>
        <v>-1.0012754000000013E-2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30.831524999999999</v>
      </c>
      <c r="G59" s="187">
        <v>34.485778000000003</v>
      </c>
      <c r="H59" s="187">
        <v>0.96961768999999998</v>
      </c>
      <c r="I59" s="62">
        <v>0.97589380999999997</v>
      </c>
      <c r="J59" s="62">
        <v>5.6651226999999998E-2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31.656488</v>
      </c>
      <c r="Y59" s="187">
        <v>35.261785000000003</v>
      </c>
      <c r="Z59" s="187">
        <v>0.96986952000000004</v>
      </c>
      <c r="AA59" s="62">
        <v>0.97649165000000004</v>
      </c>
      <c r="AB59" s="62">
        <v>4.7330614E-2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0.82496300000000033</v>
      </c>
      <c r="AN59" s="121">
        <f t="shared" si="5"/>
        <v>0.77600699999999989</v>
      </c>
      <c r="AO59" s="121">
        <f t="shared" si="6"/>
        <v>2.5183000000006395E-4</v>
      </c>
      <c r="AP59" s="121">
        <f t="shared" si="7"/>
        <v>5.9784000000007165E-4</v>
      </c>
      <c r="AQ59" s="87">
        <f t="shared" si="8"/>
        <v>-9.3206129999999984E-3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33.735683999999999</v>
      </c>
      <c r="G60" s="187">
        <v>37.433593999999999</v>
      </c>
      <c r="H60" s="187">
        <v>0.98153031000000002</v>
      </c>
      <c r="I60" s="62">
        <v>0.98602701999999998</v>
      </c>
      <c r="J60" s="62">
        <v>3.6999702000000002E-2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35.076970000000003</v>
      </c>
      <c r="Y60" s="187">
        <v>38.289096000000001</v>
      </c>
      <c r="Z60" s="187">
        <v>0.98184830999999995</v>
      </c>
      <c r="AA60" s="62">
        <v>0.98655457000000002</v>
      </c>
      <c r="AB60" s="62">
        <v>3.0175954000000001E-2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1.3412860000000038</v>
      </c>
      <c r="AN60" s="121">
        <f t="shared" si="5"/>
        <v>0.85550200000000132</v>
      </c>
      <c r="AO60" s="121">
        <f t="shared" si="6"/>
        <v>3.1799999999992945E-4</v>
      </c>
      <c r="AP60" s="121">
        <f t="shared" si="7"/>
        <v>5.2755000000004326E-4</v>
      </c>
      <c r="AQ60" s="87">
        <f t="shared" si="8"/>
        <v>-6.823748000000001E-3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37.374727999999998</v>
      </c>
      <c r="G61" s="187">
        <v>41.424351000000001</v>
      </c>
      <c r="H61" s="187">
        <v>0.98990060999999996</v>
      </c>
      <c r="I61" s="62">
        <v>0.99300065000000004</v>
      </c>
      <c r="J61" s="62">
        <v>2.0871134E-2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38.941547</v>
      </c>
      <c r="Y61" s="187">
        <v>42.415565000000001</v>
      </c>
      <c r="Z61" s="187">
        <v>0.99020785</v>
      </c>
      <c r="AA61" s="62">
        <v>0.99357998999999997</v>
      </c>
      <c r="AB61" s="62">
        <v>1.6838783E-2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1.5668190000000024</v>
      </c>
      <c r="AN61" s="121">
        <f t="shared" si="5"/>
        <v>0.99121399999999937</v>
      </c>
      <c r="AO61" s="121">
        <f t="shared" si="6"/>
        <v>3.0724000000004192E-4</v>
      </c>
      <c r="AP61" s="121">
        <f t="shared" si="7"/>
        <v>5.7933999999992825E-4</v>
      </c>
      <c r="AQ61" s="87">
        <f t="shared" si="8"/>
        <v>-4.032351E-3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28.531866999999998</v>
      </c>
      <c r="G63" s="96">
        <v>32.647069000000002</v>
      </c>
      <c r="H63" s="96">
        <v>0.94615704</v>
      </c>
      <c r="I63" s="60">
        <v>0.95943193000000004</v>
      </c>
      <c r="J63" s="60">
        <v>8.2807965999999997E-2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28.464290999999999</v>
      </c>
      <c r="Y63" s="96">
        <v>33.024650000000001</v>
      </c>
      <c r="Z63" s="96">
        <v>0.94642822000000004</v>
      </c>
      <c r="AA63" s="60">
        <v>0.96012744000000005</v>
      </c>
      <c r="AB63" s="60">
        <v>7.9135549999999999E-2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-6.757599999999897E-2</v>
      </c>
      <c r="AN63" s="95">
        <f t="shared" si="5"/>
        <v>0.37758099999999928</v>
      </c>
      <c r="AO63" s="95">
        <f t="shared" si="6"/>
        <v>2.711800000000375E-4</v>
      </c>
      <c r="AP63" s="95">
        <f t="shared" si="7"/>
        <v>6.9551000000001029E-4</v>
      </c>
      <c r="AQ63" s="120">
        <f t="shared" si="8"/>
        <v>-3.6724159999999978E-3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31.450348999999999</v>
      </c>
      <c r="G64" s="187">
        <v>35.190998999999998</v>
      </c>
      <c r="H64" s="187">
        <v>0.96901928000000004</v>
      </c>
      <c r="I64" s="62">
        <v>0.97581602000000001</v>
      </c>
      <c r="J64" s="62">
        <v>5.2650875999999999E-2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31.579781000000001</v>
      </c>
      <c r="Y64" s="187">
        <v>35.501685999999999</v>
      </c>
      <c r="Z64" s="187">
        <v>0.96931005999999997</v>
      </c>
      <c r="AA64" s="62">
        <v>0.97649063000000003</v>
      </c>
      <c r="AB64" s="62">
        <v>4.9574937999999999E-2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0.12943200000000132</v>
      </c>
      <c r="AN64" s="121">
        <f t="shared" si="5"/>
        <v>0.31068700000000149</v>
      </c>
      <c r="AO64" s="121">
        <f t="shared" si="6"/>
        <v>2.9077999999993498E-4</v>
      </c>
      <c r="AP64" s="121">
        <f t="shared" si="7"/>
        <v>6.7461000000001992E-4</v>
      </c>
      <c r="AQ64" s="87">
        <f t="shared" si="8"/>
        <v>-3.0759380000000003E-3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34.615625000000001</v>
      </c>
      <c r="G65" s="187">
        <v>38.172989000000001</v>
      </c>
      <c r="H65" s="187">
        <v>0.98156851000000001</v>
      </c>
      <c r="I65" s="62">
        <v>0.98610308999999996</v>
      </c>
      <c r="J65" s="62">
        <v>3.3819756999999999E-2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35.137866000000002</v>
      </c>
      <c r="Y65" s="187">
        <v>38.513264999999997</v>
      </c>
      <c r="Z65" s="187">
        <v>0.98183728000000003</v>
      </c>
      <c r="AA65" s="62">
        <v>0.98675409000000003</v>
      </c>
      <c r="AB65" s="62">
        <v>3.1623869999999998E-2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0.52224100000000107</v>
      </c>
      <c r="AN65" s="121">
        <f t="shared" si="5"/>
        <v>0.3402759999999958</v>
      </c>
      <c r="AO65" s="121">
        <f t="shared" si="6"/>
        <v>2.6877000000002926E-4</v>
      </c>
      <c r="AP65" s="121">
        <f t="shared" si="7"/>
        <v>6.5100000000006819E-4</v>
      </c>
      <c r="AQ65" s="87">
        <f t="shared" si="8"/>
        <v>-2.1958870000000005E-3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38.021158999999997</v>
      </c>
      <c r="G66" s="187">
        <v>41.830440000000003</v>
      </c>
      <c r="H66" s="187">
        <v>0.99005076999999997</v>
      </c>
      <c r="I66" s="62">
        <v>0.99324498999999999</v>
      </c>
      <c r="J66" s="62">
        <v>1.9792878999999999E-2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38.985629000000003</v>
      </c>
      <c r="Y66" s="187">
        <v>42.481382000000004</v>
      </c>
      <c r="Z66" s="187">
        <v>0.99030132999999998</v>
      </c>
      <c r="AA66" s="62">
        <v>0.99367826999999997</v>
      </c>
      <c r="AB66" s="62">
        <v>1.7469723E-2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0.96447000000000571</v>
      </c>
      <c r="AN66" s="121">
        <f t="shared" si="5"/>
        <v>0.65094200000000058</v>
      </c>
      <c r="AO66" s="121">
        <f t="shared" si="6"/>
        <v>2.5056000000001077E-4</v>
      </c>
      <c r="AP66" s="121">
        <f t="shared" si="7"/>
        <v>4.3327999999998035E-4</v>
      </c>
      <c r="AQ66" s="87">
        <f t="shared" si="8"/>
        <v>-2.3231559999999998E-3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27.449023</v>
      </c>
      <c r="G68" s="96">
        <v>30.898019999999999</v>
      </c>
      <c r="H68" s="96">
        <v>0.94154064999999998</v>
      </c>
      <c r="I68" s="60">
        <v>0.95557362000000001</v>
      </c>
      <c r="J68" s="60">
        <v>0.10580716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27.457863</v>
      </c>
      <c r="Y68" s="96">
        <v>31.930326000000001</v>
      </c>
      <c r="Z68" s="96">
        <v>0.94158463999999997</v>
      </c>
      <c r="AA68" s="60">
        <v>0.95642755000000002</v>
      </c>
      <c r="AB68" s="60">
        <v>8.9618504000000002E-2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8.8399999999992929E-3</v>
      </c>
      <c r="AN68" s="95">
        <f t="shared" si="5"/>
        <v>1.0323060000000019</v>
      </c>
      <c r="AO68" s="95">
        <f t="shared" si="6"/>
        <v>4.3989999999993756E-5</v>
      </c>
      <c r="AP68" s="95">
        <f t="shared" si="7"/>
        <v>8.5393000000000274E-4</v>
      </c>
      <c r="AQ68" s="120">
        <f t="shared" si="8"/>
        <v>-1.6188655999999996E-2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30.129138000000001</v>
      </c>
      <c r="G69" s="187">
        <v>33.53931</v>
      </c>
      <c r="H69" s="187">
        <v>0.96720684999999995</v>
      </c>
      <c r="I69" s="62">
        <v>0.97355734999999999</v>
      </c>
      <c r="J69" s="62">
        <v>6.8235100000000007E-2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30.746251000000001</v>
      </c>
      <c r="Y69" s="187">
        <v>34.655383</v>
      </c>
      <c r="Z69" s="187">
        <v>0.96750592000000002</v>
      </c>
      <c r="AA69" s="62">
        <v>0.97470356000000002</v>
      </c>
      <c r="AB69" s="62">
        <v>5.1692754E-2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0.6171129999999998</v>
      </c>
      <c r="AN69" s="121">
        <f t="shared" si="5"/>
        <v>1.1160730000000001</v>
      </c>
      <c r="AO69" s="121">
        <f t="shared" si="6"/>
        <v>2.9907000000006789E-4</v>
      </c>
      <c r="AP69" s="121">
        <f t="shared" si="7"/>
        <v>1.1462100000000364E-3</v>
      </c>
      <c r="AQ69" s="87">
        <f t="shared" si="8"/>
        <v>-1.6542346000000006E-2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33.122996000000001</v>
      </c>
      <c r="G70" s="187">
        <v>36.860770000000002</v>
      </c>
      <c r="H70" s="187">
        <v>0.98090540000000004</v>
      </c>
      <c r="I70" s="62">
        <v>0.98568719000000005</v>
      </c>
      <c r="J70" s="62">
        <v>4.3935083E-2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34.631267999999999</v>
      </c>
      <c r="Y70" s="187">
        <v>38.068406000000003</v>
      </c>
      <c r="Z70" s="187">
        <v>0.98130116000000001</v>
      </c>
      <c r="AA70" s="62">
        <v>0.98635156000000002</v>
      </c>
      <c r="AB70" s="62">
        <v>3.1126369000000001E-2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1.5082719999999981</v>
      </c>
      <c r="AN70" s="121">
        <f t="shared" si="5"/>
        <v>1.2076360000000008</v>
      </c>
      <c r="AO70" s="121">
        <f t="shared" si="6"/>
        <v>3.9575999999996725E-4</v>
      </c>
      <c r="AP70" s="121">
        <f t="shared" si="7"/>
        <v>6.6436999999996971E-4</v>
      </c>
      <c r="AQ70" s="87">
        <f t="shared" si="8"/>
        <v>-1.2808713999999999E-2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35.699714</v>
      </c>
      <c r="G71" s="187">
        <v>40.367030999999997</v>
      </c>
      <c r="H71" s="187">
        <v>0.99009181000000002</v>
      </c>
      <c r="I71" s="62">
        <v>0.99331601999999997</v>
      </c>
      <c r="J71" s="62">
        <v>2.9388305E-2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39.488294000000003</v>
      </c>
      <c r="Y71" s="187">
        <v>42.724682999999999</v>
      </c>
      <c r="Z71" s="187">
        <v>0.99054591999999997</v>
      </c>
      <c r="AA71" s="62">
        <v>0.99403675999999996</v>
      </c>
      <c r="AB71" s="62">
        <v>1.6026820000000001E-2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3.7885800000000032</v>
      </c>
      <c r="AN71" s="121">
        <f t="shared" si="5"/>
        <v>2.3576520000000016</v>
      </c>
      <c r="AO71" s="121">
        <f t="shared" si="6"/>
        <v>4.5410999999995205E-4</v>
      </c>
      <c r="AP71" s="121">
        <f t="shared" si="7"/>
        <v>7.2073999999999749E-4</v>
      </c>
      <c r="AQ71" s="87">
        <f t="shared" si="8"/>
        <v>-1.3361484999999999E-2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27.937152999999999</v>
      </c>
      <c r="G73" s="96">
        <v>31.512629</v>
      </c>
      <c r="H73" s="96">
        <v>0.94582885999999999</v>
      </c>
      <c r="I73" s="60">
        <v>0.95925874</v>
      </c>
      <c r="J73" s="60">
        <v>9.3934790000000004E-2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27.377569999999999</v>
      </c>
      <c r="Y73" s="96">
        <v>32.061675000000001</v>
      </c>
      <c r="Z73" s="96">
        <v>0.94606424</v>
      </c>
      <c r="AA73" s="60">
        <v>0.95968569000000004</v>
      </c>
      <c r="AB73" s="60">
        <v>8.4810389999999999E-2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-0.55958299999999994</v>
      </c>
      <c r="AN73" s="95">
        <f t="shared" si="5"/>
        <v>0.54904600000000059</v>
      </c>
      <c r="AO73" s="95">
        <f t="shared" si="6"/>
        <v>2.3538000000000725E-4</v>
      </c>
      <c r="AP73" s="95">
        <f t="shared" si="7"/>
        <v>4.2695000000003702E-4</v>
      </c>
      <c r="AQ73" s="120">
        <f t="shared" si="8"/>
        <v>-9.1244000000000047E-3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30.953676999999999</v>
      </c>
      <c r="G74" s="187">
        <v>34.204452000000003</v>
      </c>
      <c r="H74" s="187">
        <v>0.96938944000000005</v>
      </c>
      <c r="I74" s="62">
        <v>0.97577871999999999</v>
      </c>
      <c r="J74" s="62">
        <v>5.835601E-2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30.486122000000002</v>
      </c>
      <c r="Y74" s="187">
        <v>34.652256999999999</v>
      </c>
      <c r="Z74" s="187">
        <v>0.96969523999999996</v>
      </c>
      <c r="AA74" s="62">
        <v>0.97657432</v>
      </c>
      <c r="AB74" s="62">
        <v>5.0004337000000003E-2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-0.46755499999999728</v>
      </c>
      <c r="AN74" s="121">
        <f t="shared" si="5"/>
        <v>0.44780499999999535</v>
      </c>
      <c r="AO74" s="121">
        <f t="shared" si="6"/>
        <v>3.057999999999117E-4</v>
      </c>
      <c r="AP74" s="121">
        <f t="shared" si="7"/>
        <v>7.9560000000000741E-4</v>
      </c>
      <c r="AQ74" s="87">
        <f t="shared" si="8"/>
        <v>-8.351672999999997E-3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33.985157000000001</v>
      </c>
      <c r="G75" s="187">
        <v>37.369602</v>
      </c>
      <c r="H75" s="187">
        <v>0.98153637000000005</v>
      </c>
      <c r="I75" s="62">
        <v>0.98615467999999995</v>
      </c>
      <c r="J75" s="62">
        <v>3.8180270000000002E-2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34.126156999999999</v>
      </c>
      <c r="Y75" s="187">
        <v>37.806517999999997</v>
      </c>
      <c r="Z75" s="187">
        <v>0.98191514999999996</v>
      </c>
      <c r="AA75" s="62">
        <v>0.98676878000000001</v>
      </c>
      <c r="AB75" s="62">
        <v>3.0956543999999999E-2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0.14099999999999824</v>
      </c>
      <c r="AN75" s="121">
        <f t="shared" si="5"/>
        <v>0.43691599999999653</v>
      </c>
      <c r="AO75" s="121">
        <f t="shared" si="6"/>
        <v>3.7877999999991196E-4</v>
      </c>
      <c r="AP75" s="121">
        <f t="shared" si="7"/>
        <v>6.1410000000006182E-4</v>
      </c>
      <c r="AQ75" s="87">
        <f t="shared" si="8"/>
        <v>-7.2237260000000032E-3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36.646377999999999</v>
      </c>
      <c r="G76" s="187">
        <v>41.174954</v>
      </c>
      <c r="H76" s="187">
        <v>0.99028386999999995</v>
      </c>
      <c r="I76" s="62">
        <v>0.99340523000000003</v>
      </c>
      <c r="J76" s="62">
        <v>2.6645136999999999E-2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39.365282999999998</v>
      </c>
      <c r="Y76" s="187">
        <v>42.610743999999997</v>
      </c>
      <c r="Z76" s="187">
        <v>0.99068539</v>
      </c>
      <c r="AA76" s="62">
        <v>0.99402398999999997</v>
      </c>
      <c r="AB76" s="62">
        <v>1.5782785000000001E-2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2.7189049999999995</v>
      </c>
      <c r="AN76" s="121">
        <f t="shared" si="5"/>
        <v>1.4357899999999972</v>
      </c>
      <c r="AO76" s="121">
        <f t="shared" si="6"/>
        <v>4.0152000000004406E-4</v>
      </c>
      <c r="AP76" s="121">
        <f t="shared" si="7"/>
        <v>6.1875999999994047E-4</v>
      </c>
      <c r="AQ76" s="87">
        <f t="shared" si="8"/>
        <v>-1.0862351999999999E-2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27.849395000000001</v>
      </c>
      <c r="G78" s="96">
        <v>31.321883</v>
      </c>
      <c r="H78" s="96">
        <v>0.94806880000000004</v>
      </c>
      <c r="I78" s="60">
        <v>0.96023367000000004</v>
      </c>
      <c r="J78" s="60">
        <v>9.8111614999999999E-2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28.074283999999999</v>
      </c>
      <c r="Y78" s="96">
        <v>32.075499000000001</v>
      </c>
      <c r="Z78" s="96">
        <v>0.94842053000000004</v>
      </c>
      <c r="AA78" s="60">
        <v>0.96119283</v>
      </c>
      <c r="AB78" s="60">
        <v>8.1396099999999999E-2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0.22488899999999745</v>
      </c>
      <c r="AN78" s="95">
        <f t="shared" si="5"/>
        <v>0.75361600000000095</v>
      </c>
      <c r="AO78" s="95">
        <f t="shared" si="6"/>
        <v>3.5172999999999455E-4</v>
      </c>
      <c r="AP78" s="95">
        <f t="shared" si="7"/>
        <v>9.5915999999995893E-4</v>
      </c>
      <c r="AQ78" s="120">
        <f t="shared" si="8"/>
        <v>-1.6715515E-2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30.570194000000001</v>
      </c>
      <c r="G79" s="187">
        <v>34.139344000000001</v>
      </c>
      <c r="H79" s="187">
        <v>0.97070860000000003</v>
      </c>
      <c r="I79" s="62">
        <v>0.97678975999999995</v>
      </c>
      <c r="J79" s="62">
        <v>6.2819879999999995E-2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31.375838999999999</v>
      </c>
      <c r="Y79" s="187">
        <v>34.892502</v>
      </c>
      <c r="Z79" s="187">
        <v>0.97102496000000005</v>
      </c>
      <c r="AA79" s="62">
        <v>0.97743422000000002</v>
      </c>
      <c r="AB79" s="62">
        <v>4.8071639999999999E-2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0.80564499999999839</v>
      </c>
      <c r="AN79" s="121">
        <f t="shared" si="5"/>
        <v>0.75315799999999911</v>
      </c>
      <c r="AO79" s="121">
        <f t="shared" si="6"/>
        <v>3.1636000000001552E-4</v>
      </c>
      <c r="AP79" s="121">
        <f t="shared" si="7"/>
        <v>6.4446000000006887E-4</v>
      </c>
      <c r="AQ79" s="87">
        <f t="shared" si="8"/>
        <v>-1.4748239999999996E-2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32.915213999999999</v>
      </c>
      <c r="G80" s="187">
        <v>36.876446000000001</v>
      </c>
      <c r="H80" s="187">
        <v>0.98202703000000002</v>
      </c>
      <c r="I80" s="62">
        <v>0.98635488000000004</v>
      </c>
      <c r="J80" s="62">
        <v>4.6747744000000001E-2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34.650703999999998</v>
      </c>
      <c r="Y80" s="187">
        <v>37.854641999999998</v>
      </c>
      <c r="Z80" s="187">
        <v>0.98241378000000001</v>
      </c>
      <c r="AA80" s="62">
        <v>0.98704197000000005</v>
      </c>
      <c r="AB80" s="62">
        <v>3.1727680000000001E-2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1.7354899999999986</v>
      </c>
      <c r="AN80" s="121">
        <f t="shared" si="5"/>
        <v>0.97819599999999696</v>
      </c>
      <c r="AO80" s="121">
        <f t="shared" si="6"/>
        <v>3.8674999999999127E-4</v>
      </c>
      <c r="AP80" s="121">
        <f t="shared" si="7"/>
        <v>6.8709000000000131E-4</v>
      </c>
      <c r="AQ80" s="87">
        <f t="shared" si="8"/>
        <v>-1.5020064E-2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36.388818000000001</v>
      </c>
      <c r="G81" s="187">
        <v>40.912407000000002</v>
      </c>
      <c r="H81" s="187">
        <v>0.99027193000000002</v>
      </c>
      <c r="I81" s="62">
        <v>0.99333229999999995</v>
      </c>
      <c r="J81" s="62">
        <v>2.6368073999999998E-2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39.390320000000003</v>
      </c>
      <c r="Y81" s="187">
        <v>42.740566000000001</v>
      </c>
      <c r="Z81" s="187">
        <v>0.99065722000000001</v>
      </c>
      <c r="AA81" s="62">
        <v>0.99400831000000001</v>
      </c>
      <c r="AB81" s="62">
        <v>1.5734090999999999E-2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3.0015020000000021</v>
      </c>
      <c r="AN81" s="121">
        <f t="shared" si="5"/>
        <v>1.8281589999999994</v>
      </c>
      <c r="AO81" s="121">
        <f t="shared" si="6"/>
        <v>3.8528999999998259E-4</v>
      </c>
      <c r="AP81" s="121">
        <f t="shared" si="7"/>
        <v>6.7601000000006017E-4</v>
      </c>
      <c r="AQ81" s="87">
        <f t="shared" si="8"/>
        <v>-1.0633983E-2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28.333417000000001</v>
      </c>
      <c r="G83" s="96">
        <v>31.678198999999999</v>
      </c>
      <c r="H83" s="96">
        <v>0.94949490000000003</v>
      </c>
      <c r="I83" s="60">
        <v>0.96171724999999997</v>
      </c>
      <c r="J83" s="60">
        <v>9.4730839999999997E-2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28.348237000000001</v>
      </c>
      <c r="Y83" s="96">
        <v>32.453187999999997</v>
      </c>
      <c r="Z83" s="96">
        <v>0.94968991999999997</v>
      </c>
      <c r="AA83" s="60">
        <v>0.96273715000000004</v>
      </c>
      <c r="AB83" s="60">
        <v>8.1438140000000006E-2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1.4820000000000277E-2</v>
      </c>
      <c r="AN83" s="95">
        <f t="shared" si="5"/>
        <v>0.77498899999999793</v>
      </c>
      <c r="AO83" s="95">
        <f t="shared" si="6"/>
        <v>1.9501999999993469E-4</v>
      </c>
      <c r="AP83" s="95">
        <f t="shared" si="7"/>
        <v>1.0199000000000735E-3</v>
      </c>
      <c r="AQ83" s="120">
        <f t="shared" si="8"/>
        <v>-1.3292699999999991E-2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31.129901</v>
      </c>
      <c r="G84" s="187">
        <v>34.514299000000001</v>
      </c>
      <c r="H84" s="187">
        <v>0.97157081000000001</v>
      </c>
      <c r="I84" s="62">
        <v>0.97749348000000003</v>
      </c>
      <c r="J84" s="62">
        <v>5.9654169999999999E-2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31.751265</v>
      </c>
      <c r="Y84" s="187">
        <v>35.301067000000003</v>
      </c>
      <c r="Z84" s="187">
        <v>0.97183333000000005</v>
      </c>
      <c r="AA84" s="62">
        <v>0.97820344000000004</v>
      </c>
      <c r="AB84" s="62">
        <v>4.8211730000000001E-2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0.62136399999999981</v>
      </c>
      <c r="AN84" s="121">
        <f t="shared" si="5"/>
        <v>0.78676800000000213</v>
      </c>
      <c r="AO84" s="121">
        <f t="shared" si="6"/>
        <v>2.6252000000004383E-4</v>
      </c>
      <c r="AP84" s="121">
        <f t="shared" si="7"/>
        <v>7.0996000000000947E-4</v>
      </c>
      <c r="AQ84" s="87">
        <f t="shared" si="8"/>
        <v>-1.1442439999999998E-2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33.612023000000001</v>
      </c>
      <c r="G85" s="187">
        <v>37.415016000000001</v>
      </c>
      <c r="H85" s="187">
        <v>0.98234918999999998</v>
      </c>
      <c r="I85" s="62">
        <v>0.98697360999999995</v>
      </c>
      <c r="J85" s="62">
        <v>4.1306443999999998E-2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35.340800000000002</v>
      </c>
      <c r="Y85" s="187">
        <v>38.523446</v>
      </c>
      <c r="Z85" s="187">
        <v>0.98261120999999996</v>
      </c>
      <c r="AA85" s="62">
        <v>0.98751489999999997</v>
      </c>
      <c r="AB85" s="62">
        <v>3.0302363999999998E-2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1.7287770000000009</v>
      </c>
      <c r="AN85" s="121">
        <f t="shared" si="5"/>
        <v>1.1084299999999985</v>
      </c>
      <c r="AO85" s="121">
        <f t="shared" si="6"/>
        <v>2.6201999999997394E-4</v>
      </c>
      <c r="AP85" s="121">
        <f t="shared" si="7"/>
        <v>5.4129000000002758E-4</v>
      </c>
      <c r="AQ85" s="87">
        <f t="shared" si="8"/>
        <v>-1.1004079999999999E-2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37.015991999999997</v>
      </c>
      <c r="G86" s="187">
        <v>41.280157000000003</v>
      </c>
      <c r="H86" s="187">
        <v>0.99013943000000004</v>
      </c>
      <c r="I86" s="62">
        <v>0.99331647000000001</v>
      </c>
      <c r="J86" s="62">
        <v>2.3806210000000001E-2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39.540314000000002</v>
      </c>
      <c r="Y86" s="187">
        <v>42.813941999999997</v>
      </c>
      <c r="Z86" s="187">
        <v>0.99047998999999998</v>
      </c>
      <c r="AA86" s="62">
        <v>0.99396108000000005</v>
      </c>
      <c r="AB86" s="62">
        <v>1.6232856E-2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2.5243220000000051</v>
      </c>
      <c r="AN86" s="121">
        <f t="shared" si="5"/>
        <v>1.5337849999999946</v>
      </c>
      <c r="AO86" s="121">
        <f t="shared" si="6"/>
        <v>3.4055999999993425E-4</v>
      </c>
      <c r="AP86" s="121">
        <f t="shared" si="7"/>
        <v>6.4461000000004542E-4</v>
      </c>
      <c r="AQ86" s="87">
        <f t="shared" si="8"/>
        <v>-7.5733540000000009E-3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28.756830999999998</v>
      </c>
      <c r="G88" s="96">
        <v>32.212096000000003</v>
      </c>
      <c r="H88" s="96">
        <v>0.95223431000000003</v>
      </c>
      <c r="I88" s="60">
        <v>0.96359220999999995</v>
      </c>
      <c r="J88" s="60">
        <v>8.7904689999999994E-2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28.742369</v>
      </c>
      <c r="Y88" s="96">
        <v>32.854543999999997</v>
      </c>
      <c r="Z88" s="96">
        <v>0.95242629999999995</v>
      </c>
      <c r="AA88" s="60">
        <v>0.96465992</v>
      </c>
      <c r="AB88" s="60">
        <v>7.7822479999999999E-2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-1.4461999999998199E-2</v>
      </c>
      <c r="AN88" s="95">
        <f t="shared" si="5"/>
        <v>0.64244799999999458</v>
      </c>
      <c r="AO88" s="95">
        <f t="shared" si="6"/>
        <v>1.9198999999991972E-4</v>
      </c>
      <c r="AP88" s="95">
        <f t="shared" si="7"/>
        <v>1.067710000000055E-3</v>
      </c>
      <c r="AQ88" s="120">
        <f t="shared" si="8"/>
        <v>-1.0082209999999994E-2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31.508520000000001</v>
      </c>
      <c r="G89" s="187">
        <v>35.026330999999999</v>
      </c>
      <c r="H89" s="187">
        <v>0.97306678000000002</v>
      </c>
      <c r="I89" s="62">
        <v>0.97817631999999999</v>
      </c>
      <c r="J89" s="62">
        <v>5.4241947999999998E-2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32.14049</v>
      </c>
      <c r="Y89" s="187">
        <v>35.641230999999998</v>
      </c>
      <c r="Z89" s="187">
        <v>0.97327050999999998</v>
      </c>
      <c r="AA89" s="62">
        <v>0.97868864</v>
      </c>
      <c r="AB89" s="62">
        <v>4.6870637999999999E-2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0.63196999999999903</v>
      </c>
      <c r="AN89" s="121">
        <f t="shared" si="5"/>
        <v>0.61489999999999867</v>
      </c>
      <c r="AO89" s="121">
        <f t="shared" si="6"/>
        <v>2.0372999999995756E-4</v>
      </c>
      <c r="AP89" s="121">
        <f t="shared" si="7"/>
        <v>5.1232000000001054E-4</v>
      </c>
      <c r="AQ89" s="87">
        <f t="shared" si="8"/>
        <v>-7.371309999999999E-3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34.553106</v>
      </c>
      <c r="G90" s="187">
        <v>37.923822999999999</v>
      </c>
      <c r="H90" s="187">
        <v>0.98321095000000003</v>
      </c>
      <c r="I90" s="62">
        <v>0.98751487000000004</v>
      </c>
      <c r="J90" s="62">
        <v>3.5334765999999997E-2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35.27843</v>
      </c>
      <c r="Y90" s="187">
        <v>38.410848999999999</v>
      </c>
      <c r="Z90" s="187">
        <v>0.98340207999999996</v>
      </c>
      <c r="AA90" s="62">
        <v>0.98778794000000003</v>
      </c>
      <c r="AB90" s="62">
        <v>2.936915E-2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0.72532400000000052</v>
      </c>
      <c r="AN90" s="121">
        <f t="shared" si="5"/>
        <v>0.48702600000000018</v>
      </c>
      <c r="AO90" s="121">
        <f t="shared" si="6"/>
        <v>1.911299999999283E-4</v>
      </c>
      <c r="AP90" s="121">
        <f t="shared" si="7"/>
        <v>2.7306999999998638E-4</v>
      </c>
      <c r="AQ90" s="87">
        <f t="shared" si="8"/>
        <v>-5.9656159999999965E-3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37.978785000000002</v>
      </c>
      <c r="G91" s="187">
        <v>42.021555999999997</v>
      </c>
      <c r="H91" s="187">
        <v>0.99075225</v>
      </c>
      <c r="I91" s="62">
        <v>0.99381520999999995</v>
      </c>
      <c r="J91" s="62">
        <v>2.1308051000000001E-2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39.725745000000003</v>
      </c>
      <c r="Y91" s="187">
        <v>43.011490999999999</v>
      </c>
      <c r="Z91" s="187">
        <v>0.99105887999999998</v>
      </c>
      <c r="AA91" s="62">
        <v>0.99418837000000004</v>
      </c>
      <c r="AB91" s="62">
        <v>1.5966497E-2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1.7469600000000014</v>
      </c>
      <c r="AN91" s="121">
        <f t="shared" si="5"/>
        <v>0.98993500000000267</v>
      </c>
      <c r="AO91" s="121">
        <f t="shared" si="6"/>
        <v>3.0662999999997442E-4</v>
      </c>
      <c r="AP91" s="121">
        <f t="shared" si="7"/>
        <v>3.7316000000009453E-4</v>
      </c>
      <c r="AQ91" s="87">
        <f t="shared" si="8"/>
        <v>-5.3415540000000018E-3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28.884385000000002</v>
      </c>
      <c r="G93" s="96">
        <v>32.527067000000002</v>
      </c>
      <c r="H93" s="96">
        <v>0.95303422999999998</v>
      </c>
      <c r="I93" s="60">
        <v>0.96303764999999997</v>
      </c>
      <c r="J93" s="60">
        <v>8.5656590000000005E-2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29.040474</v>
      </c>
      <c r="Y93" s="96">
        <v>33.088484000000001</v>
      </c>
      <c r="Z93" s="96">
        <v>0.95330965000000001</v>
      </c>
      <c r="AA93" s="60">
        <v>0.96419589000000006</v>
      </c>
      <c r="AB93" s="60">
        <v>7.7018044999999993E-2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0.15608899999999792</v>
      </c>
      <c r="AN93" s="95">
        <f t="shared" si="5"/>
        <v>0.56141699999999872</v>
      </c>
      <c r="AO93" s="95">
        <f t="shared" si="6"/>
        <v>2.754200000000262E-4</v>
      </c>
      <c r="AP93" s="95">
        <f t="shared" si="7"/>
        <v>1.1582400000000881E-3</v>
      </c>
      <c r="AQ93" s="120">
        <f t="shared" si="8"/>
        <v>-8.6385450000000114E-3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31.523320999999999</v>
      </c>
      <c r="G94" s="187">
        <v>35.198493999999997</v>
      </c>
      <c r="H94" s="187">
        <v>0.97329460000000001</v>
      </c>
      <c r="I94" s="62">
        <v>0.97804860999999998</v>
      </c>
      <c r="J94" s="62">
        <v>5.3829460000000003E-2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32.249096000000002</v>
      </c>
      <c r="Y94" s="187">
        <v>35.767667000000003</v>
      </c>
      <c r="Z94" s="187">
        <v>0.9735627</v>
      </c>
      <c r="AA94" s="62">
        <v>0.97848787000000004</v>
      </c>
      <c r="AB94" s="62">
        <v>4.7378811999999999E-2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0.72577500000000228</v>
      </c>
      <c r="AN94" s="121">
        <f t="shared" si="5"/>
        <v>0.56917300000000637</v>
      </c>
      <c r="AO94" s="121">
        <f t="shared" si="6"/>
        <v>2.6809999999999334E-4</v>
      </c>
      <c r="AP94" s="121">
        <f t="shared" si="7"/>
        <v>4.3926000000005239E-4</v>
      </c>
      <c r="AQ94" s="87">
        <f t="shared" si="8"/>
        <v>-6.4506480000000033E-3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34.406230999999998</v>
      </c>
      <c r="G95" s="187">
        <v>38.03246</v>
      </c>
      <c r="H95" s="187">
        <v>0.98377798999999999</v>
      </c>
      <c r="I95" s="62">
        <v>0.98762488000000004</v>
      </c>
      <c r="J95" s="62">
        <v>3.5578789999999999E-2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35.421841999999998</v>
      </c>
      <c r="Y95" s="187">
        <v>38.594414999999998</v>
      </c>
      <c r="Z95" s="187">
        <v>0.98392223000000001</v>
      </c>
      <c r="AA95" s="62">
        <v>0.98803646000000001</v>
      </c>
      <c r="AB95" s="62">
        <v>3.0324397999999999E-2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1.0156109999999998</v>
      </c>
      <c r="AN95" s="121">
        <f t="shared" si="5"/>
        <v>0.56195499999999754</v>
      </c>
      <c r="AO95" s="121">
        <f t="shared" si="6"/>
        <v>1.4424000000001769E-4</v>
      </c>
      <c r="AP95" s="121">
        <f t="shared" si="7"/>
        <v>4.1157999999996697E-4</v>
      </c>
      <c r="AQ95" s="87">
        <f t="shared" si="8"/>
        <v>-5.2543920000000001E-3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38.272305000000003</v>
      </c>
      <c r="G96" s="187">
        <v>42.198372999999997</v>
      </c>
      <c r="H96" s="187">
        <v>0.99110774999999995</v>
      </c>
      <c r="I96" s="62">
        <v>0.99393032999999997</v>
      </c>
      <c r="J96" s="62">
        <v>1.9798748000000001E-2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39.576976000000002</v>
      </c>
      <c r="Y96" s="187">
        <v>43.055337999999999</v>
      </c>
      <c r="Z96" s="187">
        <v>0.99136630999999997</v>
      </c>
      <c r="AA96" s="62">
        <v>0.99451129999999999</v>
      </c>
      <c r="AB96" s="62">
        <v>1.6171167E-2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1.304670999999999</v>
      </c>
      <c r="AN96" s="121">
        <f t="shared" si="5"/>
        <v>0.85696500000000242</v>
      </c>
      <c r="AO96" s="121">
        <f t="shared" si="6"/>
        <v>2.5856000000001877E-4</v>
      </c>
      <c r="AP96" s="121">
        <f t="shared" si="7"/>
        <v>5.8097000000001398E-4</v>
      </c>
      <c r="AQ96" s="87">
        <f t="shared" si="8"/>
        <v>-3.6275810000000012E-3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29.079183</v>
      </c>
      <c r="G98" s="96">
        <v>32.986713999999999</v>
      </c>
      <c r="H98" s="96">
        <v>0.95009542000000002</v>
      </c>
      <c r="I98" s="60">
        <v>0.96150685999999996</v>
      </c>
      <c r="J98" s="60">
        <v>8.3705909999999994E-2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28.994810999999999</v>
      </c>
      <c r="Y98" s="96">
        <v>33.398592000000001</v>
      </c>
      <c r="Z98" s="96">
        <v>0.95032015999999997</v>
      </c>
      <c r="AA98" s="60">
        <v>0.96238617000000004</v>
      </c>
      <c r="AB98" s="60">
        <v>7.9432845000000002E-2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-8.437200000000189E-2</v>
      </c>
      <c r="AN98" s="95">
        <f t="shared" si="15"/>
        <v>0.41187800000000152</v>
      </c>
      <c r="AO98" s="95">
        <f t="shared" si="16"/>
        <v>2.2473999999994554E-4</v>
      </c>
      <c r="AP98" s="95">
        <f t="shared" si="17"/>
        <v>8.7931000000007753E-4</v>
      </c>
      <c r="AQ98" s="120">
        <f t="shared" si="18"/>
        <v>-4.2730649999999926E-3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31.937311000000001</v>
      </c>
      <c r="G99" s="187">
        <v>35.613674000000003</v>
      </c>
      <c r="H99" s="187">
        <v>0.97160835999999995</v>
      </c>
      <c r="I99" s="62">
        <v>0.97715032999999996</v>
      </c>
      <c r="J99" s="62">
        <v>5.1356204000000003E-2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32.164288999999997</v>
      </c>
      <c r="Y99" s="187">
        <v>35.949824</v>
      </c>
      <c r="Z99" s="187">
        <v>0.97193264999999995</v>
      </c>
      <c r="AA99" s="62">
        <v>0.97777267999999995</v>
      </c>
      <c r="AB99" s="62">
        <v>4.8427900000000003E-2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0.22697799999999546</v>
      </c>
      <c r="AN99" s="121">
        <f t="shared" si="15"/>
        <v>0.3361499999999964</v>
      </c>
      <c r="AO99" s="121">
        <f t="shared" si="16"/>
        <v>3.2429000000000485E-4</v>
      </c>
      <c r="AP99" s="121">
        <f t="shared" si="17"/>
        <v>6.2234999999999374E-4</v>
      </c>
      <c r="AQ99" s="87">
        <f t="shared" si="18"/>
        <v>-2.9283039999999996E-3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35.024130999999997</v>
      </c>
      <c r="G100" s="187">
        <v>38.500042000000001</v>
      </c>
      <c r="H100" s="187">
        <v>0.98329803999999998</v>
      </c>
      <c r="I100" s="62">
        <v>0.98704714999999998</v>
      </c>
      <c r="J100" s="62">
        <v>3.2381102000000002E-2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35.496327000000001</v>
      </c>
      <c r="Y100" s="187">
        <v>38.737000000000002</v>
      </c>
      <c r="Z100" s="187">
        <v>0.98344918000000003</v>
      </c>
      <c r="AA100" s="62">
        <v>0.98761852999999999</v>
      </c>
      <c r="AB100" s="62">
        <v>3.1501903999999997E-2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0.47219600000000383</v>
      </c>
      <c r="AN100" s="121">
        <f t="shared" si="15"/>
        <v>0.23695800000000133</v>
      </c>
      <c r="AO100" s="121">
        <f t="shared" si="16"/>
        <v>1.5114000000004957E-4</v>
      </c>
      <c r="AP100" s="121">
        <f t="shared" si="17"/>
        <v>5.7138000000001021E-4</v>
      </c>
      <c r="AQ100" s="87">
        <f t="shared" si="18"/>
        <v>-8.7919800000000464E-4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38.826574999999998</v>
      </c>
      <c r="G101" s="187">
        <v>42.455903999999997</v>
      </c>
      <c r="H101" s="187">
        <v>0.99109318000000002</v>
      </c>
      <c r="I101" s="62">
        <v>0.99396375000000003</v>
      </c>
      <c r="J101" s="62">
        <v>1.7702066999999998E-2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39.634428999999997</v>
      </c>
      <c r="Y101" s="187">
        <v>43.055168000000002</v>
      </c>
      <c r="Z101" s="187">
        <v>0.9912938</v>
      </c>
      <c r="AA101" s="62">
        <v>0.99446687</v>
      </c>
      <c r="AB101" s="62">
        <v>1.644646E-2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0.80785399999999896</v>
      </c>
      <c r="AN101" s="121">
        <f t="shared" si="15"/>
        <v>0.59926400000000513</v>
      </c>
      <c r="AO101" s="121">
        <f t="shared" si="16"/>
        <v>2.006199999999847E-4</v>
      </c>
      <c r="AP101" s="121">
        <f t="shared" si="17"/>
        <v>5.0311999999996804E-4</v>
      </c>
      <c r="AQ101" s="87">
        <f t="shared" si="18"/>
        <v>-1.2556069999999989E-3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29.496445999999999</v>
      </c>
      <c r="G103" s="96">
        <v>33.059024999999998</v>
      </c>
      <c r="H103" s="96">
        <v>0.95060155000000002</v>
      </c>
      <c r="I103" s="60">
        <v>0.96716964000000005</v>
      </c>
      <c r="J103" s="60">
        <v>0.10860516000000001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29.863097</v>
      </c>
      <c r="Y103" s="96">
        <v>34.190530000000003</v>
      </c>
      <c r="Z103" s="96">
        <v>0.95092679000000002</v>
      </c>
      <c r="AA103" s="60">
        <v>0.96841348000000005</v>
      </c>
      <c r="AB103" s="60">
        <v>9.4982639999999993E-2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0.36665100000000095</v>
      </c>
      <c r="AN103" s="95">
        <f t="shared" si="15"/>
        <v>1.1315050000000042</v>
      </c>
      <c r="AO103" s="95">
        <f t="shared" si="16"/>
        <v>3.2524000000000441E-4</v>
      </c>
      <c r="AP103" s="95">
        <f t="shared" si="17"/>
        <v>1.2438399999999961E-3</v>
      </c>
      <c r="AQ103" s="120">
        <f t="shared" si="18"/>
        <v>-1.3622520000000013E-2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31.698933</v>
      </c>
      <c r="G104" s="187">
        <v>35.249428999999999</v>
      </c>
      <c r="H104" s="187">
        <v>0.97226298</v>
      </c>
      <c r="I104" s="62">
        <v>0.97962642</v>
      </c>
      <c r="J104" s="62">
        <v>6.7229844999999996E-2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32.262501</v>
      </c>
      <c r="Y104" s="187">
        <v>36.590696999999999</v>
      </c>
      <c r="Z104" s="187">
        <v>0.97251836999999997</v>
      </c>
      <c r="AA104" s="62">
        <v>0.98039436000000002</v>
      </c>
      <c r="AB104" s="62">
        <v>5.5560347000000003E-2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0.56356800000000007</v>
      </c>
      <c r="AN104" s="121">
        <f t="shared" si="15"/>
        <v>1.3412679999999995</v>
      </c>
      <c r="AO104" s="121">
        <f t="shared" si="16"/>
        <v>2.5538999999996648E-4</v>
      </c>
      <c r="AP104" s="121">
        <f t="shared" si="17"/>
        <v>7.6794000000002249E-4</v>
      </c>
      <c r="AQ104" s="87">
        <f t="shared" si="18"/>
        <v>-1.1669497999999993E-2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34.306970999999997</v>
      </c>
      <c r="G105" s="187">
        <v>37.978245000000001</v>
      </c>
      <c r="H105" s="187">
        <v>0.98293668999999995</v>
      </c>
      <c r="I105" s="62">
        <v>0.98841018000000003</v>
      </c>
      <c r="J105" s="62">
        <v>4.4078880000000001E-2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35.525106000000001</v>
      </c>
      <c r="Y105" s="187">
        <v>39.191606</v>
      </c>
      <c r="Z105" s="187">
        <v>0.98315702000000005</v>
      </c>
      <c r="AA105" s="62">
        <v>0.98892709000000001</v>
      </c>
      <c r="AB105" s="62">
        <v>3.4290585999999998E-2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1.2181350000000037</v>
      </c>
      <c r="AN105" s="121">
        <f t="shared" si="15"/>
        <v>1.213360999999999</v>
      </c>
      <c r="AO105" s="121">
        <f t="shared" si="16"/>
        <v>2.2033000000010183E-4</v>
      </c>
      <c r="AP105" s="121">
        <f t="shared" si="17"/>
        <v>5.1690999999998155E-4</v>
      </c>
      <c r="AQ105" s="87">
        <f t="shared" si="18"/>
        <v>-9.7882940000000029E-3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36.942968999999998</v>
      </c>
      <c r="G106" s="187">
        <v>41.289102999999997</v>
      </c>
      <c r="H106" s="187">
        <v>0.99073244000000005</v>
      </c>
      <c r="I106" s="62">
        <v>0.99422073</v>
      </c>
      <c r="J106" s="62">
        <v>2.8357644000000001E-2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40.315925</v>
      </c>
      <c r="Y106" s="187">
        <v>43.435388000000003</v>
      </c>
      <c r="Z106" s="187">
        <v>0.99102754000000004</v>
      </c>
      <c r="AA106" s="62">
        <v>0.99485011000000001</v>
      </c>
      <c r="AB106" s="62">
        <v>1.7720690000000001E-2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3.3729560000000021</v>
      </c>
      <c r="AN106" s="121">
        <f t="shared" si="15"/>
        <v>2.146285000000006</v>
      </c>
      <c r="AO106" s="121">
        <f t="shared" si="16"/>
        <v>2.9509999999999259E-4</v>
      </c>
      <c r="AP106" s="121">
        <f t="shared" si="17"/>
        <v>6.2938000000001271E-4</v>
      </c>
      <c r="AQ106" s="87">
        <f t="shared" si="18"/>
        <v>-1.0636954000000001E-2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>
        <v>29.873276000000001</v>
      </c>
      <c r="G108" s="96">
        <v>33.369124999999997</v>
      </c>
      <c r="H108" s="96">
        <v>0.95339366999999997</v>
      </c>
      <c r="I108" s="60">
        <v>0.96900719999999996</v>
      </c>
      <c r="J108" s="60">
        <v>9.6012860000000005E-2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>
        <v>29.832072</v>
      </c>
      <c r="Y108" s="96">
        <v>34.334324000000002</v>
      </c>
      <c r="Z108" s="96">
        <v>0.95375083999999999</v>
      </c>
      <c r="AA108" s="60">
        <v>0.97025936000000002</v>
      </c>
      <c r="AB108" s="60">
        <v>8.4707855999999998E-2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>
        <f t="shared" si="14"/>
        <v>-4.1204000000000462E-2</v>
      </c>
      <c r="AN108" s="95">
        <f t="shared" si="15"/>
        <v>0.96519900000000547</v>
      </c>
      <c r="AO108" s="95">
        <f t="shared" si="16"/>
        <v>3.5717000000001775E-4</v>
      </c>
      <c r="AP108" s="95">
        <f t="shared" si="17"/>
        <v>1.2521600000000577E-3</v>
      </c>
      <c r="AQ108" s="120">
        <f t="shared" si="18"/>
        <v>-1.1305004000000007E-2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32.191108</v>
      </c>
      <c r="G109" s="187">
        <v>35.545682999999997</v>
      </c>
      <c r="H109" s="187">
        <v>0.97346034000000004</v>
      </c>
      <c r="I109" s="62">
        <v>0.98054030999999997</v>
      </c>
      <c r="J109" s="62">
        <v>5.8395676000000001E-2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32.120310000000003</v>
      </c>
      <c r="Y109" s="187">
        <v>36.557875000000003</v>
      </c>
      <c r="Z109" s="187">
        <v>0.97359233000000001</v>
      </c>
      <c r="AA109" s="62">
        <v>0.98101377999999995</v>
      </c>
      <c r="AB109" s="62">
        <v>4.9512624999999998E-2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-7.0797999999996364E-2</v>
      </c>
      <c r="AN109" s="121">
        <f t="shared" si="15"/>
        <v>1.012192000000006</v>
      </c>
      <c r="AO109" s="121">
        <f t="shared" si="16"/>
        <v>1.3198999999997074E-4</v>
      </c>
      <c r="AP109" s="121">
        <f t="shared" si="17"/>
        <v>4.7346999999997585E-4</v>
      </c>
      <c r="AQ109" s="87">
        <f t="shared" si="18"/>
        <v>-8.8830510000000029E-3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34.605376</v>
      </c>
      <c r="G110" s="187">
        <v>38.097741999999997</v>
      </c>
      <c r="H110" s="187">
        <v>0.98327618000000006</v>
      </c>
      <c r="I110" s="62">
        <v>0.98838227999999995</v>
      </c>
      <c r="J110" s="62">
        <v>3.9911191999999998E-2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35.296118</v>
      </c>
      <c r="Y110" s="187">
        <v>39.038099000000003</v>
      </c>
      <c r="Z110" s="187">
        <v>0.98349975000000001</v>
      </c>
      <c r="AA110" s="62">
        <v>0.98880161</v>
      </c>
      <c r="AB110" s="62">
        <v>3.1165615000000001E-2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0.69074200000000019</v>
      </c>
      <c r="AN110" s="121">
        <f t="shared" si="15"/>
        <v>0.94035700000000588</v>
      </c>
      <c r="AO110" s="121">
        <f t="shared" si="16"/>
        <v>2.2356999999995075E-4</v>
      </c>
      <c r="AP110" s="121">
        <f t="shared" si="17"/>
        <v>4.1933000000005105E-4</v>
      </c>
      <c r="AQ110" s="87">
        <f t="shared" si="18"/>
        <v>-8.7455769999999974E-3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37.482970999999999</v>
      </c>
      <c r="G111" s="187">
        <v>41.666334999999997</v>
      </c>
      <c r="H111" s="187">
        <v>0.99078175000000002</v>
      </c>
      <c r="I111" s="62">
        <v>0.99415191000000003</v>
      </c>
      <c r="J111" s="62">
        <v>2.5217219999999999E-2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40.203595</v>
      </c>
      <c r="Y111" s="187">
        <v>43.372539000000003</v>
      </c>
      <c r="Z111" s="187">
        <v>0.99106216999999996</v>
      </c>
      <c r="AA111" s="62">
        <v>0.99479282000000002</v>
      </c>
      <c r="AB111" s="62">
        <v>1.6880389999999999E-2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2.7206240000000008</v>
      </c>
      <c r="AN111" s="121">
        <f t="shared" si="15"/>
        <v>1.7062040000000067</v>
      </c>
      <c r="AO111" s="121">
        <f t="shared" si="16"/>
        <v>2.8041999999994793E-4</v>
      </c>
      <c r="AP111" s="121">
        <f t="shared" si="17"/>
        <v>6.4090999999999454E-4</v>
      </c>
      <c r="AQ111" s="87">
        <f t="shared" si="18"/>
        <v>-8.3368299999999999E-3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>
        <v>29.918106000000002</v>
      </c>
      <c r="G113" s="96">
        <v>33.750421000000003</v>
      </c>
      <c r="H113" s="96">
        <v>0.95552822999999998</v>
      </c>
      <c r="I113" s="60">
        <v>0.97156425000000002</v>
      </c>
      <c r="J113" s="60">
        <v>9.5518469999999994E-2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>
        <v>30.650514999999999</v>
      </c>
      <c r="Y113" s="96">
        <v>34.586250999999997</v>
      </c>
      <c r="Z113" s="96">
        <v>0.95577783999999999</v>
      </c>
      <c r="AA113" s="60">
        <v>0.97278492999999999</v>
      </c>
      <c r="AB113" s="60">
        <v>8.2846284000000006E-2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>
        <f t="shared" si="14"/>
        <v>0.73240899999999698</v>
      </c>
      <c r="AN113" s="95">
        <f t="shared" si="15"/>
        <v>0.8358299999999943</v>
      </c>
      <c r="AO113" s="95">
        <f t="shared" si="16"/>
        <v>2.4961000000001121E-4</v>
      </c>
      <c r="AP113" s="95">
        <f t="shared" si="17"/>
        <v>1.220679999999974E-3</v>
      </c>
      <c r="AQ113" s="120">
        <f t="shared" si="18"/>
        <v>-1.2672185999999988E-2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32.122166</v>
      </c>
      <c r="G114" s="187">
        <v>35.974608000000003</v>
      </c>
      <c r="H114" s="187">
        <v>0.97475349</v>
      </c>
      <c r="I114" s="62">
        <v>0.98199981999999997</v>
      </c>
      <c r="J114" s="62">
        <v>5.752355E-2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33.195970000000003</v>
      </c>
      <c r="Y114" s="187">
        <v>36.976818000000002</v>
      </c>
      <c r="Z114" s="187">
        <v>0.97483458999999995</v>
      </c>
      <c r="AA114" s="62">
        <v>0.98257945000000002</v>
      </c>
      <c r="AB114" s="62">
        <v>4.7779117000000003E-2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1.0738040000000026</v>
      </c>
      <c r="AN114" s="121">
        <f t="shared" si="15"/>
        <v>1.002209999999998</v>
      </c>
      <c r="AO114" s="121">
        <f t="shared" si="16"/>
        <v>8.1099999999945105E-5</v>
      </c>
      <c r="AP114" s="121">
        <f t="shared" si="17"/>
        <v>5.7963000000005316E-4</v>
      </c>
      <c r="AQ114" s="87">
        <f t="shared" si="18"/>
        <v>-9.7444329999999968E-3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34.237482</v>
      </c>
      <c r="G115" s="187">
        <v>38.143056999999999</v>
      </c>
      <c r="H115" s="187">
        <v>0.98362077000000003</v>
      </c>
      <c r="I115" s="62">
        <v>0.98866189999999998</v>
      </c>
      <c r="J115" s="62">
        <v>4.0777149999999998E-2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35.888984000000001</v>
      </c>
      <c r="Y115" s="187">
        <v>39.344605000000001</v>
      </c>
      <c r="Z115" s="187">
        <v>0.98387775</v>
      </c>
      <c r="AA115" s="62">
        <v>0.98904636999999995</v>
      </c>
      <c r="AB115" s="62">
        <v>3.1256526999999999E-2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1.6515020000000007</v>
      </c>
      <c r="AN115" s="121">
        <f t="shared" si="15"/>
        <v>1.2015480000000025</v>
      </c>
      <c r="AO115" s="121">
        <f t="shared" si="16"/>
        <v>2.5697999999996224E-4</v>
      </c>
      <c r="AP115" s="121">
        <f t="shared" si="17"/>
        <v>3.8446999999997011E-4</v>
      </c>
      <c r="AQ115" s="87">
        <f t="shared" si="18"/>
        <v>-9.5206229999999989E-3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37.248280999999999</v>
      </c>
      <c r="G116" s="187">
        <v>41.445380999999998</v>
      </c>
      <c r="H116" s="187">
        <v>0.99075053000000002</v>
      </c>
      <c r="I116" s="62">
        <v>0.99424197000000003</v>
      </c>
      <c r="J116" s="62">
        <v>2.5538037999999999E-2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40.112760000000002</v>
      </c>
      <c r="Y116" s="187">
        <v>43.315415999999999</v>
      </c>
      <c r="Z116" s="187">
        <v>0.99099903</v>
      </c>
      <c r="AA116" s="62">
        <v>0.99473818999999997</v>
      </c>
      <c r="AB116" s="62">
        <v>1.7054482999999999E-2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2.8644790000000029</v>
      </c>
      <c r="AN116" s="121">
        <f t="shared" si="15"/>
        <v>1.8700350000000014</v>
      </c>
      <c r="AO116" s="121">
        <f t="shared" si="16"/>
        <v>2.4849999999998484E-4</v>
      </c>
      <c r="AP116" s="121">
        <f t="shared" si="17"/>
        <v>4.9621999999993616E-4</v>
      </c>
      <c r="AQ116" s="87">
        <f t="shared" si="18"/>
        <v>-8.4835550000000003E-3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>
        <v>30.753730000000001</v>
      </c>
      <c r="G118" s="96">
        <v>34.440815000000001</v>
      </c>
      <c r="H118" s="96">
        <v>0.95733197000000003</v>
      </c>
      <c r="I118" s="60">
        <v>0.97458069000000003</v>
      </c>
      <c r="J118" s="60">
        <v>8.9941110000000005E-2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>
        <v>31.236021999999998</v>
      </c>
      <c r="Y118" s="96">
        <v>35.139059000000003</v>
      </c>
      <c r="Z118" s="96">
        <v>0.95767544999999998</v>
      </c>
      <c r="AA118" s="60">
        <v>0.97524188999999994</v>
      </c>
      <c r="AB118" s="60">
        <v>8.2015779999999996E-2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>
        <f t="shared" si="14"/>
        <v>0.4822919999999975</v>
      </c>
      <c r="AN118" s="95">
        <f t="shared" si="15"/>
        <v>0.69824400000000253</v>
      </c>
      <c r="AO118" s="95">
        <f t="shared" si="16"/>
        <v>3.434799999999516E-4</v>
      </c>
      <c r="AP118" s="95">
        <f t="shared" si="17"/>
        <v>6.6119999999991741E-4</v>
      </c>
      <c r="AQ118" s="120">
        <f t="shared" si="18"/>
        <v>-7.9253300000000082E-3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32.944589999999998</v>
      </c>
      <c r="G119" s="187">
        <v>36.643650999999998</v>
      </c>
      <c r="H119" s="187">
        <v>0.97600682999999999</v>
      </c>
      <c r="I119" s="62">
        <v>0.98317938000000005</v>
      </c>
      <c r="J119" s="62">
        <v>5.3140680000000003E-2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33.648009000000002</v>
      </c>
      <c r="Y119" s="187">
        <v>37.373890000000003</v>
      </c>
      <c r="Z119" s="187">
        <v>0.97614071999999996</v>
      </c>
      <c r="AA119" s="62">
        <v>0.98348298000000001</v>
      </c>
      <c r="AB119" s="62">
        <v>4.8017766000000003E-2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0.70341900000000379</v>
      </c>
      <c r="AN119" s="121">
        <f t="shared" si="15"/>
        <v>0.73023900000000452</v>
      </c>
      <c r="AO119" s="121">
        <f t="shared" si="16"/>
        <v>1.3388999999996987E-4</v>
      </c>
      <c r="AP119" s="121">
        <f t="shared" si="17"/>
        <v>3.0359999999995946E-4</v>
      </c>
      <c r="AQ119" s="87">
        <f t="shared" si="18"/>
        <v>-5.1229139999999992E-3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34.788009000000002</v>
      </c>
      <c r="G120" s="187">
        <v>38.604779000000001</v>
      </c>
      <c r="H120" s="187">
        <v>0.98406515999999999</v>
      </c>
      <c r="I120" s="62">
        <v>0.98885882999999997</v>
      </c>
      <c r="J120" s="62">
        <v>3.7115957999999998E-2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36.198062999999998</v>
      </c>
      <c r="Y120" s="187">
        <v>39.598537999999998</v>
      </c>
      <c r="Z120" s="187">
        <v>0.98428671000000001</v>
      </c>
      <c r="AA120" s="62">
        <v>0.98936290000000005</v>
      </c>
      <c r="AB120" s="62">
        <v>3.1469796000000001E-2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1.4100539999999953</v>
      </c>
      <c r="AN120" s="121">
        <f t="shared" si="15"/>
        <v>0.99375899999999717</v>
      </c>
      <c r="AO120" s="121">
        <f t="shared" si="16"/>
        <v>2.2155000000001479E-4</v>
      </c>
      <c r="AP120" s="121">
        <f t="shared" si="17"/>
        <v>5.0407000000007862E-4</v>
      </c>
      <c r="AQ120" s="87">
        <f t="shared" si="18"/>
        <v>-5.6461619999999962E-3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37.889812999999997</v>
      </c>
      <c r="G121" s="187">
        <v>41.897875999999997</v>
      </c>
      <c r="H121" s="187">
        <v>0.99074762000000005</v>
      </c>
      <c r="I121" s="62">
        <v>0.99420578000000004</v>
      </c>
      <c r="J121" s="62">
        <v>2.4051044000000001E-2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40.296624999999999</v>
      </c>
      <c r="Y121" s="187">
        <v>43.419707000000002</v>
      </c>
      <c r="Z121" s="187">
        <v>0.99099647999999996</v>
      </c>
      <c r="AA121" s="62">
        <v>0.99480415</v>
      </c>
      <c r="AB121" s="62">
        <v>1.7540900000000002E-2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2.4068120000000022</v>
      </c>
      <c r="AN121" s="121">
        <f t="shared" si="15"/>
        <v>1.5218310000000059</v>
      </c>
      <c r="AO121" s="121">
        <f t="shared" si="16"/>
        <v>2.4885999999990638E-4</v>
      </c>
      <c r="AP121" s="121">
        <f t="shared" si="17"/>
        <v>5.9836999999995921E-4</v>
      </c>
      <c r="AQ121" s="87">
        <f t="shared" si="18"/>
        <v>-6.510143999999999E-3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>
        <v>30.520745000000002</v>
      </c>
      <c r="G123" s="96">
        <v>34.193280999999999</v>
      </c>
      <c r="H123" s="96">
        <v>0.95724125999999998</v>
      </c>
      <c r="I123" s="60">
        <v>0.97355851999999998</v>
      </c>
      <c r="J123" s="60">
        <v>8.7773404999999999E-2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>
        <v>31.06804</v>
      </c>
      <c r="Y123" s="96">
        <v>34.967480000000002</v>
      </c>
      <c r="Z123" s="96">
        <v>0.95754834</v>
      </c>
      <c r="AA123" s="60">
        <v>0.97377815999999995</v>
      </c>
      <c r="AB123" s="60">
        <v>7.8663140000000006E-2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>
        <f t="shared" si="14"/>
        <v>0.54729499999999831</v>
      </c>
      <c r="AN123" s="95">
        <f t="shared" si="15"/>
        <v>0.77419900000000297</v>
      </c>
      <c r="AO123" s="95">
        <f t="shared" si="16"/>
        <v>3.0708000000001512E-4</v>
      </c>
      <c r="AP123" s="95">
        <f t="shared" si="17"/>
        <v>2.1963999999996542E-4</v>
      </c>
      <c r="AQ123" s="120">
        <f t="shared" si="18"/>
        <v>-9.1102649999999924E-3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32.679208000000003</v>
      </c>
      <c r="G124" s="187">
        <v>36.350580999999998</v>
      </c>
      <c r="H124" s="187">
        <v>0.97534410999999999</v>
      </c>
      <c r="I124" s="62">
        <v>0.98201914000000001</v>
      </c>
      <c r="J124" s="62">
        <v>5.1939885999999998E-2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33.428195000000002</v>
      </c>
      <c r="Y124" s="187">
        <v>37.133130999999999</v>
      </c>
      <c r="Z124" s="187">
        <v>0.97550261999999999</v>
      </c>
      <c r="AA124" s="62">
        <v>0.98187954</v>
      </c>
      <c r="AB124" s="62">
        <v>4.5910544999999997E-2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0.74898699999999963</v>
      </c>
      <c r="AN124" s="121">
        <f t="shared" si="15"/>
        <v>0.78255000000000052</v>
      </c>
      <c r="AO124" s="121">
        <f t="shared" si="16"/>
        <v>1.5851000000000059E-4</v>
      </c>
      <c r="AP124" s="121">
        <f t="shared" si="17"/>
        <v>-1.3960000000001749E-4</v>
      </c>
      <c r="AQ124" s="87">
        <f t="shared" si="18"/>
        <v>-6.0293410000000006E-3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35.140363000000001</v>
      </c>
      <c r="G125" s="187">
        <v>38.613809000000003</v>
      </c>
      <c r="H125" s="187">
        <v>0.98378595999999996</v>
      </c>
      <c r="I125" s="62">
        <v>0.98854052000000003</v>
      </c>
      <c r="J125" s="62">
        <v>3.4798580000000003E-2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35.923572</v>
      </c>
      <c r="Y125" s="187">
        <v>39.271256999999999</v>
      </c>
      <c r="Z125" s="187">
        <v>0.98397040999999996</v>
      </c>
      <c r="AA125" s="62">
        <v>0.98898485000000003</v>
      </c>
      <c r="AB125" s="62">
        <v>3.0367571999999999E-2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0.78320899999999938</v>
      </c>
      <c r="AN125" s="121">
        <f t="shared" si="15"/>
        <v>0.65744799999999515</v>
      </c>
      <c r="AO125" s="121">
        <f t="shared" si="16"/>
        <v>1.8445000000000267E-4</v>
      </c>
      <c r="AP125" s="121">
        <f t="shared" si="17"/>
        <v>4.4432999999999279E-4</v>
      </c>
      <c r="AQ125" s="87">
        <f t="shared" si="18"/>
        <v>-4.4310080000000036E-3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38.381925000000003</v>
      </c>
      <c r="G126" s="187">
        <v>42.173315000000002</v>
      </c>
      <c r="H126" s="187">
        <v>0.99073966999999996</v>
      </c>
      <c r="I126" s="62">
        <v>0.99424402999999995</v>
      </c>
      <c r="J126" s="62">
        <v>2.1232838E-2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40.129271000000003</v>
      </c>
      <c r="Y126" s="187">
        <v>43.216197999999999</v>
      </c>
      <c r="Z126" s="187">
        <v>0.99093715000000004</v>
      </c>
      <c r="AA126" s="62">
        <v>0.99455373999999996</v>
      </c>
      <c r="AB126" s="62">
        <v>1.6649941000000001E-2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1.7473460000000003</v>
      </c>
      <c r="AN126" s="121">
        <f t="shared" si="15"/>
        <v>1.0428829999999962</v>
      </c>
      <c r="AO126" s="121">
        <f t="shared" si="16"/>
        <v>1.9748000000008314E-4</v>
      </c>
      <c r="AP126" s="121">
        <f t="shared" si="17"/>
        <v>3.0971000000001858E-4</v>
      </c>
      <c r="AQ126" s="87">
        <f t="shared" si="18"/>
        <v>-4.582896999999999E-3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>
        <v>30.171545999999999</v>
      </c>
      <c r="G128" s="96">
        <v>33.763779999999997</v>
      </c>
      <c r="H128" s="96">
        <v>0.95607808000000005</v>
      </c>
      <c r="I128" s="60">
        <v>0.97183686000000002</v>
      </c>
      <c r="J128" s="60">
        <v>9.1767779999999993E-2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>
        <v>30.669753</v>
      </c>
      <c r="Y128" s="96">
        <v>34.470478999999997</v>
      </c>
      <c r="Z128" s="96">
        <v>0.95635959000000004</v>
      </c>
      <c r="AA128" s="60">
        <v>0.97170272999999996</v>
      </c>
      <c r="AB128" s="60">
        <v>8.1460850000000001E-2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>
        <f t="shared" si="14"/>
        <v>0.49820700000000073</v>
      </c>
      <c r="AN128" s="95">
        <f t="shared" si="15"/>
        <v>0.70669900000000041</v>
      </c>
      <c r="AO128" s="95">
        <f t="shared" si="16"/>
        <v>2.8150999999998483E-4</v>
      </c>
      <c r="AP128" s="95">
        <f t="shared" si="17"/>
        <v>-1.3413000000006559E-4</v>
      </c>
      <c r="AQ128" s="120">
        <f t="shared" si="18"/>
        <v>-1.0306929999999992E-2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32.030597999999998</v>
      </c>
      <c r="G129" s="187">
        <v>35.714799999999997</v>
      </c>
      <c r="H129" s="187">
        <v>0.97435457999999997</v>
      </c>
      <c r="I129" s="62">
        <v>0.98025123000000003</v>
      </c>
      <c r="J129" s="62">
        <v>5.4976730000000001E-2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32.770688</v>
      </c>
      <c r="Y129" s="187">
        <v>36.518830999999999</v>
      </c>
      <c r="Z129" s="187">
        <v>0.97455276999999996</v>
      </c>
      <c r="AA129" s="62">
        <v>0.98076412999999996</v>
      </c>
      <c r="AB129" s="62">
        <v>4.7796823000000002E-2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0.74009000000000214</v>
      </c>
      <c r="AN129" s="121">
        <f t="shared" si="15"/>
        <v>0.80403100000000194</v>
      </c>
      <c r="AO129" s="121">
        <f t="shared" si="16"/>
        <v>1.9818999999998699E-4</v>
      </c>
      <c r="AP129" s="121">
        <f t="shared" si="17"/>
        <v>5.128999999999273E-4</v>
      </c>
      <c r="AQ129" s="87">
        <f t="shared" si="18"/>
        <v>-7.1799069999999993E-3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34.579711000000003</v>
      </c>
      <c r="G130" s="187">
        <v>38.131230000000002</v>
      </c>
      <c r="H130" s="187">
        <v>0.98357724999999996</v>
      </c>
      <c r="I130" s="62">
        <v>0.98798173</v>
      </c>
      <c r="J130" s="62">
        <v>3.6399473000000002E-2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35.442673999999997</v>
      </c>
      <c r="Y130" s="187">
        <v>38.669956999999997</v>
      </c>
      <c r="Z130" s="187">
        <v>0.98377179000000003</v>
      </c>
      <c r="AA130" s="62">
        <v>0.98849617000000001</v>
      </c>
      <c r="AB130" s="62">
        <v>3.218145E-2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0.86296299999999349</v>
      </c>
      <c r="AN130" s="121">
        <f t="shared" si="15"/>
        <v>0.5387269999999944</v>
      </c>
      <c r="AO130" s="121">
        <f t="shared" si="16"/>
        <v>1.9454000000007632E-4</v>
      </c>
      <c r="AP130" s="121">
        <f t="shared" si="17"/>
        <v>5.1444000000000489E-4</v>
      </c>
      <c r="AQ130" s="87">
        <f t="shared" si="18"/>
        <v>-4.2180230000000013E-3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38.616339000000004</v>
      </c>
      <c r="G131" s="187">
        <v>42.339970000000001</v>
      </c>
      <c r="H131" s="187">
        <v>0.99081416</v>
      </c>
      <c r="I131" s="62">
        <v>0.99421725000000005</v>
      </c>
      <c r="J131" s="62">
        <v>1.8938363E-2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40.023975999999998</v>
      </c>
      <c r="Y131" s="187">
        <v>43.164667000000001</v>
      </c>
      <c r="Z131" s="187">
        <v>0.99100241</v>
      </c>
      <c r="AA131" s="62">
        <v>0.99456825000000004</v>
      </c>
      <c r="AB131" s="62">
        <v>1.6313747E-2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1.407636999999994</v>
      </c>
      <c r="AN131" s="121">
        <f t="shared" si="15"/>
        <v>0.82469700000000046</v>
      </c>
      <c r="AO131" s="121">
        <f t="shared" si="16"/>
        <v>1.8825000000000092E-4</v>
      </c>
      <c r="AP131" s="121">
        <f t="shared" si="17"/>
        <v>3.5099999999999021E-4</v>
      </c>
      <c r="AQ131" s="87">
        <f t="shared" si="18"/>
        <v>-2.6246159999999998E-3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>
        <v>30.380980000000001</v>
      </c>
      <c r="G133" s="96">
        <v>33.831108999999998</v>
      </c>
      <c r="H133" s="96">
        <v>0.95392887999999998</v>
      </c>
      <c r="I133" s="60">
        <v>0.97025311000000003</v>
      </c>
      <c r="J133" s="60">
        <v>9.0555990000000003E-2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>
        <v>30.330819999999999</v>
      </c>
      <c r="Y133" s="96">
        <v>34.501623000000002</v>
      </c>
      <c r="Z133" s="96">
        <v>0.95417708000000001</v>
      </c>
      <c r="AA133" s="60">
        <v>0.97077778000000003</v>
      </c>
      <c r="AB133" s="60">
        <v>8.4392439999999999E-2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>
        <f t="shared" si="14"/>
        <v>-5.0160000000001759E-2</v>
      </c>
      <c r="AN133" s="95">
        <f t="shared" si="15"/>
        <v>0.67051400000000427</v>
      </c>
      <c r="AO133" s="95">
        <f t="shared" si="16"/>
        <v>2.4820000000003173E-4</v>
      </c>
      <c r="AP133" s="95">
        <f t="shared" si="17"/>
        <v>5.2467000000000485E-4</v>
      </c>
      <c r="AQ133" s="120">
        <f t="shared" si="18"/>
        <v>-6.1635500000000037E-3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32.330582999999997</v>
      </c>
      <c r="G134" s="187">
        <v>35.839267999999997</v>
      </c>
      <c r="H134" s="187">
        <v>0.97301740999999997</v>
      </c>
      <c r="I134" s="62">
        <v>0.97910916999999997</v>
      </c>
      <c r="J134" s="62">
        <v>5.3817562999999999E-2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32.538818999999997</v>
      </c>
      <c r="Y134" s="187">
        <v>36.608404</v>
      </c>
      <c r="Z134" s="187">
        <v>0.97317754000000001</v>
      </c>
      <c r="AA134" s="62">
        <v>0.97907845000000004</v>
      </c>
      <c r="AB134" s="62">
        <v>4.929973E-2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0.20823599999999942</v>
      </c>
      <c r="AN134" s="121">
        <f t="shared" si="15"/>
        <v>0.76913600000000315</v>
      </c>
      <c r="AO134" s="121">
        <f t="shared" si="16"/>
        <v>1.6013000000003608E-4</v>
      </c>
      <c r="AP134" s="121">
        <f t="shared" si="17"/>
        <v>-3.0719999999928582E-5</v>
      </c>
      <c r="AQ134" s="87">
        <f t="shared" si="18"/>
        <v>-4.5178329999999989E-3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35.142873999999999</v>
      </c>
      <c r="G135" s="187">
        <v>38.558202999999999</v>
      </c>
      <c r="H135" s="187">
        <v>0.98333541000000002</v>
      </c>
      <c r="I135" s="62">
        <v>0.98777685000000004</v>
      </c>
      <c r="J135" s="62">
        <v>3.4458353999999997E-2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35.665182000000001</v>
      </c>
      <c r="Y135" s="187">
        <v>39.047663</v>
      </c>
      <c r="Z135" s="187">
        <v>0.98344167000000005</v>
      </c>
      <c r="AA135" s="62">
        <v>0.98797520000000005</v>
      </c>
      <c r="AB135" s="62">
        <v>3.2746650000000002E-2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0.52230800000000244</v>
      </c>
      <c r="AN135" s="121">
        <f t="shared" si="15"/>
        <v>0.48946000000000112</v>
      </c>
      <c r="AO135" s="121">
        <f t="shared" si="16"/>
        <v>1.0626000000002467E-4</v>
      </c>
      <c r="AP135" s="121">
        <f t="shared" si="17"/>
        <v>1.9835000000001379E-4</v>
      </c>
      <c r="AQ135" s="87">
        <f t="shared" si="18"/>
        <v>-1.7117039999999945E-3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39.050398000000001</v>
      </c>
      <c r="G136" s="187">
        <v>42.569580999999999</v>
      </c>
      <c r="H136" s="187">
        <v>0.99076050000000004</v>
      </c>
      <c r="I136" s="62">
        <v>0.99420582999999996</v>
      </c>
      <c r="J136" s="62">
        <v>1.8437236999999999E-2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40.067283000000003</v>
      </c>
      <c r="Y136" s="187">
        <v>43.181579999999997</v>
      </c>
      <c r="Z136" s="187">
        <v>0.99094819999999995</v>
      </c>
      <c r="AA136" s="62">
        <v>0.99456471999999996</v>
      </c>
      <c r="AB136" s="62">
        <v>1.6936838999999999E-2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1.016885000000002</v>
      </c>
      <c r="AN136" s="121">
        <f t="shared" si="15"/>
        <v>0.6119989999999973</v>
      </c>
      <c r="AO136" s="121">
        <f t="shared" si="16"/>
        <v>1.8769999999990183E-4</v>
      </c>
      <c r="AP136" s="121">
        <f t="shared" si="17"/>
        <v>3.588900000000006E-4</v>
      </c>
      <c r="AQ136" s="87">
        <f t="shared" si="18"/>
        <v>-1.500398E-3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26.827752</v>
      </c>
      <c r="G641" s="135">
        <f t="shared" si="59"/>
        <v>30.229178999999998</v>
      </c>
      <c r="H641" s="135">
        <f t="shared" si="59"/>
        <v>0.93889199000000001</v>
      </c>
      <c r="I641" s="135">
        <f t="shared" si="59"/>
        <v>0.95281024999999997</v>
      </c>
      <c r="J641" s="135">
        <f t="shared" si="59"/>
        <v>8.2807965999999997E-2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26.706624000000001</v>
      </c>
      <c r="Y641" s="135">
        <f t="shared" si="60"/>
        <v>31.166758000000002</v>
      </c>
      <c r="Z641" s="135">
        <f t="shared" si="60"/>
        <v>0.93871015999999996</v>
      </c>
      <c r="AA641" s="135">
        <f t="shared" si="60"/>
        <v>0.95280783000000002</v>
      </c>
      <c r="AB641" s="135">
        <f t="shared" si="60"/>
        <v>7.5408359999999994E-2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29.464745000000001</v>
      </c>
      <c r="G642" s="18">
        <f t="shared" si="59"/>
        <v>32.725431</v>
      </c>
      <c r="H642" s="18">
        <f t="shared" si="59"/>
        <v>0.96462276000000002</v>
      </c>
      <c r="I642" s="18">
        <f t="shared" si="59"/>
        <v>0.97059653000000001</v>
      </c>
      <c r="J642" s="18">
        <f t="shared" si="59"/>
        <v>5.1356204000000003E-2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29.961164</v>
      </c>
      <c r="Y642" s="18">
        <f t="shared" si="60"/>
        <v>33.806227999999997</v>
      </c>
      <c r="Z642" s="18">
        <f t="shared" si="60"/>
        <v>0.96482652999999996</v>
      </c>
      <c r="AA642" s="18">
        <f t="shared" si="60"/>
        <v>0.97126606999999998</v>
      </c>
      <c r="AB642" s="18">
        <f t="shared" si="60"/>
        <v>4.5910544999999997E-2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32.413781999999998</v>
      </c>
      <c r="G643" s="18">
        <f t="shared" si="59"/>
        <v>36.107536000000003</v>
      </c>
      <c r="H643" s="18">
        <f t="shared" si="59"/>
        <v>0.97945035000000003</v>
      </c>
      <c r="I643" s="18">
        <f t="shared" si="59"/>
        <v>0.98341966999999997</v>
      </c>
      <c r="J643" s="18">
        <f t="shared" si="59"/>
        <v>3.2381102000000002E-2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34.052514000000002</v>
      </c>
      <c r="Y643" s="18">
        <f t="shared" si="60"/>
        <v>37.336390000000002</v>
      </c>
      <c r="Z643" s="18">
        <f t="shared" si="60"/>
        <v>0.97986158000000001</v>
      </c>
      <c r="AA643" s="18">
        <f t="shared" si="60"/>
        <v>0.98417018999999994</v>
      </c>
      <c r="AB643" s="18">
        <f t="shared" si="60"/>
        <v>2.9357925E-2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35.411442999999998</v>
      </c>
      <c r="G644" s="18">
        <f t="shared" si="59"/>
        <v>40.009709000000001</v>
      </c>
      <c r="H644" s="18">
        <f t="shared" si="59"/>
        <v>0.98961434000000004</v>
      </c>
      <c r="I644" s="18">
        <f t="shared" si="59"/>
        <v>0.99269052999999996</v>
      </c>
      <c r="J644" s="18">
        <f t="shared" si="59"/>
        <v>1.7702066999999998E-2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38.811368000000002</v>
      </c>
      <c r="Y644" s="18">
        <f t="shared" si="60"/>
        <v>42.176102</v>
      </c>
      <c r="Z644" s="18">
        <f t="shared" si="60"/>
        <v>0.99006158</v>
      </c>
      <c r="AA644" s="18">
        <f t="shared" si="60"/>
        <v>0.99330434999999995</v>
      </c>
      <c r="AB644" s="18">
        <f t="shared" si="60"/>
        <v>1.5734090999999999E-2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30.753730000000001</v>
      </c>
      <c r="G646" s="135">
        <f t="shared" si="61"/>
        <v>34.440815000000001</v>
      </c>
      <c r="H646" s="135">
        <f t="shared" si="61"/>
        <v>0.95733197000000003</v>
      </c>
      <c r="I646" s="135">
        <f t="shared" si="61"/>
        <v>0.97458069000000003</v>
      </c>
      <c r="J646" s="135">
        <f t="shared" si="61"/>
        <v>0.10860516000000001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31.236021999999998</v>
      </c>
      <c r="Y646" s="135">
        <f t="shared" si="62"/>
        <v>35.139059000000003</v>
      </c>
      <c r="Z646" s="135">
        <f t="shared" si="62"/>
        <v>0.95767544999999998</v>
      </c>
      <c r="AA646" s="135">
        <f t="shared" si="62"/>
        <v>0.97524188999999994</v>
      </c>
      <c r="AB646" s="135">
        <f t="shared" si="62"/>
        <v>9.4982639999999993E-2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32.944589999999998</v>
      </c>
      <c r="G647" s="18">
        <f t="shared" si="61"/>
        <v>36.643650999999998</v>
      </c>
      <c r="H647" s="18">
        <f t="shared" si="61"/>
        <v>0.97600682999999999</v>
      </c>
      <c r="I647" s="18">
        <f t="shared" si="61"/>
        <v>0.98317938000000005</v>
      </c>
      <c r="J647" s="18">
        <f t="shared" si="61"/>
        <v>6.8235100000000007E-2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33.648009000000002</v>
      </c>
      <c r="Y647" s="18">
        <f t="shared" si="62"/>
        <v>37.373890000000003</v>
      </c>
      <c r="Z647" s="18">
        <f t="shared" si="62"/>
        <v>0.97614071999999996</v>
      </c>
      <c r="AA647" s="18">
        <f t="shared" si="62"/>
        <v>0.98348298000000001</v>
      </c>
      <c r="AB647" s="18">
        <f t="shared" si="62"/>
        <v>5.5560347000000003E-2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35.142873999999999</v>
      </c>
      <c r="G648" s="18">
        <f t="shared" si="61"/>
        <v>38.613809000000003</v>
      </c>
      <c r="H648" s="18">
        <f t="shared" si="61"/>
        <v>0.98406515999999999</v>
      </c>
      <c r="I648" s="18">
        <f t="shared" si="61"/>
        <v>0.98885882999999997</v>
      </c>
      <c r="J648" s="18">
        <f t="shared" si="61"/>
        <v>4.7854777000000001E-2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36.198062999999998</v>
      </c>
      <c r="Y648" s="18">
        <f t="shared" si="62"/>
        <v>39.598537999999998</v>
      </c>
      <c r="Z648" s="18">
        <f t="shared" si="62"/>
        <v>0.98428671000000001</v>
      </c>
      <c r="AA648" s="18">
        <f t="shared" si="62"/>
        <v>0.98936290000000005</v>
      </c>
      <c r="AB648" s="18">
        <f t="shared" si="62"/>
        <v>3.4290585999999998E-2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39.050398000000001</v>
      </c>
      <c r="G649" s="18">
        <f t="shared" si="61"/>
        <v>42.569580999999999</v>
      </c>
      <c r="H649" s="18">
        <f t="shared" si="61"/>
        <v>0.99110774999999995</v>
      </c>
      <c r="I649" s="18">
        <f t="shared" si="61"/>
        <v>0.99424402999999995</v>
      </c>
      <c r="J649" s="18">
        <f t="shared" si="61"/>
        <v>2.9388305E-2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40.315925</v>
      </c>
      <c r="Y649" s="18">
        <f t="shared" si="62"/>
        <v>43.435388000000003</v>
      </c>
      <c r="Z649" s="18">
        <f t="shared" si="62"/>
        <v>0.99136630999999997</v>
      </c>
      <c r="AA649" s="18">
        <f t="shared" si="62"/>
        <v>0.99485011000000001</v>
      </c>
      <c r="AB649" s="18">
        <f t="shared" si="62"/>
        <v>1.7720690000000001E-2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3.9259780000000006</v>
      </c>
      <c r="G651" s="135">
        <f t="shared" si="63"/>
        <v>4.2116360000000022</v>
      </c>
      <c r="H651" s="135">
        <f t="shared" si="63"/>
        <v>1.8439980000000022E-2</v>
      </c>
      <c r="I651" s="135">
        <f t="shared" si="63"/>
        <v>2.1770440000000058E-2</v>
      </c>
      <c r="J651" s="135">
        <f t="shared" si="63"/>
        <v>2.5797194000000009E-2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4.5293979999999969</v>
      </c>
      <c r="Y651" s="135">
        <f t="shared" si="64"/>
        <v>3.9723010000000016</v>
      </c>
      <c r="Z651" s="135">
        <f t="shared" si="64"/>
        <v>1.8965290000000024E-2</v>
      </c>
      <c r="AA651" s="135">
        <f t="shared" si="64"/>
        <v>2.2434059999999922E-2</v>
      </c>
      <c r="AB651" s="135">
        <f t="shared" si="64"/>
        <v>1.9574279999999999E-2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3.4798449999999974</v>
      </c>
      <c r="G652" s="18">
        <f t="shared" si="63"/>
        <v>3.918219999999998</v>
      </c>
      <c r="H652" s="18">
        <f t="shared" si="63"/>
        <v>1.1384069999999968E-2</v>
      </c>
      <c r="I652" s="18">
        <f t="shared" si="63"/>
        <v>1.2582850000000034E-2</v>
      </c>
      <c r="J652" s="18">
        <f t="shared" si="63"/>
        <v>1.6878896000000004E-2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3.6868450000000017</v>
      </c>
      <c r="Y652" s="18">
        <f t="shared" si="64"/>
        <v>3.5676620000000057</v>
      </c>
      <c r="Z652" s="18">
        <f t="shared" si="64"/>
        <v>1.1314190000000002E-2</v>
      </c>
      <c r="AA652" s="18">
        <f t="shared" si="64"/>
        <v>1.2216910000000025E-2</v>
      </c>
      <c r="AB652" s="18">
        <f t="shared" si="64"/>
        <v>9.6498020000000059E-3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2.7290920000000014</v>
      </c>
      <c r="G653" s="18">
        <f t="shared" si="63"/>
        <v>2.5062730000000002</v>
      </c>
      <c r="H653" s="18">
        <f t="shared" si="63"/>
        <v>4.6148099999999692E-3</v>
      </c>
      <c r="I653" s="18">
        <f t="shared" si="63"/>
        <v>5.4391599999999984E-3</v>
      </c>
      <c r="J653" s="18">
        <f t="shared" si="63"/>
        <v>1.5473674999999999E-2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2.1455489999999955</v>
      </c>
      <c r="Y653" s="18">
        <f t="shared" si="64"/>
        <v>2.2621479999999963</v>
      </c>
      <c r="Z653" s="18">
        <f t="shared" si="64"/>
        <v>4.4251299999999993E-3</v>
      </c>
      <c r="AA653" s="18">
        <f t="shared" si="64"/>
        <v>5.1927100000001003E-3</v>
      </c>
      <c r="AB653" s="18">
        <f t="shared" si="64"/>
        <v>4.9326609999999979E-3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3.6389550000000028</v>
      </c>
      <c r="G654" s="18">
        <f t="shared" si="63"/>
        <v>2.5598719999999986</v>
      </c>
      <c r="H654" s="18">
        <f t="shared" si="63"/>
        <v>1.4934099999999173E-3</v>
      </c>
      <c r="I654" s="18">
        <f t="shared" si="63"/>
        <v>1.5534999999999854E-3</v>
      </c>
      <c r="J654" s="18">
        <f t="shared" si="63"/>
        <v>1.1686238000000002E-2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1.5045569999999984</v>
      </c>
      <c r="Y654" s="18">
        <f t="shared" si="64"/>
        <v>1.259286000000003</v>
      </c>
      <c r="Z654" s="18">
        <f t="shared" si="64"/>
        <v>1.3047299999999762E-3</v>
      </c>
      <c r="AA654" s="18">
        <f t="shared" si="64"/>
        <v>1.5457600000000626E-3</v>
      </c>
      <c r="AB654" s="18">
        <f t="shared" si="64"/>
        <v>1.9865990000000021E-3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breakdance_track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breakdance_track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98050.312000000005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25.362313500000006</v>
      </c>
      <c r="G5" s="30">
        <f t="shared" si="0"/>
        <v>29.670566562500003</v>
      </c>
      <c r="H5" s="30">
        <f t="shared" si="0"/>
        <v>0.90175803187499992</v>
      </c>
      <c r="I5" s="90">
        <f t="shared" si="0"/>
        <v>0.94860628562499993</v>
      </c>
      <c r="J5" s="90">
        <f t="shared" si="0"/>
        <v>0.11495249356250001</v>
      </c>
      <c r="K5" s="55"/>
      <c r="L5" s="55"/>
      <c r="M5" s="55"/>
      <c r="N5" s="26"/>
      <c r="O5" s="56"/>
      <c r="P5" s="130">
        <f t="shared" ref="P5:Q8" si="1">P16</f>
        <v>120.093</v>
      </c>
      <c r="Q5" s="151">
        <f t="shared" si="1"/>
        <v>51.561999999999998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97837.33600000001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25.532776968750003</v>
      </c>
      <c r="Y5" s="30">
        <f t="shared" si="2"/>
        <v>29.964723531250002</v>
      </c>
      <c r="Z5" s="30">
        <f t="shared" si="2"/>
        <v>0.90183775343750028</v>
      </c>
      <c r="AA5" s="90">
        <f t="shared" si="2"/>
        <v>0.94908727000000015</v>
      </c>
      <c r="AB5" s="90">
        <f t="shared" si="2"/>
        <v>0.10993741996875001</v>
      </c>
      <c r="AC5" s="55"/>
      <c r="AD5" s="55"/>
      <c r="AE5" s="55"/>
      <c r="AF5" s="26"/>
      <c r="AG5" s="238"/>
      <c r="AH5" s="130">
        <f t="shared" ref="AH5:AI8" si="3">AH16</f>
        <v>142.40600000000001</v>
      </c>
      <c r="AI5" s="151">
        <f t="shared" si="3"/>
        <v>53.125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-4.8324152603930637E-2</v>
      </c>
      <c r="AN5" s="240">
        <f>bdrate($E5:$E8,G5:G8,$W5:$W8,Y5:Y8)</f>
        <v>-4.4065280552587849E-2</v>
      </c>
      <c r="AO5" s="240">
        <f>bdrate($E5:$E8,H5:H8,$W5:$W8,Z5:Z8)</f>
        <v>-5.0604766290025527E-3</v>
      </c>
      <c r="AP5" s="240">
        <f>bdrate($E5:$E8,I5:I8,$W5:$W8,AA5:AA8)</f>
        <v>-1.1174997047759483E-2</v>
      </c>
      <c r="AQ5" s="241">
        <f>bdrateInverted($E5:$E8,J5:J8,$W5:$W8,AB5:AB8)</f>
        <v>-4.9625483831860606E-2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138370.704</v>
      </c>
      <c r="F6" s="90">
        <f t="shared" si="0"/>
        <v>28.78408559375</v>
      </c>
      <c r="G6" s="90">
        <f t="shared" si="0"/>
        <v>32.674682249999996</v>
      </c>
      <c r="H6" s="90">
        <f t="shared" si="0"/>
        <v>0.94690562843749992</v>
      </c>
      <c r="I6" s="90">
        <f t="shared" si="0"/>
        <v>0.96894116093749993</v>
      </c>
      <c r="J6" s="90">
        <f t="shared" si="0"/>
        <v>6.3638110031249986E-2</v>
      </c>
      <c r="K6" s="56"/>
      <c r="L6" s="56"/>
      <c r="M6" s="56"/>
      <c r="N6" s="28"/>
      <c r="O6" s="56"/>
      <c r="P6" s="130">
        <f t="shared" si="1"/>
        <v>120.5</v>
      </c>
      <c r="Q6" s="130">
        <f t="shared" si="1"/>
        <v>52.234000000000002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138084.21600000001</v>
      </c>
      <c r="X6" s="90">
        <f t="shared" si="2"/>
        <v>29.105843968749994</v>
      </c>
      <c r="Y6" s="90">
        <f t="shared" si="2"/>
        <v>33.044031875000002</v>
      </c>
      <c r="Z6" s="90">
        <f t="shared" si="2"/>
        <v>0.94717547875000019</v>
      </c>
      <c r="AA6" s="90">
        <f t="shared" si="2"/>
        <v>0.96936628624999988</v>
      </c>
      <c r="AB6" s="90">
        <f t="shared" si="2"/>
        <v>5.88181916875E-2</v>
      </c>
      <c r="AC6" s="56"/>
      <c r="AD6" s="56"/>
      <c r="AE6" s="56"/>
      <c r="AF6" s="28"/>
      <c r="AG6" s="238"/>
      <c r="AH6" s="130">
        <f t="shared" si="3"/>
        <v>145.59299999999999</v>
      </c>
      <c r="AI6" s="130">
        <f t="shared" si="3"/>
        <v>53.155999999999999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197385.56</v>
      </c>
      <c r="F7" s="90">
        <f t="shared" si="0"/>
        <v>33.413377125000004</v>
      </c>
      <c r="G7" s="90">
        <f t="shared" si="0"/>
        <v>37.059216531250001</v>
      </c>
      <c r="H7" s="90">
        <f t="shared" si="0"/>
        <v>0.97815203906250014</v>
      </c>
      <c r="I7" s="90">
        <f t="shared" si="0"/>
        <v>0.98612702375000016</v>
      </c>
      <c r="J7" s="90">
        <f t="shared" si="0"/>
        <v>3.0755076437500008E-2</v>
      </c>
      <c r="K7" s="56"/>
      <c r="L7" s="56"/>
      <c r="M7" s="56"/>
      <c r="N7" s="28"/>
      <c r="O7" s="56"/>
      <c r="P7" s="130">
        <f t="shared" si="1"/>
        <v>121.04600000000001</v>
      </c>
      <c r="Q7" s="130">
        <f t="shared" si="1"/>
        <v>53.125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196979.54400000002</v>
      </c>
      <c r="X7" s="90">
        <f t="shared" si="2"/>
        <v>34.179012687499998</v>
      </c>
      <c r="Y7" s="90">
        <f t="shared" si="2"/>
        <v>37.603240750000005</v>
      </c>
      <c r="Z7" s="90">
        <f t="shared" si="2"/>
        <v>0.97841900843749985</v>
      </c>
      <c r="AA7" s="90">
        <f t="shared" si="2"/>
        <v>0.98646304187500022</v>
      </c>
      <c r="AB7" s="90">
        <f t="shared" si="2"/>
        <v>2.6145120937499995E-2</v>
      </c>
      <c r="AC7" s="56"/>
      <c r="AD7" s="56"/>
      <c r="AE7" s="56"/>
      <c r="AF7" s="28"/>
      <c r="AG7" s="238"/>
      <c r="AH7" s="130">
        <f t="shared" si="3"/>
        <v>143.18700000000001</v>
      </c>
      <c r="AI7" s="130">
        <f t="shared" si="3"/>
        <v>54.343000000000004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278567.32</v>
      </c>
      <c r="F8" s="90">
        <f t="shared" si="0"/>
        <v>37.845411312499998</v>
      </c>
      <c r="G8" s="90">
        <f t="shared" si="0"/>
        <v>41.708285593749999</v>
      </c>
      <c r="H8" s="90">
        <f t="shared" si="0"/>
        <v>0.99130811718750012</v>
      </c>
      <c r="I8" s="90">
        <f t="shared" si="0"/>
        <v>0.99409166281249983</v>
      </c>
      <c r="J8" s="90">
        <f t="shared" si="0"/>
        <v>1.5070686265625001E-2</v>
      </c>
      <c r="K8" s="56"/>
      <c r="L8" s="56"/>
      <c r="M8" s="56"/>
      <c r="N8" s="28"/>
      <c r="O8" s="56"/>
      <c r="P8" s="130">
        <f t="shared" si="1"/>
        <v>122.78100000000001</v>
      </c>
      <c r="Q8" s="130">
        <f t="shared" si="1"/>
        <v>54.203000000000003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277987.51199999999</v>
      </c>
      <c r="X8" s="90">
        <f t="shared" si="2"/>
        <v>39.686541968749985</v>
      </c>
      <c r="Y8" s="90">
        <f t="shared" si="2"/>
        <v>42.973712531250001</v>
      </c>
      <c r="Z8" s="90">
        <f t="shared" si="2"/>
        <v>0.99163442281249981</v>
      </c>
      <c r="AA8" s="90">
        <f t="shared" si="2"/>
        <v>0.99452064875000001</v>
      </c>
      <c r="AB8" s="90">
        <f t="shared" si="2"/>
        <v>1.0375092906249999E-2</v>
      </c>
      <c r="AC8" s="56"/>
      <c r="AD8" s="56"/>
      <c r="AE8" s="56"/>
      <c r="AF8" s="28"/>
      <c r="AG8" s="238"/>
      <c r="AH8" s="130">
        <f t="shared" si="3"/>
        <v>146.93700000000001</v>
      </c>
      <c r="AI8" s="130">
        <f t="shared" si="3"/>
        <v>54.453000000000003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121.10068157014949</v>
      </c>
      <c r="Q10" s="154">
        <f>GEOMEAN(Q5:Q8)</f>
        <v>52.771729380049841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144.51931198735423</v>
      </c>
      <c r="AI10" s="154">
        <f>GEOMEAN(AI5:AI8)</f>
        <v>53.765558850401895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27586.312000000002</v>
      </c>
      <c r="F16" s="166">
        <v>16832.72</v>
      </c>
      <c r="G16" s="166">
        <v>3076.6480000000001</v>
      </c>
      <c r="H16" s="166">
        <v>430.024</v>
      </c>
      <c r="I16" s="166">
        <v>92.215999999999994</v>
      </c>
      <c r="J16" s="166">
        <v>27023.743999999999</v>
      </c>
      <c r="K16" s="60">
        <v>17399.792000000001</v>
      </c>
      <c r="L16" s="60">
        <v>5608.8559999999998</v>
      </c>
      <c r="M16" s="60">
        <v>17.672000000000001</v>
      </c>
      <c r="N16" s="55"/>
      <c r="O16" s="252"/>
      <c r="P16" s="129">
        <v>120.093</v>
      </c>
      <c r="Q16" s="129">
        <v>51.561999999999998</v>
      </c>
      <c r="R16" s="142"/>
      <c r="S16" s="214"/>
      <c r="T16" s="301"/>
      <c r="U16" s="25" t="s">
        <v>31</v>
      </c>
      <c r="V16" s="26"/>
      <c r="W16" s="128">
        <v>27586.312000000002</v>
      </c>
      <c r="X16" s="166">
        <v>16619.567999999999</v>
      </c>
      <c r="Y16" s="166">
        <v>3076.328</v>
      </c>
      <c r="Z16" s="166">
        <v>429.82400000000001</v>
      </c>
      <c r="AA16" s="166">
        <v>92.168000000000006</v>
      </c>
      <c r="AB16" s="166">
        <v>27024.096000000001</v>
      </c>
      <c r="AC16" s="60">
        <v>17400.024000000001</v>
      </c>
      <c r="AD16" s="60">
        <v>5609.0159999999996</v>
      </c>
      <c r="AE16" s="60">
        <v>17.672000000000001</v>
      </c>
      <c r="AF16" s="55"/>
      <c r="AG16" s="252"/>
      <c r="AH16" s="129">
        <v>142.40600000000001</v>
      </c>
      <c r="AI16" s="129">
        <v>53.125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27586.312000000002</v>
      </c>
      <c r="F17" s="167">
        <v>23704.344000000001</v>
      </c>
      <c r="G17" s="167">
        <v>12577.856</v>
      </c>
      <c r="H17" s="167">
        <v>4100.768</v>
      </c>
      <c r="I17" s="167">
        <v>886</v>
      </c>
      <c r="J17" s="167">
        <v>36909.464</v>
      </c>
      <c r="K17" s="62">
        <v>24704.103999999999</v>
      </c>
      <c r="L17" s="62">
        <v>7901.8559999999998</v>
      </c>
      <c r="M17" s="62">
        <v>17.96</v>
      </c>
      <c r="N17" s="56"/>
      <c r="O17" s="238"/>
      <c r="P17" s="144">
        <v>120.5</v>
      </c>
      <c r="Q17" s="144">
        <v>52.234000000000002</v>
      </c>
      <c r="R17" s="145"/>
      <c r="S17" s="214"/>
      <c r="T17" s="285"/>
      <c r="U17" s="27" t="s">
        <v>32</v>
      </c>
      <c r="V17" s="28"/>
      <c r="W17" s="143">
        <v>27586.312000000002</v>
      </c>
      <c r="X17" s="167">
        <v>23416.432000000001</v>
      </c>
      <c r="Y17" s="167">
        <v>12580.415999999999</v>
      </c>
      <c r="Z17" s="167">
        <v>4100.3280000000004</v>
      </c>
      <c r="AA17" s="167">
        <v>884.92</v>
      </c>
      <c r="AB17" s="167">
        <v>36909.656000000003</v>
      </c>
      <c r="AC17" s="62">
        <v>24704.248</v>
      </c>
      <c r="AD17" s="62">
        <v>7901.9040000000005</v>
      </c>
      <c r="AE17" s="62">
        <v>17.96</v>
      </c>
      <c r="AF17" s="56"/>
      <c r="AG17" s="238"/>
      <c r="AH17" s="144">
        <v>145.59299999999999</v>
      </c>
      <c r="AI17" s="144">
        <v>53.155999999999999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27586.312000000002</v>
      </c>
      <c r="F18" s="167">
        <v>30777.024000000001</v>
      </c>
      <c r="G18" s="167">
        <v>28747.383999999998</v>
      </c>
      <c r="H18" s="167">
        <v>14802.432000000001</v>
      </c>
      <c r="I18" s="167">
        <v>5664.2879999999996</v>
      </c>
      <c r="J18" s="167">
        <v>47135.88</v>
      </c>
      <c r="K18" s="62">
        <v>32386.831999999999</v>
      </c>
      <c r="L18" s="62">
        <v>10285.407999999999</v>
      </c>
      <c r="M18" s="62">
        <v>17.992000000000001</v>
      </c>
      <c r="N18" s="56"/>
      <c r="O18" s="238"/>
      <c r="P18" s="144">
        <v>121.04600000000001</v>
      </c>
      <c r="Q18" s="144">
        <v>53.125</v>
      </c>
      <c r="R18" s="145"/>
      <c r="S18" s="214"/>
      <c r="T18" s="285"/>
      <c r="U18" s="27" t="s">
        <v>33</v>
      </c>
      <c r="V18" s="28"/>
      <c r="W18" s="143">
        <v>27586.312000000002</v>
      </c>
      <c r="X18" s="167">
        <v>30383.919999999998</v>
      </c>
      <c r="Y18" s="167">
        <v>28746.28</v>
      </c>
      <c r="Z18" s="167">
        <v>14797.456</v>
      </c>
      <c r="AA18" s="167">
        <v>5658.5360000000001</v>
      </c>
      <c r="AB18" s="167">
        <v>47135.447999999997</v>
      </c>
      <c r="AC18" s="62">
        <v>32386.04</v>
      </c>
      <c r="AD18" s="62">
        <v>10285.552</v>
      </c>
      <c r="AE18" s="62">
        <v>17.992000000000001</v>
      </c>
      <c r="AF18" s="56"/>
      <c r="AG18" s="238"/>
      <c r="AH18" s="144">
        <v>143.18700000000001</v>
      </c>
      <c r="AI18" s="144">
        <v>54.343000000000004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27586.312000000002</v>
      </c>
      <c r="F19" s="167">
        <v>37551.447999999997</v>
      </c>
      <c r="G19" s="167">
        <v>47342.103999999999</v>
      </c>
      <c r="H19" s="167">
        <v>33432.239999999998</v>
      </c>
      <c r="I19" s="167">
        <v>21694.959999999999</v>
      </c>
      <c r="J19" s="167">
        <v>57755.055999999997</v>
      </c>
      <c r="K19" s="62">
        <v>40422.648000000001</v>
      </c>
      <c r="L19" s="62">
        <v>12782.552</v>
      </c>
      <c r="M19" s="62">
        <v>17.968</v>
      </c>
      <c r="N19" s="56"/>
      <c r="O19" s="238"/>
      <c r="P19" s="144">
        <v>122.78100000000001</v>
      </c>
      <c r="Q19" s="144">
        <v>54.203000000000003</v>
      </c>
      <c r="R19" s="145"/>
      <c r="S19" s="214"/>
      <c r="T19" s="285"/>
      <c r="U19" s="27" t="s">
        <v>35</v>
      </c>
      <c r="V19" s="28"/>
      <c r="W19" s="143">
        <v>27586.312000000002</v>
      </c>
      <c r="X19" s="167">
        <v>37019.495999999999</v>
      </c>
      <c r="Y19" s="167">
        <v>47334.527999999998</v>
      </c>
      <c r="Z19" s="167">
        <v>33411.072</v>
      </c>
      <c r="AA19" s="167">
        <v>21674.92</v>
      </c>
      <c r="AB19" s="167">
        <v>57755.743999999999</v>
      </c>
      <c r="AC19" s="62">
        <v>40423.088000000003</v>
      </c>
      <c r="AD19" s="62">
        <v>12782.352000000001</v>
      </c>
      <c r="AE19" s="62">
        <v>17.968</v>
      </c>
      <c r="AF19" s="56"/>
      <c r="AG19" s="238"/>
      <c r="AH19" s="144">
        <v>146.93700000000001</v>
      </c>
      <c r="AI19" s="144">
        <v>54.453000000000003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98050.312000000005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97837.33600000001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138370.704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138084.21600000001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197385.56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196979.54400000002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278567.32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277987.51199999999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24.702054</v>
      </c>
      <c r="G33" s="96">
        <v>29.099021</v>
      </c>
      <c r="H33" s="96">
        <v>0.88843000999999999</v>
      </c>
      <c r="I33" s="60">
        <v>0.93841158999999996</v>
      </c>
      <c r="J33" s="60">
        <v>0.10390721999999999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24.941248000000002</v>
      </c>
      <c r="Y33" s="96">
        <v>29.304057</v>
      </c>
      <c r="Z33" s="96">
        <v>0.88862138000000002</v>
      </c>
      <c r="AA33" s="60">
        <v>0.93913893000000004</v>
      </c>
      <c r="AB33" s="60">
        <v>0.1028651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0.23919400000000124</v>
      </c>
      <c r="AN33" s="95">
        <f t="shared" ref="AN33:AN96" si="5">IF(OR(Y33="",G33=""),"",Y33-G33)</f>
        <v>0.20503599999999977</v>
      </c>
      <c r="AO33" s="95">
        <f t="shared" ref="AO33:AO96" si="6">IF(OR(Z33="",H33=""),"",Z33-H33)</f>
        <v>1.9137000000002402E-4</v>
      </c>
      <c r="AP33" s="95">
        <f t="shared" ref="AP33:AP96" si="7">IF(OR(AA33="",I33=""),"",AA33-I33)</f>
        <v>7.2734000000007626E-4</v>
      </c>
      <c r="AQ33" s="120">
        <f t="shared" ref="AQ33:AQ96" si="8">IF(OR(AB33="",J33=""),"",AB33-J33)</f>
        <v>-1.0421199999999936E-3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27.783788000000001</v>
      </c>
      <c r="G34" s="187">
        <v>31.788198000000001</v>
      </c>
      <c r="H34" s="187">
        <v>0.93541366999999997</v>
      </c>
      <c r="I34" s="62">
        <v>0.96058147999999999</v>
      </c>
      <c r="J34" s="62">
        <v>5.8228704999999999E-2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28.229158999999999</v>
      </c>
      <c r="Y34" s="187">
        <v>32.060681000000002</v>
      </c>
      <c r="Z34" s="187">
        <v>0.93565949000000004</v>
      </c>
      <c r="AA34" s="62">
        <v>0.96075710000000003</v>
      </c>
      <c r="AB34" s="62">
        <v>5.6567303999999999E-2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0.44537099999999796</v>
      </c>
      <c r="AN34" s="121">
        <f t="shared" si="5"/>
        <v>0.27248300000000114</v>
      </c>
      <c r="AO34" s="121">
        <f t="shared" si="6"/>
        <v>2.4582000000006321E-4</v>
      </c>
      <c r="AP34" s="121">
        <f t="shared" si="7"/>
        <v>1.7562000000004296E-4</v>
      </c>
      <c r="AQ34" s="87">
        <f t="shared" si="8"/>
        <v>-1.6614009999999999E-3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32.122678000000001</v>
      </c>
      <c r="G35" s="187">
        <v>35.880132000000003</v>
      </c>
      <c r="H35" s="187">
        <v>0.97102140000000003</v>
      </c>
      <c r="I35" s="62">
        <v>0.98094393000000002</v>
      </c>
      <c r="J35" s="62">
        <v>2.9153823999999998E-2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33.083728999999998</v>
      </c>
      <c r="Y35" s="187">
        <v>36.459345999999996</v>
      </c>
      <c r="Z35" s="187">
        <v>0.97134319999999996</v>
      </c>
      <c r="AA35" s="62">
        <v>0.98141226999999998</v>
      </c>
      <c r="AB35" s="62">
        <v>2.6454728E-2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0.96105099999999766</v>
      </c>
      <c r="AN35" s="121">
        <f t="shared" si="5"/>
        <v>0.57921399999999323</v>
      </c>
      <c r="AO35" s="121">
        <f t="shared" si="6"/>
        <v>3.217999999999277E-4</v>
      </c>
      <c r="AP35" s="121">
        <f t="shared" si="7"/>
        <v>4.6833999999995601E-4</v>
      </c>
      <c r="AQ35" s="87">
        <f t="shared" si="8"/>
        <v>-2.6990959999999981E-3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36.450099000000002</v>
      </c>
      <c r="G36" s="187">
        <v>40.542104999999999</v>
      </c>
      <c r="H36" s="187">
        <v>0.98867760000000005</v>
      </c>
      <c r="I36" s="62">
        <v>0.99221077999999996</v>
      </c>
      <c r="J36" s="62">
        <v>1.3875004999999999E-2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38.646213000000003</v>
      </c>
      <c r="Y36" s="187">
        <v>42.096839000000003</v>
      </c>
      <c r="Z36" s="187">
        <v>0.98912180000000005</v>
      </c>
      <c r="AA36" s="62">
        <v>0.99273153999999997</v>
      </c>
      <c r="AB36" s="62">
        <v>1.0628646E-2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2.1961140000000015</v>
      </c>
      <c r="AN36" s="121">
        <f t="shared" si="5"/>
        <v>1.5547340000000034</v>
      </c>
      <c r="AO36" s="121">
        <f t="shared" si="6"/>
        <v>4.442000000000057E-4</v>
      </c>
      <c r="AP36" s="121">
        <f t="shared" si="7"/>
        <v>5.2076000000000899E-4</v>
      </c>
      <c r="AQ36" s="87">
        <f t="shared" si="8"/>
        <v>-3.246358999999999E-3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26.489144</v>
      </c>
      <c r="G38" s="96">
        <v>30.456116999999999</v>
      </c>
      <c r="H38" s="96">
        <v>0.91870037999999998</v>
      </c>
      <c r="I38" s="60">
        <v>0.95964296999999998</v>
      </c>
      <c r="J38" s="60">
        <v>0.1169159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26.980957</v>
      </c>
      <c r="Y38" s="96">
        <v>31.457235000000001</v>
      </c>
      <c r="Z38" s="96">
        <v>0.91896478999999998</v>
      </c>
      <c r="AA38" s="60">
        <v>0.96067955000000005</v>
      </c>
      <c r="AB38" s="60">
        <v>9.7403674999999995E-2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0.4918130000000005</v>
      </c>
      <c r="AN38" s="95">
        <f t="shared" si="5"/>
        <v>1.0011180000000017</v>
      </c>
      <c r="AO38" s="95">
        <f t="shared" si="6"/>
        <v>2.6440999999999271E-4</v>
      </c>
      <c r="AP38" s="95">
        <f t="shared" si="7"/>
        <v>1.0365800000000647E-3</v>
      </c>
      <c r="AQ38" s="120">
        <f t="shared" si="8"/>
        <v>-1.9512225000000008E-2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29.209478000000001</v>
      </c>
      <c r="G39" s="187">
        <v>32.975189</v>
      </c>
      <c r="H39" s="187">
        <v>0.95608753000000002</v>
      </c>
      <c r="I39" s="62">
        <v>0.97356500999999995</v>
      </c>
      <c r="J39" s="62">
        <v>6.8241019999999999E-2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30.082495000000002</v>
      </c>
      <c r="Y39" s="187">
        <v>34.171028</v>
      </c>
      <c r="Z39" s="187">
        <v>0.95623895999999997</v>
      </c>
      <c r="AA39" s="62">
        <v>0.97432839999999998</v>
      </c>
      <c r="AB39" s="62">
        <v>5.2942704E-2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0.87301700000000082</v>
      </c>
      <c r="AN39" s="121">
        <f t="shared" si="5"/>
        <v>1.1958389999999994</v>
      </c>
      <c r="AO39" s="121">
        <f t="shared" si="6"/>
        <v>1.5142999999995244E-4</v>
      </c>
      <c r="AP39" s="121">
        <f t="shared" si="7"/>
        <v>7.6339000000003043E-4</v>
      </c>
      <c r="AQ39" s="87">
        <f t="shared" si="8"/>
        <v>-1.5298315999999999E-2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33.302374999999998</v>
      </c>
      <c r="G40" s="187">
        <v>37.168562999999999</v>
      </c>
      <c r="H40" s="187">
        <v>0.98181808999999998</v>
      </c>
      <c r="I40" s="62">
        <v>0.98840285999999999</v>
      </c>
      <c r="J40" s="62">
        <v>3.8871687000000002E-2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35.232247999999998</v>
      </c>
      <c r="Y40" s="187">
        <v>38.659776999999998</v>
      </c>
      <c r="Z40" s="187">
        <v>0.98209331</v>
      </c>
      <c r="AA40" s="62">
        <v>0.98886618000000004</v>
      </c>
      <c r="AB40" s="62">
        <v>2.4147905000000001E-2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1.9298730000000006</v>
      </c>
      <c r="AN40" s="121">
        <f t="shared" si="5"/>
        <v>1.4912139999999994</v>
      </c>
      <c r="AO40" s="121">
        <f t="shared" si="6"/>
        <v>2.7522000000002045E-4</v>
      </c>
      <c r="AP40" s="121">
        <f t="shared" si="7"/>
        <v>4.6332000000004481E-4</v>
      </c>
      <c r="AQ40" s="87">
        <f t="shared" si="8"/>
        <v>-1.4723782000000001E-2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36.883679999999998</v>
      </c>
      <c r="G41" s="187">
        <v>41.321409000000003</v>
      </c>
      <c r="H41" s="187">
        <v>0.99241913000000004</v>
      </c>
      <c r="I41" s="62">
        <v>0.99494548000000005</v>
      </c>
      <c r="J41" s="62">
        <v>2.2662071999999998E-2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40.658442000000001</v>
      </c>
      <c r="Y41" s="187">
        <v>43.792231999999998</v>
      </c>
      <c r="Z41" s="187">
        <v>0.99279079000000003</v>
      </c>
      <c r="AA41" s="62">
        <v>0.99539825000000004</v>
      </c>
      <c r="AB41" s="62">
        <v>9.9667039999999998E-3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3.7747620000000026</v>
      </c>
      <c r="AN41" s="121">
        <f t="shared" si="5"/>
        <v>2.4708229999999958</v>
      </c>
      <c r="AO41" s="121">
        <f t="shared" si="6"/>
        <v>3.7165999999999588E-4</v>
      </c>
      <c r="AP41" s="121">
        <f t="shared" si="7"/>
        <v>4.5276999999999124E-4</v>
      </c>
      <c r="AQ41" s="87">
        <f t="shared" si="8"/>
        <v>-1.2695367999999999E-2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25.562218999999999</v>
      </c>
      <c r="G43" s="96">
        <v>29.522689</v>
      </c>
      <c r="H43" s="96">
        <v>0.90574297999999998</v>
      </c>
      <c r="I43" s="60">
        <v>0.95067798000000003</v>
      </c>
      <c r="J43" s="60">
        <v>0.11717692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25.668205</v>
      </c>
      <c r="Y43" s="96">
        <v>29.762018000000001</v>
      </c>
      <c r="Z43" s="96">
        <v>0.90628967999999999</v>
      </c>
      <c r="AA43" s="60">
        <v>0.95167217000000004</v>
      </c>
      <c r="AB43" s="60">
        <v>0.11249569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0.10598600000000147</v>
      </c>
      <c r="AN43" s="95">
        <f t="shared" si="5"/>
        <v>0.23932900000000146</v>
      </c>
      <c r="AO43" s="95">
        <f t="shared" si="6"/>
        <v>5.4670000000001107E-4</v>
      </c>
      <c r="AP43" s="95">
        <f t="shared" si="7"/>
        <v>9.941900000000059E-4</v>
      </c>
      <c r="AQ43" s="120">
        <f t="shared" si="8"/>
        <v>-4.6812300000000084E-3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28.448436999999998</v>
      </c>
      <c r="G44" s="187">
        <v>32.142512000000004</v>
      </c>
      <c r="H44" s="187">
        <v>0.94818475999999996</v>
      </c>
      <c r="I44" s="62">
        <v>0.96811486000000002</v>
      </c>
      <c r="J44" s="62">
        <v>6.6232674000000005E-2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28.791622</v>
      </c>
      <c r="Y44" s="187">
        <v>32.430956999999999</v>
      </c>
      <c r="Z44" s="187">
        <v>0.94862409999999997</v>
      </c>
      <c r="AA44" s="62">
        <v>0.96858759999999999</v>
      </c>
      <c r="AB44" s="62">
        <v>6.1704095E-2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0.34318500000000185</v>
      </c>
      <c r="AN44" s="121">
        <f t="shared" si="5"/>
        <v>0.28844499999999584</v>
      </c>
      <c r="AO44" s="121">
        <f t="shared" si="6"/>
        <v>4.3934000000001028E-4</v>
      </c>
      <c r="AP44" s="121">
        <f t="shared" si="7"/>
        <v>4.7273999999997152E-4</v>
      </c>
      <c r="AQ44" s="87">
        <f t="shared" si="8"/>
        <v>-4.5285790000000048E-3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33.606091999999997</v>
      </c>
      <c r="G45" s="187">
        <v>37.262006999999997</v>
      </c>
      <c r="H45" s="187">
        <v>0.97874855999999999</v>
      </c>
      <c r="I45" s="62">
        <v>0.98638258000000001</v>
      </c>
      <c r="J45" s="62">
        <v>3.2349820000000001E-2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34.404682000000001</v>
      </c>
      <c r="Y45" s="187">
        <v>37.724048000000003</v>
      </c>
      <c r="Z45" s="187">
        <v>0.97903364000000004</v>
      </c>
      <c r="AA45" s="62">
        <v>0.98682391000000003</v>
      </c>
      <c r="AB45" s="62">
        <v>2.762512E-2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0.79859000000000435</v>
      </c>
      <c r="AN45" s="121">
        <f t="shared" si="5"/>
        <v>0.46204100000000636</v>
      </c>
      <c r="AO45" s="121">
        <f t="shared" si="6"/>
        <v>2.8508000000004863E-4</v>
      </c>
      <c r="AP45" s="121">
        <f t="shared" si="7"/>
        <v>4.4133000000001754E-4</v>
      </c>
      <c r="AQ45" s="87">
        <f t="shared" si="8"/>
        <v>-4.7247000000000018E-3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37.500110999999997</v>
      </c>
      <c r="G46" s="187">
        <v>41.590860999999997</v>
      </c>
      <c r="H46" s="187">
        <v>0.99155022999999998</v>
      </c>
      <c r="I46" s="62">
        <v>0.99405465000000004</v>
      </c>
      <c r="J46" s="62">
        <v>1.5092849E-2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39.651496000000002</v>
      </c>
      <c r="Y46" s="187">
        <v>42.987453000000002</v>
      </c>
      <c r="Z46" s="187">
        <v>0.99188299999999996</v>
      </c>
      <c r="AA46" s="62">
        <v>0.99452525000000003</v>
      </c>
      <c r="AB46" s="62">
        <v>1.0293511999999999E-2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2.1513850000000048</v>
      </c>
      <c r="AN46" s="121">
        <f t="shared" si="5"/>
        <v>1.3965920000000054</v>
      </c>
      <c r="AO46" s="121">
        <f t="shared" si="6"/>
        <v>3.3276999999998225E-4</v>
      </c>
      <c r="AP46" s="121">
        <f t="shared" si="7"/>
        <v>4.7059999999998769E-4</v>
      </c>
      <c r="AQ46" s="87">
        <f t="shared" si="8"/>
        <v>-4.7993370000000007E-3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24.686343999999998</v>
      </c>
      <c r="G48" s="96">
        <v>29.807787999999999</v>
      </c>
      <c r="H48" s="96">
        <v>0.90727542000000005</v>
      </c>
      <c r="I48" s="60">
        <v>0.94725170999999997</v>
      </c>
      <c r="J48" s="60">
        <v>0.11876186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24.713132999999999</v>
      </c>
      <c r="Y48" s="96">
        <v>30.055083</v>
      </c>
      <c r="Z48" s="96">
        <v>0.90682218000000003</v>
      </c>
      <c r="AA48" s="60">
        <v>0.94561989000000002</v>
      </c>
      <c r="AB48" s="60">
        <v>0.11495692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2.678900000000084E-2</v>
      </c>
      <c r="AN48" s="95">
        <f t="shared" si="5"/>
        <v>0.24729500000000115</v>
      </c>
      <c r="AO48" s="95">
        <f t="shared" si="6"/>
        <v>-4.532400000000214E-4</v>
      </c>
      <c r="AP48" s="95">
        <f t="shared" si="7"/>
        <v>-1.6318199999999505E-3</v>
      </c>
      <c r="AQ48" s="120">
        <f t="shared" si="8"/>
        <v>-3.8049399999999928E-3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27.991488</v>
      </c>
      <c r="G49" s="187">
        <v>32.714122000000003</v>
      </c>
      <c r="H49" s="187">
        <v>0.94932042000000005</v>
      </c>
      <c r="I49" s="62">
        <v>0.96880747</v>
      </c>
      <c r="J49" s="62">
        <v>6.6868654999999999E-2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28.087721999999999</v>
      </c>
      <c r="Y49" s="187">
        <v>32.900125000000003</v>
      </c>
      <c r="Z49" s="187">
        <v>0.94943021999999999</v>
      </c>
      <c r="AA49" s="62">
        <v>0.96842702999999997</v>
      </c>
      <c r="AB49" s="62">
        <v>6.4715990000000001E-2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9.6233999999999043E-2</v>
      </c>
      <c r="AN49" s="121">
        <f t="shared" si="5"/>
        <v>0.18600299999999947</v>
      </c>
      <c r="AO49" s="121">
        <f t="shared" si="6"/>
        <v>1.0979999999993773E-4</v>
      </c>
      <c r="AP49" s="121">
        <f t="shared" si="7"/>
        <v>-3.8044000000003741E-4</v>
      </c>
      <c r="AQ49" s="87">
        <f t="shared" si="8"/>
        <v>-2.1526649999999981E-3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33.185617999999998</v>
      </c>
      <c r="G50" s="187">
        <v>36.854785999999997</v>
      </c>
      <c r="H50" s="187">
        <v>0.97906112000000001</v>
      </c>
      <c r="I50" s="62">
        <v>0.98559105999999996</v>
      </c>
      <c r="J50" s="62">
        <v>3.1078178000000001E-2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33.100116</v>
      </c>
      <c r="Y50" s="187">
        <v>36.924568999999998</v>
      </c>
      <c r="Z50" s="187">
        <v>0.97919261999999996</v>
      </c>
      <c r="AA50" s="62">
        <v>0.98582035000000001</v>
      </c>
      <c r="AB50" s="62">
        <v>2.8785709999999999E-2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-8.5501999999998191E-2</v>
      </c>
      <c r="AN50" s="121">
        <f t="shared" si="5"/>
        <v>6.9783000000001039E-2</v>
      </c>
      <c r="AO50" s="121">
        <f t="shared" si="6"/>
        <v>1.314999999999511E-4</v>
      </c>
      <c r="AP50" s="121">
        <f t="shared" si="7"/>
        <v>2.2929000000004862E-4</v>
      </c>
      <c r="AQ50" s="87">
        <f t="shared" si="8"/>
        <v>-2.2924680000000024E-3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38.404843999999997</v>
      </c>
      <c r="G51" s="187">
        <v>41.846359999999997</v>
      </c>
      <c r="H51" s="187">
        <v>0.99135958000000002</v>
      </c>
      <c r="I51" s="62">
        <v>0.99433269999999996</v>
      </c>
      <c r="J51" s="62">
        <v>1.487146E-2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39.135882000000002</v>
      </c>
      <c r="Y51" s="187">
        <v>42.323577999999998</v>
      </c>
      <c r="Z51" s="187">
        <v>0.99159255000000002</v>
      </c>
      <c r="AA51" s="62">
        <v>0.99452865999999995</v>
      </c>
      <c r="AB51" s="62">
        <v>1.2253528E-2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0.73103800000000518</v>
      </c>
      <c r="AN51" s="121">
        <f t="shared" si="5"/>
        <v>0.47721800000000059</v>
      </c>
      <c r="AO51" s="121">
        <f t="shared" si="6"/>
        <v>2.3296999999999901E-4</v>
      </c>
      <c r="AP51" s="121">
        <f t="shared" si="7"/>
        <v>1.9595999999999503E-4</v>
      </c>
      <c r="AQ51" s="87">
        <f t="shared" si="8"/>
        <v>-2.6179319999999999E-3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25.291813999999999</v>
      </c>
      <c r="G53" s="96">
        <v>29.679845</v>
      </c>
      <c r="H53" s="96">
        <v>0.90613938999999999</v>
      </c>
      <c r="I53" s="60">
        <v>0.95392452000000005</v>
      </c>
      <c r="J53" s="60">
        <v>0.113314494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25.885027000000001</v>
      </c>
      <c r="Y53" s="96">
        <v>30.326339000000001</v>
      </c>
      <c r="Z53" s="96">
        <v>0.90636422999999999</v>
      </c>
      <c r="AA53" s="60">
        <v>0.95477754999999997</v>
      </c>
      <c r="AB53" s="60">
        <v>9.7623415000000005E-2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0.59321300000000221</v>
      </c>
      <c r="AN53" s="95">
        <f t="shared" si="5"/>
        <v>0.64649400000000057</v>
      </c>
      <c r="AO53" s="95">
        <f t="shared" si="6"/>
        <v>2.2484000000000393E-4</v>
      </c>
      <c r="AP53" s="95">
        <f t="shared" si="7"/>
        <v>8.5302999999992135E-4</v>
      </c>
      <c r="AQ53" s="120">
        <f t="shared" si="8"/>
        <v>-1.5691078999999997E-2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28.657164000000002</v>
      </c>
      <c r="G54" s="187">
        <v>32.495899999999999</v>
      </c>
      <c r="H54" s="187">
        <v>0.94780178999999998</v>
      </c>
      <c r="I54" s="62">
        <v>0.97121407999999998</v>
      </c>
      <c r="J54" s="62">
        <v>7.2420470000000001E-2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29.475234</v>
      </c>
      <c r="Y54" s="187">
        <v>33.279612999999998</v>
      </c>
      <c r="Z54" s="187">
        <v>0.94795731000000005</v>
      </c>
      <c r="AA54" s="62">
        <v>0.97128762999999996</v>
      </c>
      <c r="AB54" s="62">
        <v>5.4249547000000002E-2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0.81806999999999874</v>
      </c>
      <c r="AN54" s="121">
        <f t="shared" si="5"/>
        <v>0.78371299999999877</v>
      </c>
      <c r="AO54" s="121">
        <f t="shared" si="6"/>
        <v>1.555200000000756E-4</v>
      </c>
      <c r="AP54" s="121">
        <f t="shared" si="7"/>
        <v>7.35499999999778E-5</v>
      </c>
      <c r="AQ54" s="87">
        <f t="shared" si="8"/>
        <v>-1.8170922999999999E-2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32.923416000000003</v>
      </c>
      <c r="G55" s="187">
        <v>36.723145000000002</v>
      </c>
      <c r="H55" s="187">
        <v>0.97931562999999999</v>
      </c>
      <c r="I55" s="62">
        <v>0.98714634999999995</v>
      </c>
      <c r="J55" s="62">
        <v>3.8902327E-2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34.562389000000003</v>
      </c>
      <c r="Y55" s="187">
        <v>37.842208999999997</v>
      </c>
      <c r="Z55" s="187">
        <v>0.97962008</v>
      </c>
      <c r="AA55" s="62">
        <v>0.98764954000000005</v>
      </c>
      <c r="AB55" s="62">
        <v>2.22305E-2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1.638973</v>
      </c>
      <c r="AN55" s="121">
        <f t="shared" si="5"/>
        <v>1.1190639999999945</v>
      </c>
      <c r="AO55" s="121">
        <f t="shared" si="6"/>
        <v>3.0445000000001166E-4</v>
      </c>
      <c r="AP55" s="121">
        <f t="shared" si="7"/>
        <v>5.0319000000009773E-4</v>
      </c>
      <c r="AQ55" s="87">
        <f t="shared" si="8"/>
        <v>-1.6671827E-2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36.251226000000003</v>
      </c>
      <c r="G56" s="187">
        <v>40.647238000000002</v>
      </c>
      <c r="H56" s="187">
        <v>0.99134264000000005</v>
      </c>
      <c r="I56" s="62">
        <v>0.99414676999999996</v>
      </c>
      <c r="J56" s="62">
        <v>2.737612E-2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39.912444999999998</v>
      </c>
      <c r="Y56" s="187">
        <v>43.095132</v>
      </c>
      <c r="Z56" s="187">
        <v>0.99174437999999998</v>
      </c>
      <c r="AA56" s="62">
        <v>0.99471918000000004</v>
      </c>
      <c r="AB56" s="62">
        <v>9.0652349999999996E-3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3.6612189999999956</v>
      </c>
      <c r="AN56" s="121">
        <f t="shared" si="5"/>
        <v>2.447893999999998</v>
      </c>
      <c r="AO56" s="121">
        <f t="shared" si="6"/>
        <v>4.0173999999992827E-4</v>
      </c>
      <c r="AP56" s="121">
        <f t="shared" si="7"/>
        <v>5.7241000000007869E-4</v>
      </c>
      <c r="AQ56" s="87">
        <f t="shared" si="8"/>
        <v>-1.8310884999999999E-2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25.654298000000001</v>
      </c>
      <c r="G58" s="96">
        <v>29.625191999999998</v>
      </c>
      <c r="H58" s="96">
        <v>0.90743611000000002</v>
      </c>
      <c r="I58" s="60">
        <v>0.95062488000000001</v>
      </c>
      <c r="J58" s="60">
        <v>0.10901017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25.971881</v>
      </c>
      <c r="Y58" s="96">
        <v>30.060962</v>
      </c>
      <c r="Z58" s="96">
        <v>0.90792817999999997</v>
      </c>
      <c r="AA58" s="60">
        <v>0.95215629999999996</v>
      </c>
      <c r="AB58" s="60">
        <v>0.101857066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0.31758299999999906</v>
      </c>
      <c r="AN58" s="95">
        <f t="shared" si="5"/>
        <v>0.43577000000000155</v>
      </c>
      <c r="AO58" s="95">
        <f t="shared" si="6"/>
        <v>4.920699999999556E-4</v>
      </c>
      <c r="AP58" s="95">
        <f t="shared" si="7"/>
        <v>1.53141999999995E-3</v>
      </c>
      <c r="AQ58" s="120">
        <f t="shared" si="8"/>
        <v>-7.1531040000000073E-3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29.012595000000001</v>
      </c>
      <c r="G59" s="187">
        <v>32.544201999999999</v>
      </c>
      <c r="H59" s="187">
        <v>0.94719030999999998</v>
      </c>
      <c r="I59" s="62">
        <v>0.96840002000000003</v>
      </c>
      <c r="J59" s="62">
        <v>6.2937670000000001E-2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29.216699999999999</v>
      </c>
      <c r="Y59" s="187">
        <v>32.850605000000002</v>
      </c>
      <c r="Z59" s="187">
        <v>0.94747340999999996</v>
      </c>
      <c r="AA59" s="62">
        <v>0.96884999000000005</v>
      </c>
      <c r="AB59" s="62">
        <v>5.7795635999999997E-2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0.20410499999999843</v>
      </c>
      <c r="AN59" s="121">
        <f t="shared" si="5"/>
        <v>0.30640300000000309</v>
      </c>
      <c r="AO59" s="121">
        <f t="shared" si="6"/>
        <v>2.8309999999998059E-4</v>
      </c>
      <c r="AP59" s="121">
        <f t="shared" si="7"/>
        <v>4.4997000000002174E-4</v>
      </c>
      <c r="AQ59" s="87">
        <f t="shared" si="8"/>
        <v>-5.1420340000000037E-3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33.093308</v>
      </c>
      <c r="G60" s="187">
        <v>36.894286999999998</v>
      </c>
      <c r="H60" s="187">
        <v>0.97711305999999998</v>
      </c>
      <c r="I60" s="62">
        <v>0.98573078999999997</v>
      </c>
      <c r="J60" s="62">
        <v>3.3215670000000003E-2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34.327294000000002</v>
      </c>
      <c r="Y60" s="187">
        <v>37.653843999999999</v>
      </c>
      <c r="Z60" s="187">
        <v>0.97743135000000003</v>
      </c>
      <c r="AA60" s="62">
        <v>0.98623377000000001</v>
      </c>
      <c r="AB60" s="62">
        <v>2.6461513999999998E-2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1.2339860000000016</v>
      </c>
      <c r="AN60" s="121">
        <f t="shared" si="5"/>
        <v>0.75955700000000093</v>
      </c>
      <c r="AO60" s="121">
        <f t="shared" si="6"/>
        <v>3.1829000000005436E-4</v>
      </c>
      <c r="AP60" s="121">
        <f t="shared" si="7"/>
        <v>5.0298000000004173E-4</v>
      </c>
      <c r="AQ60" s="87">
        <f t="shared" si="8"/>
        <v>-6.7541560000000042E-3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36.651952999999999</v>
      </c>
      <c r="G61" s="187">
        <v>40.900224000000001</v>
      </c>
      <c r="H61" s="187">
        <v>0.99066482</v>
      </c>
      <c r="I61" s="62">
        <v>0.99365552999999995</v>
      </c>
      <c r="J61" s="62">
        <v>1.7751003000000001E-2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39.543109000000001</v>
      </c>
      <c r="Y61" s="187">
        <v>42.879522999999999</v>
      </c>
      <c r="Z61" s="187">
        <v>0.99107997000000003</v>
      </c>
      <c r="AA61" s="62">
        <v>0.99417781999999999</v>
      </c>
      <c r="AB61" s="62">
        <v>1.0172199999999999E-2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2.8911560000000023</v>
      </c>
      <c r="AN61" s="121">
        <f t="shared" si="5"/>
        <v>1.9792989999999975</v>
      </c>
      <c r="AO61" s="121">
        <f t="shared" si="6"/>
        <v>4.1515000000003077E-4</v>
      </c>
      <c r="AP61" s="121">
        <f t="shared" si="7"/>
        <v>5.2229000000003634E-4</v>
      </c>
      <c r="AQ61" s="87">
        <f t="shared" si="8"/>
        <v>-7.578803000000002E-3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24.814252</v>
      </c>
      <c r="G63" s="96">
        <v>29.28491</v>
      </c>
      <c r="H63" s="96">
        <v>0.88259809</v>
      </c>
      <c r="I63" s="60">
        <v>0.94655646000000004</v>
      </c>
      <c r="J63" s="60">
        <v>0.11648842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24.771806000000002</v>
      </c>
      <c r="Y63" s="96">
        <v>29.273136999999998</v>
      </c>
      <c r="Z63" s="96">
        <v>0.88217109000000005</v>
      </c>
      <c r="AA63" s="60">
        <v>0.94612921000000005</v>
      </c>
      <c r="AB63" s="60">
        <v>0.116351895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-4.2445999999998207E-2</v>
      </c>
      <c r="AN63" s="95">
        <f t="shared" si="5"/>
        <v>-1.1773000000001588E-2</v>
      </c>
      <c r="AO63" s="95">
        <f t="shared" si="6"/>
        <v>-4.2699999999995519E-4</v>
      </c>
      <c r="AP63" s="95">
        <f t="shared" si="7"/>
        <v>-4.2724999999999014E-4</v>
      </c>
      <c r="AQ63" s="120">
        <f t="shared" si="8"/>
        <v>-1.3652499999999845E-4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28.663937000000001</v>
      </c>
      <c r="G64" s="187">
        <v>32.621093000000002</v>
      </c>
      <c r="H64" s="187">
        <v>0.94046114000000003</v>
      </c>
      <c r="I64" s="62">
        <v>0.96749867000000001</v>
      </c>
      <c r="J64" s="62">
        <v>5.8305660000000002E-2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28.680292999999999</v>
      </c>
      <c r="Y64" s="187">
        <v>32.635291000000002</v>
      </c>
      <c r="Z64" s="187">
        <v>0.94043463999999999</v>
      </c>
      <c r="AA64" s="62">
        <v>0.96763639999999995</v>
      </c>
      <c r="AB64" s="62">
        <v>5.8046467999999997E-2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1.6355999999998261E-2</v>
      </c>
      <c r="AN64" s="121">
        <f t="shared" si="5"/>
        <v>1.4198000000000377E-2</v>
      </c>
      <c r="AO64" s="121">
        <f t="shared" si="6"/>
        <v>-2.650000000004038E-5</v>
      </c>
      <c r="AP64" s="121">
        <f t="shared" si="7"/>
        <v>1.3772999999994706E-4</v>
      </c>
      <c r="AQ64" s="87">
        <f t="shared" si="8"/>
        <v>-2.5919200000000531E-4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33.806972000000002</v>
      </c>
      <c r="G65" s="187">
        <v>37.251849</v>
      </c>
      <c r="H65" s="187">
        <v>0.97689901000000001</v>
      </c>
      <c r="I65" s="62">
        <v>0.98583812000000004</v>
      </c>
      <c r="J65" s="62">
        <v>2.466496E-2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33.875579000000002</v>
      </c>
      <c r="Y65" s="187">
        <v>37.270018999999998</v>
      </c>
      <c r="Z65" s="187">
        <v>0.97710366000000004</v>
      </c>
      <c r="AA65" s="62">
        <v>0.98596145999999996</v>
      </c>
      <c r="AB65" s="62">
        <v>2.4259606E-2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6.8607000000000085E-2</v>
      </c>
      <c r="AN65" s="121">
        <f t="shared" si="5"/>
        <v>1.8169999999997799E-2</v>
      </c>
      <c r="AO65" s="121">
        <f t="shared" si="6"/>
        <v>2.0465000000002842E-4</v>
      </c>
      <c r="AP65" s="121">
        <f t="shared" si="7"/>
        <v>1.2333999999991629E-4</v>
      </c>
      <c r="AQ65" s="87">
        <f t="shared" si="8"/>
        <v>-4.0535400000000013E-4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39.075577000000003</v>
      </c>
      <c r="G66" s="187">
        <v>42.366639999999997</v>
      </c>
      <c r="H66" s="187">
        <v>0.99106490999999997</v>
      </c>
      <c r="I66" s="62">
        <v>0.99406176999999996</v>
      </c>
      <c r="J66" s="62">
        <v>9.4078589999999993E-3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39.428165999999997</v>
      </c>
      <c r="Y66" s="187">
        <v>42.714463000000002</v>
      </c>
      <c r="Z66" s="187">
        <v>0.99135611000000001</v>
      </c>
      <c r="AA66" s="62">
        <v>0.99432200000000004</v>
      </c>
      <c r="AB66" s="62">
        <v>8.8622700000000002E-3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0.35258899999999471</v>
      </c>
      <c r="AN66" s="121">
        <f t="shared" si="5"/>
        <v>0.34782300000000532</v>
      </c>
      <c r="AO66" s="121">
        <f t="shared" si="6"/>
        <v>2.9120000000004698E-4</v>
      </c>
      <c r="AP66" s="121">
        <f t="shared" si="7"/>
        <v>2.6023000000008345E-4</v>
      </c>
      <c r="AQ66" s="87">
        <f t="shared" si="8"/>
        <v>-5.455889999999991E-4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25.551822000000001</v>
      </c>
      <c r="G68" s="96">
        <v>29.687638</v>
      </c>
      <c r="H68" s="96">
        <v>0.89847549999999998</v>
      </c>
      <c r="I68" s="60">
        <v>0.95035539000000002</v>
      </c>
      <c r="J68" s="60">
        <v>0.10824716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26.029827000000001</v>
      </c>
      <c r="Y68" s="96">
        <v>30.258887000000001</v>
      </c>
      <c r="Z68" s="96">
        <v>0.89872932000000005</v>
      </c>
      <c r="AA68" s="60">
        <v>0.95194118000000005</v>
      </c>
      <c r="AB68" s="60">
        <v>0.10122552999999999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0.47800499999999957</v>
      </c>
      <c r="AN68" s="95">
        <f t="shared" si="5"/>
        <v>0.57124900000000167</v>
      </c>
      <c r="AO68" s="95">
        <f t="shared" si="6"/>
        <v>2.5382000000007121E-4</v>
      </c>
      <c r="AP68" s="95">
        <f t="shared" si="7"/>
        <v>1.5857900000000313E-3</v>
      </c>
      <c r="AQ68" s="120">
        <f t="shared" si="8"/>
        <v>-7.0216300000000009E-3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28.801897</v>
      </c>
      <c r="G69" s="187">
        <v>32.546823000000003</v>
      </c>
      <c r="H69" s="187">
        <v>0.94124068000000005</v>
      </c>
      <c r="I69" s="62">
        <v>0.96786150999999998</v>
      </c>
      <c r="J69" s="62">
        <v>6.3100085E-2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29.300768000000001</v>
      </c>
      <c r="Y69" s="187">
        <v>33.016768999999996</v>
      </c>
      <c r="Z69" s="187">
        <v>0.94153195000000001</v>
      </c>
      <c r="AA69" s="62">
        <v>0.96786687000000005</v>
      </c>
      <c r="AB69" s="62">
        <v>5.7487472999999997E-2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0.49887100000000117</v>
      </c>
      <c r="AN69" s="121">
        <f t="shared" si="5"/>
        <v>0.46994599999999309</v>
      </c>
      <c r="AO69" s="121">
        <f t="shared" si="6"/>
        <v>2.9126999999995462E-4</v>
      </c>
      <c r="AP69" s="121">
        <f t="shared" si="7"/>
        <v>5.3600000000653125E-6</v>
      </c>
      <c r="AQ69" s="87">
        <f t="shared" si="8"/>
        <v>-5.6126120000000029E-3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32.571437000000003</v>
      </c>
      <c r="G70" s="187">
        <v>36.425711</v>
      </c>
      <c r="H70" s="187">
        <v>0.97439014000000002</v>
      </c>
      <c r="I70" s="62">
        <v>0.98461524</v>
      </c>
      <c r="J70" s="62">
        <v>3.4589346E-2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34.10201</v>
      </c>
      <c r="Y70" s="187">
        <v>37.412419999999997</v>
      </c>
      <c r="Z70" s="187">
        <v>0.97484013000000003</v>
      </c>
      <c r="AA70" s="62">
        <v>0.98520247000000005</v>
      </c>
      <c r="AB70" s="62">
        <v>2.6860029000000001E-2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1.5305729999999969</v>
      </c>
      <c r="AN70" s="121">
        <f t="shared" si="5"/>
        <v>0.98670899999999762</v>
      </c>
      <c r="AO70" s="121">
        <f t="shared" si="6"/>
        <v>4.4999000000001121E-4</v>
      </c>
      <c r="AP70" s="121">
        <f t="shared" si="7"/>
        <v>5.8723000000004966E-4</v>
      </c>
      <c r="AQ70" s="87">
        <f t="shared" si="8"/>
        <v>-7.7293169999999994E-3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36.214548000000001</v>
      </c>
      <c r="G71" s="187">
        <v>40.494442999999997</v>
      </c>
      <c r="H71" s="187">
        <v>0.98968900000000004</v>
      </c>
      <c r="I71" s="62">
        <v>0.99317241999999994</v>
      </c>
      <c r="J71" s="62">
        <v>1.9224604999999999E-2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39.349223000000002</v>
      </c>
      <c r="Y71" s="187">
        <v>42.673271</v>
      </c>
      <c r="Z71" s="187">
        <v>0.99018594999999998</v>
      </c>
      <c r="AA71" s="62">
        <v>0.99376326999999998</v>
      </c>
      <c r="AB71" s="62">
        <v>1.0568411999999999E-2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3.1346750000000014</v>
      </c>
      <c r="AN71" s="121">
        <f t="shared" si="5"/>
        <v>2.1788280000000029</v>
      </c>
      <c r="AO71" s="121">
        <f t="shared" si="6"/>
        <v>4.9694999999994049E-4</v>
      </c>
      <c r="AP71" s="121">
        <f t="shared" si="7"/>
        <v>5.9085000000003163E-4</v>
      </c>
      <c r="AQ71" s="87">
        <f t="shared" si="8"/>
        <v>-8.6561929999999995E-3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25.641994</v>
      </c>
      <c r="G73" s="96">
        <v>29.812642</v>
      </c>
      <c r="H73" s="96">
        <v>0.90632798000000003</v>
      </c>
      <c r="I73" s="60">
        <v>0.94786976000000001</v>
      </c>
      <c r="J73" s="60">
        <v>0.119822055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25.636234999999999</v>
      </c>
      <c r="Y73" s="96">
        <v>30.243228999999999</v>
      </c>
      <c r="Z73" s="96">
        <v>0.90619307999999998</v>
      </c>
      <c r="AA73" s="60">
        <v>0.94820541999999997</v>
      </c>
      <c r="AB73" s="60">
        <v>0.11472665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-5.7590000000011798E-3</v>
      </c>
      <c r="AN73" s="95">
        <f t="shared" si="5"/>
        <v>0.43058699999999916</v>
      </c>
      <c r="AO73" s="95">
        <f t="shared" si="6"/>
        <v>-1.3490000000004887E-4</v>
      </c>
      <c r="AP73" s="95">
        <f t="shared" si="7"/>
        <v>3.3565999999995988E-4</v>
      </c>
      <c r="AQ73" s="120">
        <f t="shared" si="8"/>
        <v>-5.0954049999999973E-3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29.084085000000002</v>
      </c>
      <c r="G74" s="187">
        <v>32.982748999999998</v>
      </c>
      <c r="H74" s="187">
        <v>0.95098335000000001</v>
      </c>
      <c r="I74" s="62">
        <v>0.97015989000000002</v>
      </c>
      <c r="J74" s="62">
        <v>6.576419E-2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29.366112999999999</v>
      </c>
      <c r="Y74" s="187">
        <v>33.507292999999997</v>
      </c>
      <c r="Z74" s="187">
        <v>0.95127446000000004</v>
      </c>
      <c r="AA74" s="62">
        <v>0.97038223000000001</v>
      </c>
      <c r="AB74" s="62">
        <v>6.1179243000000001E-2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0.28202799999999684</v>
      </c>
      <c r="AN74" s="121">
        <f t="shared" si="5"/>
        <v>0.52454399999999879</v>
      </c>
      <c r="AO74" s="121">
        <f t="shared" si="6"/>
        <v>2.9111000000003884E-4</v>
      </c>
      <c r="AP74" s="121">
        <f t="shared" si="7"/>
        <v>2.2233999999998755E-4</v>
      </c>
      <c r="AQ74" s="87">
        <f t="shared" si="8"/>
        <v>-4.5849469999999989E-3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33.288795</v>
      </c>
      <c r="G75" s="187">
        <v>36.996468999999998</v>
      </c>
      <c r="H75" s="187">
        <v>0.97995593000000003</v>
      </c>
      <c r="I75" s="62">
        <v>0.98663367000000002</v>
      </c>
      <c r="J75" s="62">
        <v>3.2157459999999999E-2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34.049760999999997</v>
      </c>
      <c r="Y75" s="187">
        <v>37.681617000000003</v>
      </c>
      <c r="Z75" s="187">
        <v>0.98015542</v>
      </c>
      <c r="AA75" s="62">
        <v>0.98666114000000005</v>
      </c>
      <c r="AB75" s="62">
        <v>2.7623562000000001E-2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0.76096599999999626</v>
      </c>
      <c r="AN75" s="121">
        <f t="shared" si="5"/>
        <v>0.6851480000000052</v>
      </c>
      <c r="AO75" s="121">
        <f t="shared" si="6"/>
        <v>1.9948999999996886E-4</v>
      </c>
      <c r="AP75" s="121">
        <f t="shared" si="7"/>
        <v>2.7470000000029415E-5</v>
      </c>
      <c r="AQ75" s="87">
        <f t="shared" si="8"/>
        <v>-4.533897999999998E-3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37.568492999999997</v>
      </c>
      <c r="G76" s="187">
        <v>41.592452000000002</v>
      </c>
      <c r="H76" s="187">
        <v>0.99198695000000003</v>
      </c>
      <c r="I76" s="62">
        <v>0.99428497999999998</v>
      </c>
      <c r="J76" s="62">
        <v>1.6030042000000001E-2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39.869373000000003</v>
      </c>
      <c r="Y76" s="187">
        <v>43.148428000000003</v>
      </c>
      <c r="Z76" s="187">
        <v>0.99230251000000003</v>
      </c>
      <c r="AA76" s="62">
        <v>0.99479925000000002</v>
      </c>
      <c r="AB76" s="62">
        <v>1.1559025000000001E-2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2.3008800000000065</v>
      </c>
      <c r="AN76" s="121">
        <f t="shared" si="5"/>
        <v>1.5559760000000011</v>
      </c>
      <c r="AO76" s="121">
        <f t="shared" si="6"/>
        <v>3.1555999999999251E-4</v>
      </c>
      <c r="AP76" s="121">
        <f t="shared" si="7"/>
        <v>5.1427000000003886E-4</v>
      </c>
      <c r="AQ76" s="87">
        <f t="shared" si="8"/>
        <v>-4.4710170000000007E-3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23.950472000000001</v>
      </c>
      <c r="G78" s="96">
        <v>28.837395000000001</v>
      </c>
      <c r="H78" s="96">
        <v>0.88839221999999995</v>
      </c>
      <c r="I78" s="60">
        <v>0.93309766999999999</v>
      </c>
      <c r="J78" s="60">
        <v>0.13202456000000001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23.948150999999999</v>
      </c>
      <c r="Y78" s="96">
        <v>28.846381999999998</v>
      </c>
      <c r="Z78" s="96">
        <v>0.88813288999999995</v>
      </c>
      <c r="AA78" s="60">
        <v>0.93383101999999996</v>
      </c>
      <c r="AB78" s="60">
        <v>0.13222454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-2.3210000000020159E-3</v>
      </c>
      <c r="AN78" s="95">
        <f t="shared" si="5"/>
        <v>8.9869999999976358E-3</v>
      </c>
      <c r="AO78" s="95">
        <f t="shared" si="6"/>
        <v>-2.5933000000000206E-4</v>
      </c>
      <c r="AP78" s="95">
        <f t="shared" si="7"/>
        <v>7.3334999999996597E-4</v>
      </c>
      <c r="AQ78" s="120">
        <f t="shared" si="8"/>
        <v>1.999799999999885E-4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28.016658</v>
      </c>
      <c r="G79" s="187">
        <v>32.221750999999998</v>
      </c>
      <c r="H79" s="187">
        <v>0.94489838999999998</v>
      </c>
      <c r="I79" s="62">
        <v>0.96405865000000002</v>
      </c>
      <c r="J79" s="62">
        <v>6.534798E-2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28.151565999999999</v>
      </c>
      <c r="Y79" s="187">
        <v>32.347211999999999</v>
      </c>
      <c r="Z79" s="187">
        <v>0.94530493999999998</v>
      </c>
      <c r="AA79" s="62">
        <v>0.96517350999999996</v>
      </c>
      <c r="AB79" s="62">
        <v>6.374581E-2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0.13490799999999936</v>
      </c>
      <c r="AN79" s="121">
        <f t="shared" si="5"/>
        <v>0.12546100000000138</v>
      </c>
      <c r="AO79" s="121">
        <f t="shared" si="6"/>
        <v>4.0655000000000552E-4</v>
      </c>
      <c r="AP79" s="121">
        <f t="shared" si="7"/>
        <v>1.1148599999999398E-3</v>
      </c>
      <c r="AQ79" s="87">
        <f t="shared" si="8"/>
        <v>-1.60217E-3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33.557209</v>
      </c>
      <c r="G80" s="187">
        <v>37.091259000000001</v>
      </c>
      <c r="H80" s="187">
        <v>0.97866719999999996</v>
      </c>
      <c r="I80" s="62">
        <v>0.98553058000000004</v>
      </c>
      <c r="J80" s="62">
        <v>2.7849253000000001E-2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33.790519000000003</v>
      </c>
      <c r="Y80" s="187">
        <v>37.297986000000002</v>
      </c>
      <c r="Z80" s="187">
        <v>0.97910381000000002</v>
      </c>
      <c r="AA80" s="62">
        <v>0.98589495999999999</v>
      </c>
      <c r="AB80" s="62">
        <v>2.6475697999999999E-2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0.23331000000000301</v>
      </c>
      <c r="AN80" s="121">
        <f t="shared" si="5"/>
        <v>0.20672700000000077</v>
      </c>
      <c r="AO80" s="121">
        <f t="shared" si="6"/>
        <v>4.3661000000005945E-4</v>
      </c>
      <c r="AP80" s="121">
        <f t="shared" si="7"/>
        <v>3.6437999999994197E-4</v>
      </c>
      <c r="AQ80" s="87">
        <f t="shared" si="8"/>
        <v>-1.373555000000002E-3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38.747422999999998</v>
      </c>
      <c r="G81" s="187">
        <v>42.155796000000002</v>
      </c>
      <c r="H81" s="187">
        <v>0.99160967</v>
      </c>
      <c r="I81" s="62">
        <v>0.99404585999999995</v>
      </c>
      <c r="J81" s="62">
        <v>1.1385678999999999E-2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39.335303000000003</v>
      </c>
      <c r="Y81" s="187">
        <v>42.658898999999998</v>
      </c>
      <c r="Z81" s="187">
        <v>0.99191516999999996</v>
      </c>
      <c r="AA81" s="62">
        <v>0.99436517999999996</v>
      </c>
      <c r="AB81" s="62">
        <v>1.0449663E-2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0.58788000000000551</v>
      </c>
      <c r="AN81" s="121">
        <f t="shared" si="5"/>
        <v>0.50310299999999586</v>
      </c>
      <c r="AO81" s="121">
        <f t="shared" si="6"/>
        <v>3.0549999999995858E-4</v>
      </c>
      <c r="AP81" s="121">
        <f t="shared" si="7"/>
        <v>3.1932000000001182E-4</v>
      </c>
      <c r="AQ81" s="87">
        <f t="shared" si="8"/>
        <v>-9.3601599999999958E-4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25.715505</v>
      </c>
      <c r="G83" s="96">
        <v>30.176777999999999</v>
      </c>
      <c r="H83" s="96">
        <v>0.90689502</v>
      </c>
      <c r="I83" s="60">
        <v>0.95359263999999999</v>
      </c>
      <c r="J83" s="60">
        <v>0.10946362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25.576263000000001</v>
      </c>
      <c r="Y83" s="96">
        <v>30.073891</v>
      </c>
      <c r="Z83" s="96">
        <v>0.90663901999999996</v>
      </c>
      <c r="AA83" s="60">
        <v>0.95362572000000001</v>
      </c>
      <c r="AB83" s="60">
        <v>0.10966881000000001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-0.13924199999999942</v>
      </c>
      <c r="AN83" s="95">
        <f t="shared" si="5"/>
        <v>-0.10288699999999906</v>
      </c>
      <c r="AO83" s="95">
        <f t="shared" si="6"/>
        <v>-2.5600000000003398E-4</v>
      </c>
      <c r="AP83" s="95">
        <f t="shared" si="7"/>
        <v>3.308000000001865E-5</v>
      </c>
      <c r="AQ83" s="120">
        <f t="shared" si="8"/>
        <v>2.0519000000000787E-4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29.670439999999999</v>
      </c>
      <c r="G84" s="187">
        <v>33.546866999999999</v>
      </c>
      <c r="H84" s="187">
        <v>0.95074042999999997</v>
      </c>
      <c r="I84" s="62">
        <v>0.97161045999999995</v>
      </c>
      <c r="J84" s="62">
        <v>5.9862193000000001E-2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29.72983</v>
      </c>
      <c r="Y84" s="187">
        <v>33.595039</v>
      </c>
      <c r="Z84" s="187">
        <v>0.95111690999999998</v>
      </c>
      <c r="AA84" s="62">
        <v>0.97193956999999997</v>
      </c>
      <c r="AB84" s="62">
        <v>5.8459386000000002E-2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5.9390000000000498E-2</v>
      </c>
      <c r="AN84" s="121">
        <f t="shared" si="5"/>
        <v>4.8172000000000992E-2</v>
      </c>
      <c r="AO84" s="121">
        <f t="shared" si="6"/>
        <v>3.7648000000001236E-4</v>
      </c>
      <c r="AP84" s="121">
        <f t="shared" si="7"/>
        <v>3.2911000000002133E-4</v>
      </c>
      <c r="AQ84" s="87">
        <f t="shared" si="8"/>
        <v>-1.402806999999999E-3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34.685135000000002</v>
      </c>
      <c r="G85" s="187">
        <v>38.112431999999998</v>
      </c>
      <c r="H85" s="187">
        <v>0.98012054000000004</v>
      </c>
      <c r="I85" s="62">
        <v>0.98750039000000001</v>
      </c>
      <c r="J85" s="62">
        <v>2.6738743999999998E-2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34.792513</v>
      </c>
      <c r="Y85" s="187">
        <v>38.189751999999999</v>
      </c>
      <c r="Z85" s="187">
        <v>0.98041102000000002</v>
      </c>
      <c r="AA85" s="62">
        <v>0.98772101000000001</v>
      </c>
      <c r="AB85" s="62">
        <v>2.6238572000000002E-2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0.10737799999999709</v>
      </c>
      <c r="AN85" s="121">
        <f t="shared" si="5"/>
        <v>7.7320000000000277E-2</v>
      </c>
      <c r="AO85" s="121">
        <f t="shared" si="6"/>
        <v>2.9047999999998186E-4</v>
      </c>
      <c r="AP85" s="121">
        <f t="shared" si="7"/>
        <v>2.206200000000047E-4</v>
      </c>
      <c r="AQ85" s="87">
        <f t="shared" si="8"/>
        <v>-5.0017199999999665E-4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39.829666000000003</v>
      </c>
      <c r="G86" s="187">
        <v>43.097881000000001</v>
      </c>
      <c r="H86" s="187">
        <v>0.99206678999999998</v>
      </c>
      <c r="I86" s="62">
        <v>0.99488124</v>
      </c>
      <c r="J86" s="62">
        <v>1.0692877E-2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40.067458000000002</v>
      </c>
      <c r="Y86" s="187">
        <v>43.327719000000002</v>
      </c>
      <c r="Z86" s="187">
        <v>0.99229299000000004</v>
      </c>
      <c r="AA86" s="62">
        <v>0.99503427</v>
      </c>
      <c r="AB86" s="62">
        <v>1.0237317500000001E-2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0.23779199999999889</v>
      </c>
      <c r="AN86" s="121">
        <f t="shared" si="5"/>
        <v>0.22983800000000087</v>
      </c>
      <c r="AO86" s="121">
        <f t="shared" si="6"/>
        <v>2.2620000000006524E-4</v>
      </c>
      <c r="AP86" s="121">
        <f t="shared" si="7"/>
        <v>1.5302999999999845E-4</v>
      </c>
      <c r="AQ86" s="87">
        <f t="shared" si="8"/>
        <v>-4.5555949999999922E-4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26.075385000000001</v>
      </c>
      <c r="G88" s="96">
        <v>30.304403000000001</v>
      </c>
      <c r="H88" s="96">
        <v>0.90815343000000004</v>
      </c>
      <c r="I88" s="60">
        <v>0.95193764000000003</v>
      </c>
      <c r="J88" s="60">
        <v>0.11843590399999999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25.931408999999999</v>
      </c>
      <c r="Y88" s="96">
        <v>30.641590999999998</v>
      </c>
      <c r="Z88" s="96">
        <v>0.90820756000000002</v>
      </c>
      <c r="AA88" s="60">
        <v>0.95072984999999999</v>
      </c>
      <c r="AB88" s="60">
        <v>0.11457146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-0.1439760000000021</v>
      </c>
      <c r="AN88" s="95">
        <f t="shared" si="5"/>
        <v>0.3371879999999976</v>
      </c>
      <c r="AO88" s="95">
        <f t="shared" si="6"/>
        <v>5.4129999999985579E-5</v>
      </c>
      <c r="AP88" s="95">
        <f t="shared" si="7"/>
        <v>-1.2077900000000419E-3</v>
      </c>
      <c r="AQ88" s="120">
        <f t="shared" si="8"/>
        <v>-3.8644439999999947E-3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29.58193</v>
      </c>
      <c r="G89" s="187">
        <v>33.390903999999999</v>
      </c>
      <c r="H89" s="187">
        <v>0.95281830999999995</v>
      </c>
      <c r="I89" s="62">
        <v>0.97306176</v>
      </c>
      <c r="J89" s="62">
        <v>6.7908579999999996E-2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29.793434000000001</v>
      </c>
      <c r="Y89" s="187">
        <v>33.977964999999998</v>
      </c>
      <c r="Z89" s="187">
        <v>0.95318714999999998</v>
      </c>
      <c r="AA89" s="62">
        <v>0.9738561</v>
      </c>
      <c r="AB89" s="62">
        <v>6.3043559999999998E-2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0.21150400000000147</v>
      </c>
      <c r="AN89" s="121">
        <f t="shared" si="5"/>
        <v>0.5870609999999985</v>
      </c>
      <c r="AO89" s="121">
        <f t="shared" si="6"/>
        <v>3.6884000000003692E-4</v>
      </c>
      <c r="AP89" s="121">
        <f t="shared" si="7"/>
        <v>7.9434000000000449E-4</v>
      </c>
      <c r="AQ89" s="87">
        <f t="shared" si="8"/>
        <v>-4.8650199999999977E-3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34.062480000000001</v>
      </c>
      <c r="G90" s="187">
        <v>37.601823000000003</v>
      </c>
      <c r="H90" s="187">
        <v>0.98113271999999996</v>
      </c>
      <c r="I90" s="62">
        <v>0.98790535000000002</v>
      </c>
      <c r="J90" s="62">
        <v>3.3029540000000003E-2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34.666426000000001</v>
      </c>
      <c r="Y90" s="187">
        <v>38.265801000000003</v>
      </c>
      <c r="Z90" s="187">
        <v>0.98132169999999996</v>
      </c>
      <c r="AA90" s="62">
        <v>0.98805001999999997</v>
      </c>
      <c r="AB90" s="62">
        <v>2.854421E-2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0.60394600000000054</v>
      </c>
      <c r="AN90" s="121">
        <f t="shared" si="5"/>
        <v>0.66397800000000018</v>
      </c>
      <c r="AO90" s="121">
        <f t="shared" si="6"/>
        <v>1.8898000000000525E-4</v>
      </c>
      <c r="AP90" s="121">
        <f t="shared" si="7"/>
        <v>1.4466999999995789E-4</v>
      </c>
      <c r="AQ90" s="87">
        <f t="shared" si="8"/>
        <v>-4.4853300000000026E-3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38.199382</v>
      </c>
      <c r="G91" s="187">
        <v>42.135215000000002</v>
      </c>
      <c r="H91" s="187">
        <v>0.99246588000000002</v>
      </c>
      <c r="I91" s="62">
        <v>0.99479161999999999</v>
      </c>
      <c r="J91" s="62">
        <v>1.5594791E-2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40.187260000000002</v>
      </c>
      <c r="Y91" s="187">
        <v>43.383040999999999</v>
      </c>
      <c r="Z91" s="187">
        <v>0.99270928999999997</v>
      </c>
      <c r="AA91" s="62">
        <v>0.99520920999999996</v>
      </c>
      <c r="AB91" s="62">
        <v>1.2000939E-2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1.987878000000002</v>
      </c>
      <c r="AN91" s="121">
        <f t="shared" si="5"/>
        <v>1.2478259999999963</v>
      </c>
      <c r="AO91" s="121">
        <f t="shared" si="6"/>
        <v>2.4340999999994395E-4</v>
      </c>
      <c r="AP91" s="121">
        <f t="shared" si="7"/>
        <v>4.1758999999996771E-4</v>
      </c>
      <c r="AQ91" s="87">
        <f t="shared" si="8"/>
        <v>-3.5938519999999998E-3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26.483546</v>
      </c>
      <c r="G93" s="96">
        <v>30.559861999999999</v>
      </c>
      <c r="H93" s="96">
        <v>0.91696230000000001</v>
      </c>
      <c r="I93" s="60">
        <v>0.95413444999999997</v>
      </c>
      <c r="J93" s="60">
        <v>0.11608187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26.46283</v>
      </c>
      <c r="Y93" s="96">
        <v>30.509806000000001</v>
      </c>
      <c r="Z93" s="96">
        <v>0.91682238999999999</v>
      </c>
      <c r="AA93" s="60">
        <v>0.95410041000000001</v>
      </c>
      <c r="AB93" s="60">
        <v>0.11553983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-2.0716000000000179E-2</v>
      </c>
      <c r="AN93" s="95">
        <f t="shared" si="5"/>
        <v>-5.005599999999788E-2</v>
      </c>
      <c r="AO93" s="95">
        <f t="shared" si="6"/>
        <v>-1.3991000000002085E-4</v>
      </c>
      <c r="AP93" s="95">
        <f t="shared" si="7"/>
        <v>-3.4039999999957438E-5</v>
      </c>
      <c r="AQ93" s="120">
        <f t="shared" si="8"/>
        <v>-5.4204000000000752E-4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29.981907</v>
      </c>
      <c r="G94" s="187">
        <v>33.636605000000003</v>
      </c>
      <c r="H94" s="187">
        <v>0.95363372000000002</v>
      </c>
      <c r="I94" s="62">
        <v>0.97187564000000004</v>
      </c>
      <c r="J94" s="62">
        <v>6.4921685000000007E-2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30.083172000000001</v>
      </c>
      <c r="Y94" s="187">
        <v>33.738174000000001</v>
      </c>
      <c r="Z94" s="187">
        <v>0.95411581000000001</v>
      </c>
      <c r="AA94" s="62">
        <v>0.97254755000000004</v>
      </c>
      <c r="AB94" s="62">
        <v>6.2572660000000002E-2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0.10126500000000149</v>
      </c>
      <c r="AN94" s="121">
        <f t="shared" si="5"/>
        <v>0.1015689999999978</v>
      </c>
      <c r="AO94" s="121">
        <f t="shared" si="6"/>
        <v>4.8208999999999058E-4</v>
      </c>
      <c r="AP94" s="121">
        <f t="shared" si="7"/>
        <v>6.7190999999999779E-4</v>
      </c>
      <c r="AQ94" s="87">
        <f t="shared" si="8"/>
        <v>-2.3490250000000046E-3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34.927916000000003</v>
      </c>
      <c r="G95" s="187">
        <v>38.374338999999999</v>
      </c>
      <c r="H95" s="187">
        <v>0.98113519999999999</v>
      </c>
      <c r="I95" s="62">
        <v>0.98796613</v>
      </c>
      <c r="J95" s="62">
        <v>2.9705169E-2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34.986327000000003</v>
      </c>
      <c r="Y95" s="187">
        <v>38.375582000000001</v>
      </c>
      <c r="Z95" s="187">
        <v>0.98128592000000003</v>
      </c>
      <c r="AA95" s="62">
        <v>0.98805787</v>
      </c>
      <c r="AB95" s="62">
        <v>2.9681809999999999E-2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5.8410999999999547E-2</v>
      </c>
      <c r="AN95" s="121">
        <f t="shared" si="5"/>
        <v>1.2430000000023256E-3</v>
      </c>
      <c r="AO95" s="121">
        <f t="shared" si="6"/>
        <v>1.5072000000004859E-4</v>
      </c>
      <c r="AP95" s="121">
        <f t="shared" si="7"/>
        <v>9.1740000000006816E-5</v>
      </c>
      <c r="AQ95" s="87">
        <f t="shared" si="8"/>
        <v>-2.3359000000000574E-5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40.045878999999999</v>
      </c>
      <c r="G96" s="187">
        <v>43.393706999999999</v>
      </c>
      <c r="H96" s="187">
        <v>0.99237520000000001</v>
      </c>
      <c r="I96" s="62">
        <v>0.99498109999999995</v>
      </c>
      <c r="J96" s="62">
        <v>1.2616361E-2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40.367269999999998</v>
      </c>
      <c r="Y96" s="187">
        <v>43.641286999999998</v>
      </c>
      <c r="Z96" s="187">
        <v>0.99259229000000004</v>
      </c>
      <c r="AA96" s="62">
        <v>0.99511499999999997</v>
      </c>
      <c r="AB96" s="62">
        <v>1.1874251000000001E-2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0.32139099999999843</v>
      </c>
      <c r="AN96" s="121">
        <f t="shared" si="5"/>
        <v>0.24757999999999925</v>
      </c>
      <c r="AO96" s="121">
        <f t="shared" si="6"/>
        <v>2.1709000000003087E-4</v>
      </c>
      <c r="AP96" s="121">
        <f t="shared" si="7"/>
        <v>1.3390000000002011E-4</v>
      </c>
      <c r="AQ96" s="87">
        <f t="shared" si="8"/>
        <v>-7.4210999999999895E-4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26.397779</v>
      </c>
      <c r="G98" s="96">
        <v>30.544922</v>
      </c>
      <c r="H98" s="96">
        <v>0.91901997000000002</v>
      </c>
      <c r="I98" s="60">
        <v>0.95712492000000005</v>
      </c>
      <c r="J98" s="60">
        <v>0.10302535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26.447922999999999</v>
      </c>
      <c r="Y98" s="96">
        <v>30.590937</v>
      </c>
      <c r="Z98" s="96">
        <v>0.91902978999999996</v>
      </c>
      <c r="AA98" s="60">
        <v>0.95770263</v>
      </c>
      <c r="AB98" s="60">
        <v>0.10237004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5.0143999999999522E-2</v>
      </c>
      <c r="AN98" s="95">
        <f t="shared" si="15"/>
        <v>4.6015000000000583E-2</v>
      </c>
      <c r="AO98" s="95">
        <f t="shared" si="16"/>
        <v>9.8199999999382115E-6</v>
      </c>
      <c r="AP98" s="95">
        <f t="shared" si="17"/>
        <v>5.7770999999995354E-4</v>
      </c>
      <c r="AQ98" s="120">
        <f t="shared" si="18"/>
        <v>-6.5531000000000617E-4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29.683250999999998</v>
      </c>
      <c r="G99" s="187">
        <v>33.407795999999998</v>
      </c>
      <c r="H99" s="187">
        <v>0.95487869000000003</v>
      </c>
      <c r="I99" s="62">
        <v>0.97352099999999997</v>
      </c>
      <c r="J99" s="62">
        <v>5.555831E-2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29.903734</v>
      </c>
      <c r="Y99" s="187">
        <v>33.572983999999998</v>
      </c>
      <c r="Z99" s="187">
        <v>0.95522850999999998</v>
      </c>
      <c r="AA99" s="62">
        <v>0.97388483000000003</v>
      </c>
      <c r="AB99" s="62">
        <v>5.3201555999999997E-2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0.22048300000000154</v>
      </c>
      <c r="AN99" s="121">
        <f t="shared" si="15"/>
        <v>0.16518800000000056</v>
      </c>
      <c r="AO99" s="121">
        <f t="shared" si="16"/>
        <v>3.4981999999994517E-4</v>
      </c>
      <c r="AP99" s="121">
        <f t="shared" si="17"/>
        <v>3.6383000000006493E-4</v>
      </c>
      <c r="AQ99" s="87">
        <f t="shared" si="18"/>
        <v>-2.3567540000000026E-3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34.573658999999999</v>
      </c>
      <c r="G100" s="187">
        <v>38.031080000000003</v>
      </c>
      <c r="H100" s="187">
        <v>0.98142923999999998</v>
      </c>
      <c r="I100" s="62">
        <v>0.98851796999999997</v>
      </c>
      <c r="J100" s="62">
        <v>2.4516224999999999E-2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34.93282</v>
      </c>
      <c r="Y100" s="187">
        <v>38.159888000000002</v>
      </c>
      <c r="Z100" s="187">
        <v>0.98161651000000005</v>
      </c>
      <c r="AA100" s="62">
        <v>0.98869848000000005</v>
      </c>
      <c r="AB100" s="62">
        <v>2.289354E-2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0.35916100000000029</v>
      </c>
      <c r="AN100" s="121">
        <f t="shared" si="15"/>
        <v>0.12880799999999937</v>
      </c>
      <c r="AO100" s="121">
        <f t="shared" si="16"/>
        <v>1.8727000000007266E-4</v>
      </c>
      <c r="AP100" s="121">
        <f t="shared" si="17"/>
        <v>1.8051000000007811E-4</v>
      </c>
      <c r="AQ100" s="87">
        <f t="shared" si="18"/>
        <v>-1.6226849999999987E-3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38.974781</v>
      </c>
      <c r="G101" s="187">
        <v>42.645519999999998</v>
      </c>
      <c r="H101" s="187">
        <v>0.99234051000000001</v>
      </c>
      <c r="I101" s="62">
        <v>0.99479404000000005</v>
      </c>
      <c r="J101" s="62">
        <v>1.1760603999999999E-2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40.193359999999998</v>
      </c>
      <c r="Y101" s="187">
        <v>43.417020999999998</v>
      </c>
      <c r="Z101" s="187">
        <v>0.99254165000000005</v>
      </c>
      <c r="AA101" s="62">
        <v>0.99520143999999999</v>
      </c>
      <c r="AB101" s="62">
        <v>9.1711659999999997E-3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1.2185789999999983</v>
      </c>
      <c r="AN101" s="121">
        <f t="shared" si="15"/>
        <v>0.77150100000000066</v>
      </c>
      <c r="AO101" s="121">
        <f t="shared" si="16"/>
        <v>2.0114000000004406E-4</v>
      </c>
      <c r="AP101" s="121">
        <f t="shared" si="17"/>
        <v>4.0739999999994669E-4</v>
      </c>
      <c r="AQ101" s="87">
        <f t="shared" si="18"/>
        <v>-2.5894379999999995E-3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25.222802999999999</v>
      </c>
      <c r="G103" s="96">
        <v>29.261303000000002</v>
      </c>
      <c r="H103" s="96">
        <v>0.90265907000000001</v>
      </c>
      <c r="I103" s="60">
        <v>0.94955091000000003</v>
      </c>
      <c r="J103" s="60">
        <v>0.11299677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25.553889999999999</v>
      </c>
      <c r="Y103" s="96">
        <v>29.863837</v>
      </c>
      <c r="Z103" s="96">
        <v>0.90308153999999996</v>
      </c>
      <c r="AA103" s="60">
        <v>0.95082997000000002</v>
      </c>
      <c r="AB103" s="60">
        <v>9.9808140000000004E-2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0.33108700000000013</v>
      </c>
      <c r="AN103" s="95">
        <f t="shared" si="15"/>
        <v>0.60253399999999857</v>
      </c>
      <c r="AO103" s="95">
        <f t="shared" si="16"/>
        <v>4.2246999999995261E-4</v>
      </c>
      <c r="AP103" s="95">
        <f t="shared" si="17"/>
        <v>1.2790599999999985E-3</v>
      </c>
      <c r="AQ103" s="120">
        <f t="shared" si="18"/>
        <v>-1.3188629999999993E-2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28.49408</v>
      </c>
      <c r="G104" s="187">
        <v>32.178758999999999</v>
      </c>
      <c r="H104" s="187">
        <v>0.94610623000000005</v>
      </c>
      <c r="I104" s="62">
        <v>0.96858765999999996</v>
      </c>
      <c r="J104" s="62">
        <v>6.5024090000000007E-2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29.089102</v>
      </c>
      <c r="Y104" s="187">
        <v>32.809471000000002</v>
      </c>
      <c r="Z104" s="187">
        <v>0.94641622999999997</v>
      </c>
      <c r="AA104" s="62">
        <v>0.96886243000000005</v>
      </c>
      <c r="AB104" s="62">
        <v>5.4038316000000003E-2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0.59502200000000016</v>
      </c>
      <c r="AN104" s="121">
        <f t="shared" si="15"/>
        <v>0.6307120000000026</v>
      </c>
      <c r="AO104" s="121">
        <f t="shared" si="16"/>
        <v>3.0999999999992145E-4</v>
      </c>
      <c r="AP104" s="121">
        <f t="shared" si="17"/>
        <v>2.7477000000009077E-4</v>
      </c>
      <c r="AQ104" s="87">
        <f t="shared" si="18"/>
        <v>-1.0985774000000004E-2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32.533318000000001</v>
      </c>
      <c r="G105" s="187">
        <v>36.377592999999997</v>
      </c>
      <c r="H105" s="187">
        <v>0.97709884000000002</v>
      </c>
      <c r="I105" s="62">
        <v>0.98584837000000003</v>
      </c>
      <c r="J105" s="62">
        <v>3.5739649999999998E-2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34.184153000000002</v>
      </c>
      <c r="Y105" s="187">
        <v>37.428027999999998</v>
      </c>
      <c r="Z105" s="187">
        <v>0.97749447</v>
      </c>
      <c r="AA105" s="62">
        <v>0.98629697999999999</v>
      </c>
      <c r="AB105" s="62">
        <v>2.5211866999999999E-2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1.6508350000000007</v>
      </c>
      <c r="AN105" s="121">
        <f t="shared" si="15"/>
        <v>1.0504350000000002</v>
      </c>
      <c r="AO105" s="121">
        <f t="shared" si="16"/>
        <v>3.9562999999998016E-4</v>
      </c>
      <c r="AP105" s="121">
        <f t="shared" si="17"/>
        <v>4.4860999999996043E-4</v>
      </c>
      <c r="AQ105" s="87">
        <f t="shared" si="18"/>
        <v>-1.0527782999999999E-2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36.149492000000002</v>
      </c>
      <c r="G106" s="187">
        <v>40.452900999999997</v>
      </c>
      <c r="H106" s="187">
        <v>0.99058491000000004</v>
      </c>
      <c r="I106" s="62">
        <v>0.99368422999999995</v>
      </c>
      <c r="J106" s="62">
        <v>1.9947001999999998E-2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39.402973000000003</v>
      </c>
      <c r="Y106" s="187">
        <v>42.595962</v>
      </c>
      <c r="Z106" s="187">
        <v>0.99104479000000001</v>
      </c>
      <c r="AA106" s="62">
        <v>0.99419981999999996</v>
      </c>
      <c r="AB106" s="62">
        <v>9.6863790000000002E-3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3.2534810000000007</v>
      </c>
      <c r="AN106" s="121">
        <f t="shared" si="15"/>
        <v>2.143061000000003</v>
      </c>
      <c r="AO106" s="121">
        <f t="shared" si="16"/>
        <v>4.5987999999996809E-4</v>
      </c>
      <c r="AP106" s="121">
        <f t="shared" si="17"/>
        <v>5.1559000000001021E-4</v>
      </c>
      <c r="AQ106" s="87">
        <f t="shared" si="18"/>
        <v>-1.0260622999999998E-2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>
        <v>25.588332000000001</v>
      </c>
      <c r="G108" s="96">
        <v>29.722154</v>
      </c>
      <c r="H108" s="96">
        <v>0.90158088999999997</v>
      </c>
      <c r="I108" s="60">
        <v>0.95195262000000003</v>
      </c>
      <c r="J108" s="60">
        <v>0.107526466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>
        <v>26.108224</v>
      </c>
      <c r="Y108" s="96">
        <v>30.431933999999998</v>
      </c>
      <c r="Z108" s="96">
        <v>0.90136362000000003</v>
      </c>
      <c r="AA108" s="60">
        <v>0.95290578000000004</v>
      </c>
      <c r="AB108" s="60">
        <v>9.6788890000000002E-2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>
        <f t="shared" si="14"/>
        <v>0.51989199999999869</v>
      </c>
      <c r="AN108" s="95">
        <f t="shared" si="15"/>
        <v>0.70977999999999852</v>
      </c>
      <c r="AO108" s="95">
        <f t="shared" si="16"/>
        <v>-2.1726999999993613E-4</v>
      </c>
      <c r="AP108" s="95">
        <f t="shared" si="17"/>
        <v>9.5316000000000844E-4</v>
      </c>
      <c r="AQ108" s="120">
        <f t="shared" si="18"/>
        <v>-1.0737575999999999E-2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28.571292</v>
      </c>
      <c r="G109" s="187">
        <v>32.489573999999998</v>
      </c>
      <c r="H109" s="187">
        <v>0.94498503</v>
      </c>
      <c r="I109" s="62">
        <v>0.96967736999999998</v>
      </c>
      <c r="J109" s="62">
        <v>6.0418192000000003E-2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29.277329000000002</v>
      </c>
      <c r="Y109" s="187">
        <v>33.324961000000002</v>
      </c>
      <c r="Z109" s="187">
        <v>0.94518025999999999</v>
      </c>
      <c r="AA109" s="62">
        <v>0.97045811000000004</v>
      </c>
      <c r="AB109" s="62">
        <v>5.2182578E-2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0.70603700000000202</v>
      </c>
      <c r="AN109" s="121">
        <f t="shared" si="15"/>
        <v>0.83538700000000432</v>
      </c>
      <c r="AO109" s="121">
        <f t="shared" si="16"/>
        <v>1.9522999999999069E-4</v>
      </c>
      <c r="AP109" s="121">
        <f t="shared" si="17"/>
        <v>7.807400000000575E-4</v>
      </c>
      <c r="AQ109" s="87">
        <f t="shared" si="18"/>
        <v>-8.2356140000000022E-3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32.801788000000002</v>
      </c>
      <c r="G110" s="187">
        <v>36.642854999999997</v>
      </c>
      <c r="H110" s="187">
        <v>0.97674998000000002</v>
      </c>
      <c r="I110" s="62">
        <v>0.98588609000000005</v>
      </c>
      <c r="J110" s="62">
        <v>3.1030006999999998E-2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34.350068</v>
      </c>
      <c r="Y110" s="187">
        <v>37.795870999999998</v>
      </c>
      <c r="Z110" s="187">
        <v>0.97700651999999999</v>
      </c>
      <c r="AA110" s="62">
        <v>0.98633117999999997</v>
      </c>
      <c r="AB110" s="62">
        <v>2.3217044999999999E-2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1.5482799999999983</v>
      </c>
      <c r="AN110" s="121">
        <f t="shared" si="15"/>
        <v>1.1530160000000009</v>
      </c>
      <c r="AO110" s="121">
        <f t="shared" si="16"/>
        <v>2.5653999999997179E-4</v>
      </c>
      <c r="AP110" s="121">
        <f t="shared" si="17"/>
        <v>4.4508999999992582E-4</v>
      </c>
      <c r="AQ110" s="87">
        <f t="shared" si="18"/>
        <v>-7.8129619999999997E-3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36.798105999999997</v>
      </c>
      <c r="G111" s="187">
        <v>41.060738000000001</v>
      </c>
      <c r="H111" s="187">
        <v>0.99085915000000002</v>
      </c>
      <c r="I111" s="62">
        <v>0.99381955</v>
      </c>
      <c r="J111" s="62">
        <v>1.6860215000000001E-2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39.903455999999998</v>
      </c>
      <c r="Y111" s="187">
        <v>43.134348000000003</v>
      </c>
      <c r="Z111" s="187">
        <v>0.99126546000000004</v>
      </c>
      <c r="AA111" s="62">
        <v>0.99439761999999998</v>
      </c>
      <c r="AB111" s="62">
        <v>9.6790864999999997E-3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3.1053500000000014</v>
      </c>
      <c r="AN111" s="121">
        <f t="shared" si="15"/>
        <v>2.0736100000000022</v>
      </c>
      <c r="AO111" s="121">
        <f t="shared" si="16"/>
        <v>4.0631000000002082E-4</v>
      </c>
      <c r="AP111" s="121">
        <f t="shared" si="17"/>
        <v>5.7806999999998609E-4</v>
      </c>
      <c r="AQ111" s="87">
        <f t="shared" si="18"/>
        <v>-7.1811285000000016E-3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>
        <v>24.910625</v>
      </c>
      <c r="G113" s="96">
        <v>29.272735000000001</v>
      </c>
      <c r="H113" s="96">
        <v>0.89259093</v>
      </c>
      <c r="I113" s="60">
        <v>0.94044417999999996</v>
      </c>
      <c r="J113" s="60">
        <v>0.10051398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>
        <v>25.105916000000001</v>
      </c>
      <c r="Y113" s="96">
        <v>29.411752</v>
      </c>
      <c r="Z113" s="96">
        <v>0.89305942000000005</v>
      </c>
      <c r="AA113" s="60">
        <v>0.94057785000000005</v>
      </c>
      <c r="AB113" s="60">
        <v>0.10042906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>
        <f t="shared" si="14"/>
        <v>0.19529100000000099</v>
      </c>
      <c r="AN113" s="95">
        <f t="shared" si="15"/>
        <v>0.13901699999999906</v>
      </c>
      <c r="AO113" s="95">
        <f t="shared" si="16"/>
        <v>4.6849000000004359E-4</v>
      </c>
      <c r="AP113" s="95">
        <f t="shared" si="17"/>
        <v>1.3367000000008566E-4</v>
      </c>
      <c r="AQ113" s="120">
        <f t="shared" si="18"/>
        <v>-8.4920000000002216E-5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27.870853</v>
      </c>
      <c r="G114" s="187">
        <v>31.84665</v>
      </c>
      <c r="H114" s="187">
        <v>0.93399628000000001</v>
      </c>
      <c r="I114" s="62">
        <v>0.96034911000000001</v>
      </c>
      <c r="J114" s="62">
        <v>6.0221884000000003E-2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28.240089000000001</v>
      </c>
      <c r="Y114" s="187">
        <v>32.063822999999999</v>
      </c>
      <c r="Z114" s="187">
        <v>0.93427605999999996</v>
      </c>
      <c r="AA114" s="62">
        <v>0.96066801000000002</v>
      </c>
      <c r="AB114" s="62">
        <v>5.9051359999999997E-2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0.36923600000000079</v>
      </c>
      <c r="AN114" s="121">
        <f t="shared" si="15"/>
        <v>0.21717299999999895</v>
      </c>
      <c r="AO114" s="121">
        <f t="shared" si="16"/>
        <v>2.7977999999995173E-4</v>
      </c>
      <c r="AP114" s="121">
        <f t="shared" si="17"/>
        <v>3.1890000000001084E-4</v>
      </c>
      <c r="AQ114" s="87">
        <f t="shared" si="18"/>
        <v>-1.1705240000000061E-3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32.367981</v>
      </c>
      <c r="G115" s="187">
        <v>36.000869999999999</v>
      </c>
      <c r="H115" s="187">
        <v>0.97000660000000005</v>
      </c>
      <c r="I115" s="62">
        <v>0.98101853000000006</v>
      </c>
      <c r="J115" s="62">
        <v>3.039093E-2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33.100008000000003</v>
      </c>
      <c r="Y115" s="187">
        <v>36.420847000000002</v>
      </c>
      <c r="Z115" s="187">
        <v>0.97038433000000002</v>
      </c>
      <c r="AA115" s="62">
        <v>0.98144980999999998</v>
      </c>
      <c r="AB115" s="62">
        <v>2.8600244E-2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0.7320270000000022</v>
      </c>
      <c r="AN115" s="121">
        <f t="shared" si="15"/>
        <v>0.41997700000000293</v>
      </c>
      <c r="AO115" s="121">
        <f t="shared" si="16"/>
        <v>3.7772999999996504E-4</v>
      </c>
      <c r="AP115" s="121">
        <f t="shared" si="17"/>
        <v>4.3127999999992284E-4</v>
      </c>
      <c r="AQ115" s="87">
        <f t="shared" si="18"/>
        <v>-1.7906859999999997E-3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36.945394999999998</v>
      </c>
      <c r="G116" s="187">
        <v>40.964066000000003</v>
      </c>
      <c r="H116" s="187">
        <v>0.98846637000000004</v>
      </c>
      <c r="I116" s="62">
        <v>0.99238095000000004</v>
      </c>
      <c r="J116" s="62">
        <v>1.3939862000000001E-2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38.783439999999999</v>
      </c>
      <c r="Y116" s="187">
        <v>42.273099999999999</v>
      </c>
      <c r="Z116" s="187">
        <v>0.98888810999999999</v>
      </c>
      <c r="AA116" s="62">
        <v>0.99281112000000005</v>
      </c>
      <c r="AB116" s="62">
        <v>1.1461189E-2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1.838045000000001</v>
      </c>
      <c r="AN116" s="121">
        <f t="shared" si="15"/>
        <v>1.3090339999999969</v>
      </c>
      <c r="AO116" s="121">
        <f t="shared" si="16"/>
        <v>4.2173999999994827E-4</v>
      </c>
      <c r="AP116" s="121">
        <f t="shared" si="17"/>
        <v>4.3017000000000749E-4</v>
      </c>
      <c r="AQ116" s="87">
        <f t="shared" si="18"/>
        <v>-2.4786730000000007E-3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>
        <v>25.706699</v>
      </c>
      <c r="G118" s="96">
        <v>30.066317999999999</v>
      </c>
      <c r="H118" s="96">
        <v>0.90994797000000005</v>
      </c>
      <c r="I118" s="60">
        <v>0.94856876999999995</v>
      </c>
      <c r="J118" s="60">
        <v>0.11878809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>
        <v>25.643636999999998</v>
      </c>
      <c r="Y118" s="96">
        <v>30.372872999999998</v>
      </c>
      <c r="Z118" s="96">
        <v>0.91004087</v>
      </c>
      <c r="AA118" s="60">
        <v>0.94854537999999999</v>
      </c>
      <c r="AB118" s="60">
        <v>0.115578994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>
        <f t="shared" si="14"/>
        <v>-6.3062000000002172E-2</v>
      </c>
      <c r="AN118" s="95">
        <f t="shared" si="15"/>
        <v>0.30655499999999947</v>
      </c>
      <c r="AO118" s="95">
        <f t="shared" si="16"/>
        <v>9.2899999999951355E-5</v>
      </c>
      <c r="AP118" s="95">
        <f t="shared" si="17"/>
        <v>-2.3389999999956501E-5</v>
      </c>
      <c r="AQ118" s="120">
        <f t="shared" si="18"/>
        <v>-3.2090959999999946E-3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29.187597</v>
      </c>
      <c r="G119" s="187">
        <v>33.181558000000003</v>
      </c>
      <c r="H119" s="187">
        <v>0.95276985999999997</v>
      </c>
      <c r="I119" s="62">
        <v>0.97121203</v>
      </c>
      <c r="J119" s="62">
        <v>6.4561439999999998E-2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29.445761000000001</v>
      </c>
      <c r="Y119" s="187">
        <v>33.682462999999998</v>
      </c>
      <c r="Z119" s="187">
        <v>0.95310212000000005</v>
      </c>
      <c r="AA119" s="62">
        <v>0.97183487999999996</v>
      </c>
      <c r="AB119" s="62">
        <v>6.0705200000000001E-2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0.25816400000000073</v>
      </c>
      <c r="AN119" s="121">
        <f t="shared" si="15"/>
        <v>0.50090499999999594</v>
      </c>
      <c r="AO119" s="121">
        <f t="shared" si="16"/>
        <v>3.3226000000008415E-4</v>
      </c>
      <c r="AP119" s="121">
        <f t="shared" si="17"/>
        <v>6.2284999999995261E-4</v>
      </c>
      <c r="AQ119" s="87">
        <f t="shared" si="18"/>
        <v>-3.8562399999999969E-3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33.607810000000001</v>
      </c>
      <c r="G120" s="187">
        <v>37.300618</v>
      </c>
      <c r="H120" s="187">
        <v>0.98042806999999998</v>
      </c>
      <c r="I120" s="62">
        <v>0.98723634999999998</v>
      </c>
      <c r="J120" s="62">
        <v>3.2166383999999999E-2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34.211567000000002</v>
      </c>
      <c r="Y120" s="187">
        <v>37.890276999999998</v>
      </c>
      <c r="Z120" s="187">
        <v>0.98064282999999997</v>
      </c>
      <c r="AA120" s="62">
        <v>0.98732825000000002</v>
      </c>
      <c r="AB120" s="62">
        <v>2.8414141E-2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0.60375700000000165</v>
      </c>
      <c r="AN120" s="121">
        <f t="shared" si="15"/>
        <v>0.58965899999999749</v>
      </c>
      <c r="AO120" s="121">
        <f t="shared" si="16"/>
        <v>2.1475999999998052E-4</v>
      </c>
      <c r="AP120" s="121">
        <f t="shared" si="17"/>
        <v>9.1900000000033621E-5</v>
      </c>
      <c r="AQ120" s="87">
        <f t="shared" si="18"/>
        <v>-3.7522429999999989E-3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38.008246999999997</v>
      </c>
      <c r="G121" s="187">
        <v>41.943050999999997</v>
      </c>
      <c r="H121" s="187">
        <v>0.99226537000000004</v>
      </c>
      <c r="I121" s="62">
        <v>0.99458753</v>
      </c>
      <c r="J121" s="62">
        <v>1.5627228E-2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40.018507999999997</v>
      </c>
      <c r="Y121" s="187">
        <v>43.313105999999998</v>
      </c>
      <c r="Z121" s="187">
        <v>0.99253824000000002</v>
      </c>
      <c r="AA121" s="62">
        <v>0.99504236000000001</v>
      </c>
      <c r="AB121" s="62">
        <v>1.1927412E-2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2.0102609999999999</v>
      </c>
      <c r="AN121" s="121">
        <f t="shared" si="15"/>
        <v>1.3700550000000007</v>
      </c>
      <c r="AO121" s="121">
        <f t="shared" si="16"/>
        <v>2.7286999999998063E-4</v>
      </c>
      <c r="AP121" s="121">
        <f t="shared" si="17"/>
        <v>4.5483000000001717E-4</v>
      </c>
      <c r="AQ121" s="87">
        <f t="shared" si="18"/>
        <v>-3.6998159999999999E-3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>
        <v>25.054390000000001</v>
      </c>
      <c r="G123" s="96">
        <v>29.639859000000001</v>
      </c>
      <c r="H123" s="96">
        <v>0.90758203999999998</v>
      </c>
      <c r="I123" s="60">
        <v>0.95341809</v>
      </c>
      <c r="J123" s="60">
        <v>0.12080157499999999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>
        <v>25.485389000000001</v>
      </c>
      <c r="Y123" s="96">
        <v>30.356452999999998</v>
      </c>
      <c r="Z123" s="96">
        <v>0.90731766999999997</v>
      </c>
      <c r="AA123" s="60">
        <v>0.95326034000000004</v>
      </c>
      <c r="AB123" s="60">
        <v>0.10571841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>
        <f t="shared" si="14"/>
        <v>0.43099899999999991</v>
      </c>
      <c r="AN123" s="95">
        <f t="shared" si="15"/>
        <v>0.71659399999999707</v>
      </c>
      <c r="AO123" s="95">
        <f t="shared" si="16"/>
        <v>-2.6437000000001376E-4</v>
      </c>
      <c r="AP123" s="95">
        <f t="shared" si="17"/>
        <v>-1.5774999999995654E-4</v>
      </c>
      <c r="AQ123" s="120">
        <f t="shared" si="18"/>
        <v>-1.5083164999999996E-2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29.008144999999999</v>
      </c>
      <c r="G124" s="187">
        <v>32.95149</v>
      </c>
      <c r="H124" s="187">
        <v>0.95329503999999998</v>
      </c>
      <c r="I124" s="62">
        <v>0.97390964999999996</v>
      </c>
      <c r="J124" s="62">
        <v>6.5744090000000005E-2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29.512207</v>
      </c>
      <c r="Y124" s="187">
        <v>33.785969999999999</v>
      </c>
      <c r="Z124" s="187">
        <v>0.95327804999999999</v>
      </c>
      <c r="AA124" s="62">
        <v>0.97415494000000002</v>
      </c>
      <c r="AB124" s="62">
        <v>5.2323394000000002E-2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0.50406200000000112</v>
      </c>
      <c r="AN124" s="121">
        <f t="shared" si="15"/>
        <v>0.83447999999999922</v>
      </c>
      <c r="AO124" s="121">
        <f t="shared" si="16"/>
        <v>-1.6989999999994509E-5</v>
      </c>
      <c r="AP124" s="121">
        <f t="shared" si="17"/>
        <v>2.4529000000006462E-4</v>
      </c>
      <c r="AQ124" s="87">
        <f t="shared" si="18"/>
        <v>-1.3420696000000003E-2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33.255409</v>
      </c>
      <c r="G125" s="187">
        <v>36.997309999999999</v>
      </c>
      <c r="H125" s="187">
        <v>0.98105975999999995</v>
      </c>
      <c r="I125" s="62">
        <v>0.98837363</v>
      </c>
      <c r="J125" s="62">
        <v>3.5898342999999999E-2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34.694301000000003</v>
      </c>
      <c r="Y125" s="187">
        <v>38.239623999999999</v>
      </c>
      <c r="Z125" s="187">
        <v>0.98126038000000004</v>
      </c>
      <c r="AA125" s="62">
        <v>0.98860577999999999</v>
      </c>
      <c r="AB125" s="62">
        <v>2.1847457000000001E-2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1.4388920000000027</v>
      </c>
      <c r="AN125" s="121">
        <f t="shared" si="15"/>
        <v>1.2423140000000004</v>
      </c>
      <c r="AO125" s="121">
        <f t="shared" si="16"/>
        <v>2.0062000000009572E-4</v>
      </c>
      <c r="AP125" s="121">
        <f t="shared" si="17"/>
        <v>2.3214999999998653E-4</v>
      </c>
      <c r="AQ125" s="87">
        <f t="shared" si="18"/>
        <v>-1.4050885999999999E-2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37.380878000000003</v>
      </c>
      <c r="G126" s="187">
        <v>41.476573999999999</v>
      </c>
      <c r="H126" s="187">
        <v>0.99228121000000002</v>
      </c>
      <c r="I126" s="62">
        <v>0.99471443000000004</v>
      </c>
      <c r="J126" s="62">
        <v>1.6539465999999999E-2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40.250000999999997</v>
      </c>
      <c r="Y126" s="187">
        <v>43.384639</v>
      </c>
      <c r="Z126" s="187">
        <v>0.99259134000000004</v>
      </c>
      <c r="AA126" s="62">
        <v>0.99512807999999997</v>
      </c>
      <c r="AB126" s="62">
        <v>8.4672910000000001E-3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2.8691229999999948</v>
      </c>
      <c r="AN126" s="121">
        <f t="shared" si="15"/>
        <v>1.9080650000000006</v>
      </c>
      <c r="AO126" s="121">
        <f t="shared" si="16"/>
        <v>3.1013000000001956E-4</v>
      </c>
      <c r="AP126" s="121">
        <f t="shared" si="17"/>
        <v>4.1364999999993213E-4</v>
      </c>
      <c r="AQ126" s="87">
        <f t="shared" si="18"/>
        <v>-8.0721749999999991E-3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>
        <v>26.412286999999999</v>
      </c>
      <c r="G128" s="96">
        <v>30.310649999999999</v>
      </c>
      <c r="H128" s="96">
        <v>0.90403732999999997</v>
      </c>
      <c r="I128" s="60">
        <v>0.95611860000000004</v>
      </c>
      <c r="J128" s="60">
        <v>0.110194154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>
        <v>26.799662999999999</v>
      </c>
      <c r="Y128" s="96">
        <v>30.959821999999999</v>
      </c>
      <c r="Z128" s="96">
        <v>0.90407382999999997</v>
      </c>
      <c r="AA128" s="60">
        <v>0.95718771999999996</v>
      </c>
      <c r="AB128" s="60">
        <v>0.10449696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>
        <f t="shared" si="14"/>
        <v>0.38737599999999972</v>
      </c>
      <c r="AN128" s="95">
        <f t="shared" si="15"/>
        <v>0.64917200000000008</v>
      </c>
      <c r="AO128" s="95">
        <f t="shared" si="16"/>
        <v>3.649999999999487E-5</v>
      </c>
      <c r="AP128" s="95">
        <f t="shared" si="17"/>
        <v>1.0691199999999235E-3</v>
      </c>
      <c r="AQ128" s="120">
        <f t="shared" si="18"/>
        <v>-5.6971940000000026E-3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29.466417</v>
      </c>
      <c r="G129" s="187">
        <v>33.243938999999997</v>
      </c>
      <c r="H129" s="187">
        <v>0.94787259999999995</v>
      </c>
      <c r="I129" s="62">
        <v>0.97263679999999997</v>
      </c>
      <c r="J129" s="62">
        <v>6.1799555999999999E-2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30.061392000000001</v>
      </c>
      <c r="Y129" s="187">
        <v>33.893963999999997</v>
      </c>
      <c r="Z129" s="187">
        <v>0.94791289999999995</v>
      </c>
      <c r="AA129" s="62">
        <v>0.97341878999999998</v>
      </c>
      <c r="AB129" s="62">
        <v>5.7191077999999999E-2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0.59497500000000159</v>
      </c>
      <c r="AN129" s="121">
        <f t="shared" si="15"/>
        <v>0.65002499999999941</v>
      </c>
      <c r="AO129" s="121">
        <f t="shared" si="16"/>
        <v>4.0299999999993119E-5</v>
      </c>
      <c r="AP129" s="121">
        <f t="shared" si="17"/>
        <v>7.8199000000001018E-4</v>
      </c>
      <c r="AQ129" s="87">
        <f t="shared" si="18"/>
        <v>-4.6084779999999992E-3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33.477826</v>
      </c>
      <c r="G130" s="187">
        <v>37.059544000000002</v>
      </c>
      <c r="H130" s="187">
        <v>0.97869647999999998</v>
      </c>
      <c r="I130" s="62">
        <v>0.98620253999999996</v>
      </c>
      <c r="J130" s="62">
        <v>2.9155726999999999E-2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34.552137000000002</v>
      </c>
      <c r="Y130" s="187">
        <v>37.991931999999998</v>
      </c>
      <c r="Z130" s="187">
        <v>0.97895220999999999</v>
      </c>
      <c r="AA130" s="62">
        <v>0.98718695999999995</v>
      </c>
      <c r="AB130" s="62">
        <v>2.5521161000000001E-2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1.0743110000000016</v>
      </c>
      <c r="AN130" s="121">
        <f t="shared" si="15"/>
        <v>0.932387999999996</v>
      </c>
      <c r="AO130" s="121">
        <f t="shared" si="16"/>
        <v>2.5573000000000956E-4</v>
      </c>
      <c r="AP130" s="121">
        <f t="shared" si="17"/>
        <v>9.8441999999998586E-4</v>
      </c>
      <c r="AQ130" s="87">
        <f t="shared" si="18"/>
        <v>-3.6345659999999988E-3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37.395980000000002</v>
      </c>
      <c r="G131" s="187">
        <v>41.562837000000002</v>
      </c>
      <c r="H131" s="187">
        <v>0.99172428999999995</v>
      </c>
      <c r="I131" s="62">
        <v>0.99396311000000004</v>
      </c>
      <c r="J131" s="62">
        <v>1.4977545E-2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40.165771999999997</v>
      </c>
      <c r="Y131" s="187">
        <v>43.423307999999999</v>
      </c>
      <c r="Z131" s="187">
        <v>0.99208472000000003</v>
      </c>
      <c r="AA131" s="62">
        <v>0.99477641999999999</v>
      </c>
      <c r="AB131" s="62">
        <v>1.0684147E-2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2.7697919999999954</v>
      </c>
      <c r="AN131" s="121">
        <f t="shared" si="15"/>
        <v>1.8604709999999969</v>
      </c>
      <c r="AO131" s="121">
        <f t="shared" si="16"/>
        <v>3.6043000000007819E-4</v>
      </c>
      <c r="AP131" s="121">
        <f t="shared" si="17"/>
        <v>8.1330999999995601E-4</v>
      </c>
      <c r="AQ131" s="87">
        <f t="shared" si="18"/>
        <v>-4.2933980000000004E-3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>
        <v>25.246497999999999</v>
      </c>
      <c r="G133" s="96">
        <v>29.561643</v>
      </c>
      <c r="H133" s="96">
        <v>0.89434261000000004</v>
      </c>
      <c r="I133" s="60">
        <v>0.94913323999999999</v>
      </c>
      <c r="J133" s="60">
        <v>0.10754730999999999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>
        <v>25.237078</v>
      </c>
      <c r="Y133" s="96">
        <v>29.541198000000001</v>
      </c>
      <c r="Z133" s="96">
        <v>0.89407881</v>
      </c>
      <c r="AA133" s="60">
        <v>0.94935130000000001</v>
      </c>
      <c r="AB133" s="60">
        <v>0.10764646999999999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>
        <f t="shared" si="14"/>
        <v>-9.4199999999986517E-3</v>
      </c>
      <c r="AN133" s="95">
        <f t="shared" si="15"/>
        <v>-2.0444999999998714E-2</v>
      </c>
      <c r="AO133" s="95">
        <f t="shared" si="16"/>
        <v>-2.6380000000003623E-4</v>
      </c>
      <c r="AP133" s="95">
        <f t="shared" si="17"/>
        <v>2.180600000000199E-4</v>
      </c>
      <c r="AQ133" s="120">
        <f t="shared" si="18"/>
        <v>9.9160000000000914E-5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28.805910000000001</v>
      </c>
      <c r="G134" s="187">
        <v>32.657620000000001</v>
      </c>
      <c r="H134" s="187">
        <v>0.94233549999999999</v>
      </c>
      <c r="I134" s="62">
        <v>0.96784513999999999</v>
      </c>
      <c r="J134" s="62">
        <v>5.6613355999999997E-2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28.833950000000002</v>
      </c>
      <c r="Y134" s="187">
        <v>32.695950000000003</v>
      </c>
      <c r="Z134" s="187">
        <v>0.94238809000000001</v>
      </c>
      <c r="AA134" s="62">
        <v>0.96793295000000001</v>
      </c>
      <c r="AB134" s="62">
        <v>5.5652470000000002E-2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2.8040000000000731E-2</v>
      </c>
      <c r="AN134" s="121">
        <f t="shared" si="15"/>
        <v>3.8330000000001974E-2</v>
      </c>
      <c r="AO134" s="121">
        <f t="shared" si="16"/>
        <v>5.259000000001901E-5</v>
      </c>
      <c r="AP134" s="121">
        <f t="shared" si="17"/>
        <v>8.7810000000021482E-5</v>
      </c>
      <c r="AQ134" s="87">
        <f t="shared" si="18"/>
        <v>-9.6088599999999413E-4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33.739423000000002</v>
      </c>
      <c r="G135" s="187">
        <v>37.217619999999997</v>
      </c>
      <c r="H135" s="187">
        <v>0.97640552999999997</v>
      </c>
      <c r="I135" s="62">
        <v>0.98588958999999998</v>
      </c>
      <c r="J135" s="62">
        <v>2.5381886999999999E-2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33.886817000000001</v>
      </c>
      <c r="Y135" s="187">
        <v>37.273667000000003</v>
      </c>
      <c r="Z135" s="187">
        <v>0.97654896000000002</v>
      </c>
      <c r="AA135" s="62">
        <v>0.98608191999999995</v>
      </c>
      <c r="AB135" s="62">
        <v>2.4655468999999999E-2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0.14739399999999847</v>
      </c>
      <c r="AN135" s="121">
        <f t="shared" si="15"/>
        <v>5.6047000000006619E-2</v>
      </c>
      <c r="AO135" s="121">
        <f t="shared" si="16"/>
        <v>1.4343000000005546E-4</v>
      </c>
      <c r="AP135" s="121">
        <f t="shared" si="17"/>
        <v>1.9232999999996281E-4</v>
      </c>
      <c r="AQ135" s="87">
        <f t="shared" si="18"/>
        <v>-7.2641799999999951E-4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38.950187</v>
      </c>
      <c r="G136" s="187">
        <v>42.380946999999999</v>
      </c>
      <c r="H136" s="187">
        <v>0.99079664999999995</v>
      </c>
      <c r="I136" s="62">
        <v>0.99387859999999995</v>
      </c>
      <c r="J136" s="62">
        <v>9.9152214999999998E-3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39.354613999999998</v>
      </c>
      <c r="Y136" s="187">
        <v>42.656832999999999</v>
      </c>
      <c r="Z136" s="187">
        <v>0.99101952000000004</v>
      </c>
      <c r="AA136" s="62">
        <v>0.99411172000000003</v>
      </c>
      <c r="AB136" s="62">
        <v>9.2400139999999995E-3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0.40442699999999832</v>
      </c>
      <c r="AN136" s="121">
        <f t="shared" si="15"/>
        <v>0.27588599999999985</v>
      </c>
      <c r="AO136" s="121">
        <f t="shared" si="16"/>
        <v>2.2287000000009716E-4</v>
      </c>
      <c r="AP136" s="121">
        <f t="shared" si="17"/>
        <v>2.3312000000008659E-4</v>
      </c>
      <c r="AQ136" s="87">
        <f t="shared" si="18"/>
        <v>-6.7520750000000032E-4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>
        <v>25.860900000000001</v>
      </c>
      <c r="G138" s="96">
        <v>29.963653000000001</v>
      </c>
      <c r="H138" s="96">
        <v>0.92318107000000005</v>
      </c>
      <c r="I138" s="60">
        <v>0.95790649999999999</v>
      </c>
      <c r="J138" s="60">
        <v>0.11792669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>
        <v>26.281313999999998</v>
      </c>
      <c r="Y138" s="96">
        <v>30.504263000000002</v>
      </c>
      <c r="Z138" s="96">
        <v>0.92378647999999997</v>
      </c>
      <c r="AA138" s="60">
        <v>0.95922454000000001</v>
      </c>
      <c r="AB138" s="60">
        <v>0.10350885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>
        <f t="shared" si="14"/>
        <v>0.4204139999999974</v>
      </c>
      <c r="AN138" s="95">
        <f t="shared" si="15"/>
        <v>0.54061000000000092</v>
      </c>
      <c r="AO138" s="95">
        <f t="shared" si="16"/>
        <v>6.054099999999174E-4</v>
      </c>
      <c r="AP138" s="95">
        <f t="shared" si="17"/>
        <v>1.3180400000000203E-3</v>
      </c>
      <c r="AQ138" s="120">
        <f t="shared" si="18"/>
        <v>-1.4417840000000001E-2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29.364145000000001</v>
      </c>
      <c r="G139" s="187">
        <v>32.831651999999998</v>
      </c>
      <c r="H139" s="187">
        <v>0.95707377000000005</v>
      </c>
      <c r="I139" s="62">
        <v>0.97370118000000005</v>
      </c>
      <c r="J139" s="62">
        <v>6.7279435999999998E-2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29.671612</v>
      </c>
      <c r="Y139" s="187">
        <v>33.316277999999997</v>
      </c>
      <c r="Z139" s="187">
        <v>0.95752380999999998</v>
      </c>
      <c r="AA139" s="62">
        <v>0.97421117000000002</v>
      </c>
      <c r="AB139" s="62">
        <v>5.5048235000000001E-2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0.30746699999999905</v>
      </c>
      <c r="AN139" s="121">
        <f t="shared" si="15"/>
        <v>0.48462599999999867</v>
      </c>
      <c r="AO139" s="121">
        <f t="shared" si="16"/>
        <v>4.5003999999992939E-4</v>
      </c>
      <c r="AP139" s="121">
        <f t="shared" si="17"/>
        <v>5.099899999999602E-4</v>
      </c>
      <c r="AQ139" s="87">
        <f t="shared" si="18"/>
        <v>-1.2231200999999997E-2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33.668545000000002</v>
      </c>
      <c r="G140" s="187">
        <v>37.335929999999998</v>
      </c>
      <c r="H140" s="187">
        <v>0.98178326999999999</v>
      </c>
      <c r="I140" s="62">
        <v>0.98836493000000003</v>
      </c>
      <c r="J140" s="62">
        <v>3.6801743999999997E-2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34.666738000000002</v>
      </c>
      <c r="Y140" s="187">
        <v>37.945712</v>
      </c>
      <c r="Z140" s="187">
        <v>0.98209170999999995</v>
      </c>
      <c r="AA140" s="62">
        <v>0.98854938999999997</v>
      </c>
      <c r="AB140" s="62">
        <v>2.6010203999999999E-2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0.99819300000000055</v>
      </c>
      <c r="AN140" s="121">
        <f t="shared" si="15"/>
        <v>0.60978200000000271</v>
      </c>
      <c r="AO140" s="121">
        <f t="shared" si="16"/>
        <v>3.0843999999996541E-4</v>
      </c>
      <c r="AP140" s="121">
        <f t="shared" si="17"/>
        <v>1.8445999999994189E-4</v>
      </c>
      <c r="AQ140" s="87">
        <f t="shared" si="18"/>
        <v>-1.0791539999999999E-2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37.107660000000003</v>
      </c>
      <c r="G141" s="187">
        <v>41.405456000000001</v>
      </c>
      <c r="H141" s="187">
        <v>0.99234714000000002</v>
      </c>
      <c r="I141" s="62">
        <v>0.99478162999999997</v>
      </c>
      <c r="J141" s="62">
        <v>2.0958548E-2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40.091188000000002</v>
      </c>
      <c r="Y141" s="187">
        <v>43.309074000000003</v>
      </c>
      <c r="Z141" s="187">
        <v>0.99267008999999995</v>
      </c>
      <c r="AA141" s="62">
        <v>0.99523589999999995</v>
      </c>
      <c r="AB141" s="62">
        <v>9.4988399999999997E-3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2.9835279999999997</v>
      </c>
      <c r="AN141" s="121">
        <f t="shared" si="15"/>
        <v>1.9036180000000016</v>
      </c>
      <c r="AO141" s="121">
        <f t="shared" si="16"/>
        <v>3.2294999999993301E-4</v>
      </c>
      <c r="AP141" s="121">
        <f t="shared" si="17"/>
        <v>4.5426999999997886E-4</v>
      </c>
      <c r="AQ141" s="87">
        <f t="shared" si="18"/>
        <v>-1.1459708000000001E-2</v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>
        <v>26.390312000000002</v>
      </c>
      <c r="G143" s="96">
        <v>30.252728999999999</v>
      </c>
      <c r="H143" s="96">
        <v>0.91648450999999997</v>
      </c>
      <c r="I143" s="60">
        <v>0.95541142999999995</v>
      </c>
      <c r="J143" s="60">
        <v>0.11254087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>
        <v>26.530573</v>
      </c>
      <c r="Y143" s="96">
        <v>30.395595</v>
      </c>
      <c r="Z143" s="96">
        <v>0.916879</v>
      </c>
      <c r="AA143" s="60">
        <v>0.95690417999999999</v>
      </c>
      <c r="AB143" s="60">
        <v>0.107973024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>
        <f t="shared" si="14"/>
        <v>0.14026099999999886</v>
      </c>
      <c r="AN143" s="95">
        <f t="shared" si="15"/>
        <v>0.14286600000000149</v>
      </c>
      <c r="AO143" s="95">
        <f t="shared" si="16"/>
        <v>3.944900000000251E-4</v>
      </c>
      <c r="AP143" s="95">
        <f t="shared" si="17"/>
        <v>1.4927500000000427E-3</v>
      </c>
      <c r="AQ143" s="120">
        <f t="shared" si="18"/>
        <v>-4.5678460000000004E-3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29.810086999999999</v>
      </c>
      <c r="G144" s="187">
        <v>33.427619999999997</v>
      </c>
      <c r="H144" s="187">
        <v>0.95260719000000005</v>
      </c>
      <c r="I144" s="62">
        <v>0.97256003000000002</v>
      </c>
      <c r="J144" s="62">
        <v>6.5980405000000006E-2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30.221111000000001</v>
      </c>
      <c r="Y144" s="187">
        <v>33.705962</v>
      </c>
      <c r="Z144" s="187">
        <v>0.95311544000000004</v>
      </c>
      <c r="AA144" s="62">
        <v>0.97311771999999996</v>
      </c>
      <c r="AB144" s="62">
        <v>6.0828227999999998E-2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0.41102400000000117</v>
      </c>
      <c r="AN144" s="121">
        <f t="shared" si="15"/>
        <v>0.27834200000000209</v>
      </c>
      <c r="AO144" s="121">
        <f t="shared" si="16"/>
        <v>5.0824999999998788E-4</v>
      </c>
      <c r="AP144" s="121">
        <f t="shared" si="17"/>
        <v>5.5768999999994406E-4</v>
      </c>
      <c r="AQ144" s="87">
        <f t="shared" si="18"/>
        <v>-5.1521770000000078E-3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34.283301999999999</v>
      </c>
      <c r="G145" s="187">
        <v>37.851232000000003</v>
      </c>
      <c r="H145" s="187">
        <v>0.98014197999999997</v>
      </c>
      <c r="I145" s="62">
        <v>0.98760879999999995</v>
      </c>
      <c r="J145" s="62">
        <v>3.2940336000000001E-2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34.917478000000003</v>
      </c>
      <c r="Y145" s="187">
        <v>38.209060999999998</v>
      </c>
      <c r="Z145" s="187">
        <v>0.98040002999999998</v>
      </c>
      <c r="AA145" s="62">
        <v>0.98786463000000002</v>
      </c>
      <c r="AB145" s="62">
        <v>2.9102784E-2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0.63417600000000363</v>
      </c>
      <c r="AN145" s="121">
        <f t="shared" si="15"/>
        <v>0.35782899999999529</v>
      </c>
      <c r="AO145" s="121">
        <f t="shared" si="16"/>
        <v>2.5805000000000966E-4</v>
      </c>
      <c r="AP145" s="121">
        <f t="shared" si="17"/>
        <v>2.5583000000006795E-4</v>
      </c>
      <c r="AQ145" s="87">
        <f t="shared" si="18"/>
        <v>-3.837552000000001E-3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38.102162</v>
      </c>
      <c r="G146" s="187">
        <v>42.066777999999999</v>
      </c>
      <c r="H146" s="187">
        <v>0.99184950999999999</v>
      </c>
      <c r="I146" s="62">
        <v>0.99447300000000005</v>
      </c>
      <c r="J146" s="62">
        <v>1.8034229999999998E-2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40.059761000000002</v>
      </c>
      <c r="Y146" s="187">
        <v>43.398696999999999</v>
      </c>
      <c r="Z146" s="187">
        <v>0.99211855000000004</v>
      </c>
      <c r="AA146" s="62">
        <v>0.99501675999999994</v>
      </c>
      <c r="AB146" s="62">
        <v>1.1559936999999999E-2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1.9575990000000019</v>
      </c>
      <c r="AN146" s="121">
        <f t="shared" si="15"/>
        <v>1.3319189999999992</v>
      </c>
      <c r="AO146" s="121">
        <f t="shared" si="16"/>
        <v>2.6904000000005368E-4</v>
      </c>
      <c r="AP146" s="121">
        <f t="shared" si="17"/>
        <v>5.4375999999989322E-4</v>
      </c>
      <c r="AQ146" s="87">
        <f t="shared" si="18"/>
        <v>-6.474292999999999E-3</v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>
        <v>24.382684999999999</v>
      </c>
      <c r="G148" s="96">
        <v>29.158393</v>
      </c>
      <c r="H148" s="96">
        <v>0.89624223000000003</v>
      </c>
      <c r="I148" s="60">
        <v>0.93757100000000004</v>
      </c>
      <c r="J148" s="60">
        <v>0.12234265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>
        <v>24.477582000000002</v>
      </c>
      <c r="Y148" s="96">
        <v>29.20065</v>
      </c>
      <c r="Z148" s="96">
        <v>0.89686036000000002</v>
      </c>
      <c r="AA148" s="60">
        <v>0.93845831000000002</v>
      </c>
      <c r="AB148" s="60">
        <v>0.12068332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>
        <f t="shared" si="14"/>
        <v>9.4897000000003118E-2</v>
      </c>
      <c r="AN148" s="95">
        <f t="shared" si="15"/>
        <v>4.2256999999999323E-2</v>
      </c>
      <c r="AO148" s="95">
        <f t="shared" si="16"/>
        <v>6.1812999999999452E-4</v>
      </c>
      <c r="AP148" s="95">
        <f t="shared" si="17"/>
        <v>8.8730999999997451E-4</v>
      </c>
      <c r="AQ148" s="120">
        <f t="shared" si="18"/>
        <v>-1.6593300000000005E-3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28.276589999999999</v>
      </c>
      <c r="G149" s="187">
        <v>32.463208000000002</v>
      </c>
      <c r="H149" s="187">
        <v>0.94664004999999996</v>
      </c>
      <c r="I149" s="62">
        <v>0.96569669000000002</v>
      </c>
      <c r="J149" s="62">
        <v>6.4237500000000003E-2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28.403372999999998</v>
      </c>
      <c r="Y149" s="187">
        <v>32.610725000000002</v>
      </c>
      <c r="Z149" s="187">
        <v>0.94709962000000003</v>
      </c>
      <c r="AA149" s="62">
        <v>0.96644797000000005</v>
      </c>
      <c r="AB149" s="62">
        <v>6.2731880000000004E-2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0.12678299999999965</v>
      </c>
      <c r="AN149" s="121">
        <f t="shared" si="15"/>
        <v>0.14751700000000056</v>
      </c>
      <c r="AO149" s="121">
        <f t="shared" si="16"/>
        <v>4.5957000000007575E-4</v>
      </c>
      <c r="AP149" s="121">
        <f t="shared" si="17"/>
        <v>7.5128000000002082E-4</v>
      </c>
      <c r="AQ149" s="87">
        <f t="shared" si="18"/>
        <v>-1.5056199999999992E-3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33.605761000000001</v>
      </c>
      <c r="G150" s="187">
        <v>37.194628000000002</v>
      </c>
      <c r="H150" s="187">
        <v>0.97914363999999998</v>
      </c>
      <c r="I150" s="62">
        <v>0.98589097999999997</v>
      </c>
      <c r="J150" s="62">
        <v>2.6430588000000001E-2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33.860025</v>
      </c>
      <c r="Y150" s="187">
        <v>37.407204999999998</v>
      </c>
      <c r="Z150" s="187">
        <v>0.97947859999999998</v>
      </c>
      <c r="AA150" s="62">
        <v>0.98619051999999996</v>
      </c>
      <c r="AB150" s="62">
        <v>2.5364384E-2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0.25426399999999916</v>
      </c>
      <c r="AN150" s="121">
        <f t="shared" si="15"/>
        <v>0.21257699999999602</v>
      </c>
      <c r="AO150" s="121">
        <f t="shared" si="16"/>
        <v>3.3495999999999526E-4</v>
      </c>
      <c r="AP150" s="121">
        <f t="shared" si="17"/>
        <v>2.9953999999998704E-4</v>
      </c>
      <c r="AQ150" s="87">
        <f t="shared" si="18"/>
        <v>-1.0662040000000012E-3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38.747047999999999</v>
      </c>
      <c r="G151" s="187">
        <v>42.241511000000003</v>
      </c>
      <c r="H151" s="187">
        <v>0.99192212000000002</v>
      </c>
      <c r="I151" s="62">
        <v>0.99424195999999998</v>
      </c>
      <c r="J151" s="62">
        <v>1.1200424E-2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39.422888</v>
      </c>
      <c r="Y151" s="187">
        <v>42.777571999999999</v>
      </c>
      <c r="Z151" s="187">
        <v>0.99219995999999999</v>
      </c>
      <c r="AA151" s="62">
        <v>0.99455013999999997</v>
      </c>
      <c r="AB151" s="62">
        <v>1.0041677000000001E-2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0.67584000000000088</v>
      </c>
      <c r="AN151" s="121">
        <f t="shared" si="15"/>
        <v>0.53606099999999657</v>
      </c>
      <c r="AO151" s="121">
        <f t="shared" si="16"/>
        <v>2.7783999999997366E-4</v>
      </c>
      <c r="AP151" s="121">
        <f t="shared" si="17"/>
        <v>3.0817999999999124E-4</v>
      </c>
      <c r="AQ151" s="87">
        <f t="shared" si="18"/>
        <v>-1.1587469999999999E-3</v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>
        <v>25.281141999999999</v>
      </c>
      <c r="G153" s="96">
        <v>29.384785999999998</v>
      </c>
      <c r="H153" s="96">
        <v>0.89273281999999998</v>
      </c>
      <c r="I153" s="60">
        <v>0.95063562000000001</v>
      </c>
      <c r="J153" s="60">
        <v>0.11342422000000001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>
        <v>25.673521999999998</v>
      </c>
      <c r="Y153" s="96">
        <v>29.990365000000001</v>
      </c>
      <c r="Z153" s="96">
        <v>0.89266122999999997</v>
      </c>
      <c r="AA153" s="60">
        <v>0.95137108000000004</v>
      </c>
      <c r="AB153" s="60">
        <v>0.10837787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>
        <f t="shared" si="14"/>
        <v>0.39237999999999928</v>
      </c>
      <c r="AN153" s="95">
        <f t="shared" si="15"/>
        <v>0.60557900000000231</v>
      </c>
      <c r="AO153" s="95">
        <f t="shared" si="16"/>
        <v>-7.1590000000010257E-5</v>
      </c>
      <c r="AP153" s="95">
        <f t="shared" si="17"/>
        <v>7.354600000000211E-4</v>
      </c>
      <c r="AQ153" s="120">
        <f t="shared" si="18"/>
        <v>-5.046350000000005E-3</v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28.321802999999999</v>
      </c>
      <c r="G154" s="187">
        <v>32.212325</v>
      </c>
      <c r="H154" s="187">
        <v>0.94251041999999996</v>
      </c>
      <c r="I154" s="62">
        <v>0.96933438000000005</v>
      </c>
      <c r="J154" s="62">
        <v>6.2971680000000002E-2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29.031032</v>
      </c>
      <c r="Y154" s="187">
        <v>32.942624000000002</v>
      </c>
      <c r="Z154" s="187">
        <v>0.94280593999999995</v>
      </c>
      <c r="AA154" s="62">
        <v>0.96993227999999998</v>
      </c>
      <c r="AB154" s="62">
        <v>5.8186865999999997E-2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0.70922900000000055</v>
      </c>
      <c r="AN154" s="121">
        <f t="shared" si="15"/>
        <v>0.73029900000000225</v>
      </c>
      <c r="AO154" s="121">
        <f t="shared" si="16"/>
        <v>2.9551999999999357E-4</v>
      </c>
      <c r="AP154" s="121">
        <f t="shared" si="17"/>
        <v>5.9789999999992904E-4</v>
      </c>
      <c r="AQ154" s="87">
        <f t="shared" si="18"/>
        <v>-4.7848140000000053E-3</v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32.430582999999999</v>
      </c>
      <c r="G155" s="187">
        <v>36.269466000000001</v>
      </c>
      <c r="H155" s="187">
        <v>0.97594879000000001</v>
      </c>
      <c r="I155" s="62">
        <v>0.98554036</v>
      </c>
      <c r="J155" s="62">
        <v>3.0644692000000001E-2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33.905712000000001</v>
      </c>
      <c r="Y155" s="187">
        <v>37.311385000000001</v>
      </c>
      <c r="Z155" s="187">
        <v>0.97628289000000001</v>
      </c>
      <c r="AA155" s="62">
        <v>0.98592493000000003</v>
      </c>
      <c r="AB155" s="62">
        <v>2.5569778000000001E-2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1.4751290000000026</v>
      </c>
      <c r="AN155" s="121">
        <f t="shared" si="15"/>
        <v>1.041919</v>
      </c>
      <c r="AO155" s="121">
        <f t="shared" si="16"/>
        <v>3.3410000000000384E-4</v>
      </c>
      <c r="AP155" s="121">
        <f t="shared" si="17"/>
        <v>3.845700000000285E-4</v>
      </c>
      <c r="AQ155" s="87">
        <f t="shared" si="18"/>
        <v>-5.0749139999999998E-3</v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36.491194</v>
      </c>
      <c r="G156" s="187">
        <v>40.776772999999999</v>
      </c>
      <c r="H156" s="187">
        <v>0.99069916000000002</v>
      </c>
      <c r="I156" s="62">
        <v>0.99354255000000002</v>
      </c>
      <c r="J156" s="62">
        <v>1.5079799E-2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39.619183</v>
      </c>
      <c r="Y156" s="187">
        <v>42.963656</v>
      </c>
      <c r="Z156" s="187">
        <v>0.99118715000000002</v>
      </c>
      <c r="AA156" s="62">
        <v>0.99425125000000003</v>
      </c>
      <c r="AB156" s="62">
        <v>1.0004681E-2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3.1279889999999995</v>
      </c>
      <c r="AN156" s="121">
        <f t="shared" si="15"/>
        <v>2.1868830000000017</v>
      </c>
      <c r="AO156" s="121">
        <f t="shared" si="16"/>
        <v>4.8798999999999371E-4</v>
      </c>
      <c r="AP156" s="121">
        <f t="shared" si="17"/>
        <v>7.0870000000000655E-4</v>
      </c>
      <c r="AQ156" s="87">
        <f t="shared" si="18"/>
        <v>-5.075118E-3</v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>
        <v>24.892036999999998</v>
      </c>
      <c r="G158" s="96">
        <v>29.064771</v>
      </c>
      <c r="H158" s="96">
        <v>0.89382861000000002</v>
      </c>
      <c r="I158" s="60">
        <v>0.94820271</v>
      </c>
      <c r="J158" s="60">
        <v>0.11392167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>
        <v>24.975148000000001</v>
      </c>
      <c r="Y158" s="96">
        <v>29.113833</v>
      </c>
      <c r="Z158" s="96">
        <v>0.8939397</v>
      </c>
      <c r="AA158" s="60">
        <v>0.94833469999999997</v>
      </c>
      <c r="AB158" s="60">
        <v>0.11301382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>
        <f t="shared" si="14"/>
        <v>8.3111000000002377E-2</v>
      </c>
      <c r="AN158" s="95">
        <f t="shared" si="15"/>
        <v>4.9061999999999273E-2</v>
      </c>
      <c r="AO158" s="95">
        <f t="shared" si="16"/>
        <v>1.1108999999998037E-4</v>
      </c>
      <c r="AP158" s="95">
        <f t="shared" si="17"/>
        <v>1.3198999999997074E-4</v>
      </c>
      <c r="AQ158" s="120">
        <f t="shared" si="18"/>
        <v>-9.0785000000000171E-4</v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28.456047999999999</v>
      </c>
      <c r="G159" s="187">
        <v>32.202013999999998</v>
      </c>
      <c r="H159" s="187">
        <v>0.94297642000000004</v>
      </c>
      <c r="I159" s="62">
        <v>0.96760899</v>
      </c>
      <c r="J159" s="62">
        <v>5.8764025999999997E-2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28.565175</v>
      </c>
      <c r="Y159" s="187">
        <v>32.250641999999999</v>
      </c>
      <c r="Z159" s="187">
        <v>0.94332400000000005</v>
      </c>
      <c r="AA159" s="62">
        <v>0.96758445000000004</v>
      </c>
      <c r="AB159" s="62">
        <v>5.7604240000000001E-2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0.10912700000000086</v>
      </c>
      <c r="AN159" s="121">
        <f t="shared" si="15"/>
        <v>4.8628000000000782E-2</v>
      </c>
      <c r="AO159" s="121">
        <f t="shared" si="16"/>
        <v>3.4758000000001399E-4</v>
      </c>
      <c r="AP159" s="121">
        <f t="shared" si="17"/>
        <v>-2.4539999999961815E-5</v>
      </c>
      <c r="AQ159" s="87">
        <f t="shared" si="18"/>
        <v>-1.159785999999996E-3</v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33.142792</v>
      </c>
      <c r="G160" s="187">
        <v>36.622236999999998</v>
      </c>
      <c r="H160" s="187">
        <v>0.97660364</v>
      </c>
      <c r="I160" s="62">
        <v>0.98507769999999995</v>
      </c>
      <c r="J160" s="62">
        <v>2.4509808000000001E-2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33.460870999999997</v>
      </c>
      <c r="Y160" s="187">
        <v>36.793067999999998</v>
      </c>
      <c r="Z160" s="187">
        <v>0.97696380000000005</v>
      </c>
      <c r="AA160" s="62">
        <v>0.98532867000000002</v>
      </c>
      <c r="AB160" s="62">
        <v>2.3277196999999999E-2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0.31807899999999734</v>
      </c>
      <c r="AN160" s="121">
        <f t="shared" si="15"/>
        <v>0.17083099999999973</v>
      </c>
      <c r="AO160" s="121">
        <f t="shared" si="16"/>
        <v>3.6016000000005377E-4</v>
      </c>
      <c r="AP160" s="121">
        <f t="shared" si="17"/>
        <v>2.5097000000007252E-4</v>
      </c>
      <c r="AQ160" s="87">
        <f t="shared" si="18"/>
        <v>-1.2326110000000015E-3</v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38.047911999999997</v>
      </c>
      <c r="G161" s="187">
        <v>41.753011000000001</v>
      </c>
      <c r="H161" s="187">
        <v>0.99065345000000005</v>
      </c>
      <c r="I161" s="62">
        <v>0.99349080999999995</v>
      </c>
      <c r="J161" s="62">
        <v>1.1298318999999999E-2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39.045313999999998</v>
      </c>
      <c r="Y161" s="187">
        <v>42.481195</v>
      </c>
      <c r="Z161" s="187">
        <v>0.99098472999999998</v>
      </c>
      <c r="AA161" s="62">
        <v>0.99393396000000001</v>
      </c>
      <c r="AB161" s="62">
        <v>8.9084309999999996E-3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0.99740200000000101</v>
      </c>
      <c r="AN161" s="121">
        <f t="shared" ref="AN161:AN224" si="20">IF(OR(Y161="",G161=""),"",Y161-G161)</f>
        <v>0.72818399999999883</v>
      </c>
      <c r="AO161" s="121">
        <f t="shared" ref="AO161:AO224" si="21">IF(OR(Z161="",H161=""),"",Z161-H161)</f>
        <v>3.3127999999993385E-4</v>
      </c>
      <c r="AP161" s="121">
        <f t="shared" ref="AP161:AP224" si="22">IF(OR(AA161="",I161=""),"",AA161-I161)</f>
        <v>4.4315000000005877E-4</v>
      </c>
      <c r="AQ161" s="87">
        <f t="shared" ref="AQ161:AQ224" si="23">IF(OR(AB161="",J161=""),"",AB161-J161)</f>
        <v>-2.3898879999999997E-3</v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>
        <v>25.100788999999999</v>
      </c>
      <c r="G163" s="96">
        <v>29.907634999999999</v>
      </c>
      <c r="H163" s="96">
        <v>0.90381920000000004</v>
      </c>
      <c r="I163" s="60">
        <v>0.94544289999999997</v>
      </c>
      <c r="J163" s="60">
        <v>0.11604629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>
        <v>25.125191000000001</v>
      </c>
      <c r="Y163" s="96">
        <v>29.894703</v>
      </c>
      <c r="Z163" s="96">
        <v>0.90426662000000002</v>
      </c>
      <c r="AA163" s="60">
        <v>0.94611093999999996</v>
      </c>
      <c r="AB163" s="60">
        <v>0.11477556999999999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>
        <f t="shared" si="19"/>
        <v>2.4402000000002033E-2</v>
      </c>
      <c r="AN163" s="95">
        <f t="shared" si="20"/>
        <v>-1.2931999999999277E-2</v>
      </c>
      <c r="AO163" s="95">
        <f t="shared" si="21"/>
        <v>4.4741999999997617E-4</v>
      </c>
      <c r="AP163" s="95">
        <f t="shared" si="22"/>
        <v>6.6803999999998087E-4</v>
      </c>
      <c r="AQ163" s="120">
        <f t="shared" si="23"/>
        <v>-1.270720000000003E-3</v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28.787974999999999</v>
      </c>
      <c r="G164" s="187">
        <v>32.985416000000001</v>
      </c>
      <c r="H164" s="187">
        <v>0.94864135000000005</v>
      </c>
      <c r="I164" s="62">
        <v>0.96816376000000004</v>
      </c>
      <c r="J164" s="62">
        <v>6.2405272999999997E-2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28.837568000000001</v>
      </c>
      <c r="Y164" s="187">
        <v>33.097098000000003</v>
      </c>
      <c r="Z164" s="187">
        <v>0.94898698999999997</v>
      </c>
      <c r="AA164" s="62">
        <v>0.96872557000000004</v>
      </c>
      <c r="AB164" s="62">
        <v>6.1165318000000003E-2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4.9593000000001553E-2</v>
      </c>
      <c r="AN164" s="121">
        <f t="shared" si="20"/>
        <v>0.11168200000000184</v>
      </c>
      <c r="AO164" s="121">
        <f t="shared" si="21"/>
        <v>3.456399999999249E-4</v>
      </c>
      <c r="AP164" s="121">
        <f t="shared" si="22"/>
        <v>5.6180999999999592E-4</v>
      </c>
      <c r="AQ164" s="87">
        <f t="shared" si="23"/>
        <v>-1.239954999999994E-3</v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33.997742000000002</v>
      </c>
      <c r="G165" s="187">
        <v>37.566361000000001</v>
      </c>
      <c r="H165" s="187">
        <v>0.97933254999999997</v>
      </c>
      <c r="I165" s="62">
        <v>0.98638576</v>
      </c>
      <c r="J165" s="62">
        <v>2.7088207999999999E-2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34.310405000000003</v>
      </c>
      <c r="Y165" s="187">
        <v>37.799813999999998</v>
      </c>
      <c r="Z165" s="187">
        <v>0.97953581000000001</v>
      </c>
      <c r="AA165" s="62">
        <v>0.98674563000000004</v>
      </c>
      <c r="AB165" s="62">
        <v>2.6457073000000001E-2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0.31266300000000058</v>
      </c>
      <c r="AN165" s="121">
        <f t="shared" si="20"/>
        <v>0.23345299999999725</v>
      </c>
      <c r="AO165" s="121">
        <f t="shared" si="21"/>
        <v>2.0326000000003841E-4</v>
      </c>
      <c r="AP165" s="121">
        <f t="shared" si="22"/>
        <v>3.5987000000003988E-4</v>
      </c>
      <c r="AQ165" s="87">
        <f t="shared" si="23"/>
        <v>-6.3113499999999795E-4</v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39.264580000000002</v>
      </c>
      <c r="G166" s="187">
        <v>42.614483999999997</v>
      </c>
      <c r="H166" s="187">
        <v>0.99186485999999996</v>
      </c>
      <c r="I166" s="62">
        <v>0.99458698000000001</v>
      </c>
      <c r="J166" s="62">
        <v>1.1705958000000001E-2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39.840192999999999</v>
      </c>
      <c r="Y166" s="187">
        <v>43.095319000000003</v>
      </c>
      <c r="Z166" s="187">
        <v>0.99214891999999999</v>
      </c>
      <c r="AA166" s="62">
        <v>0.99489265000000005</v>
      </c>
      <c r="AB166" s="62">
        <v>1.0898052E-2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0.57561299999999704</v>
      </c>
      <c r="AN166" s="121">
        <f t="shared" si="20"/>
        <v>0.48083500000000612</v>
      </c>
      <c r="AO166" s="121">
        <f t="shared" si="21"/>
        <v>2.840600000000304E-4</v>
      </c>
      <c r="AP166" s="121">
        <f t="shared" si="22"/>
        <v>3.0567000000003564E-4</v>
      </c>
      <c r="AQ166" s="87">
        <f t="shared" si="23"/>
        <v>-8.079060000000006E-4</v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>
        <v>25.794611</v>
      </c>
      <c r="G168" s="96">
        <v>29.960884</v>
      </c>
      <c r="H168" s="96">
        <v>0.90555638000000005</v>
      </c>
      <c r="I168" s="60">
        <v>0.95249437000000003</v>
      </c>
      <c r="J168" s="60">
        <v>0.107382335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>
        <v>26.033435000000001</v>
      </c>
      <c r="Y168" s="96">
        <v>30.242833000000001</v>
      </c>
      <c r="Z168" s="96">
        <v>0.90617875000000003</v>
      </c>
      <c r="AA168" s="60">
        <v>0.95329061000000004</v>
      </c>
      <c r="AB168" s="60">
        <v>0.10271077000000001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>
        <f t="shared" si="19"/>
        <v>0.23882400000000104</v>
      </c>
      <c r="AN168" s="95">
        <f t="shared" si="20"/>
        <v>0.28194900000000089</v>
      </c>
      <c r="AO168" s="95">
        <f t="shared" si="21"/>
        <v>6.2236999999998321E-4</v>
      </c>
      <c r="AP168" s="95">
        <f t="shared" si="22"/>
        <v>7.9624000000000361E-4</v>
      </c>
      <c r="AQ168" s="120">
        <f t="shared" si="23"/>
        <v>-4.6715649999999886E-3</v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29.145201</v>
      </c>
      <c r="G169" s="187">
        <v>32.915798000000002</v>
      </c>
      <c r="H169" s="187">
        <v>0.94745758999999996</v>
      </c>
      <c r="I169" s="62">
        <v>0.9708717</v>
      </c>
      <c r="J169" s="62">
        <v>6.1132369999999998E-2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29.547758000000002</v>
      </c>
      <c r="Y169" s="187">
        <v>33.250385999999999</v>
      </c>
      <c r="Z169" s="187">
        <v>0.94780668000000001</v>
      </c>
      <c r="AA169" s="62">
        <v>0.97102301000000002</v>
      </c>
      <c r="AB169" s="62">
        <v>5.6561522000000003E-2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0.40255700000000161</v>
      </c>
      <c r="AN169" s="121">
        <f t="shared" si="20"/>
        <v>0.33458799999999655</v>
      </c>
      <c r="AO169" s="121">
        <f t="shared" si="21"/>
        <v>3.4909000000005186E-4</v>
      </c>
      <c r="AP169" s="121">
        <f t="shared" si="22"/>
        <v>1.513100000000156E-4</v>
      </c>
      <c r="AQ169" s="87">
        <f t="shared" si="23"/>
        <v>-4.5708479999999954E-3</v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33.630724999999998</v>
      </c>
      <c r="G170" s="187">
        <v>37.249563000000002</v>
      </c>
      <c r="H170" s="187">
        <v>0.97795301000000001</v>
      </c>
      <c r="I170" s="62">
        <v>0.98667216000000002</v>
      </c>
      <c r="J170" s="62">
        <v>3.0368300000000001E-2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34.468156999999998</v>
      </c>
      <c r="Y170" s="187">
        <v>37.746611999999999</v>
      </c>
      <c r="Z170" s="187">
        <v>0.97832346999999997</v>
      </c>
      <c r="AA170" s="62">
        <v>0.98707599000000001</v>
      </c>
      <c r="AB170" s="62">
        <v>2.5801643999999999E-2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0.83743199999999973</v>
      </c>
      <c r="AN170" s="121">
        <f t="shared" si="20"/>
        <v>0.49704899999999697</v>
      </c>
      <c r="AO170" s="121">
        <f t="shared" si="21"/>
        <v>3.7045999999996138E-4</v>
      </c>
      <c r="AP170" s="121">
        <f t="shared" si="22"/>
        <v>4.0382999999999392E-4</v>
      </c>
      <c r="AQ170" s="87">
        <f t="shared" si="23"/>
        <v>-4.5666560000000023E-3</v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37.305475999999999</v>
      </c>
      <c r="G171" s="187">
        <v>41.321956999999998</v>
      </c>
      <c r="H171" s="187">
        <v>0.99094313999999994</v>
      </c>
      <c r="I171" s="62">
        <v>0.99395191999999999</v>
      </c>
      <c r="J171" s="62">
        <v>1.643853E-2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39.556466</v>
      </c>
      <c r="Y171" s="187">
        <v>42.830120999999998</v>
      </c>
      <c r="Z171" s="187">
        <v>0.99123293000000001</v>
      </c>
      <c r="AA171" s="62">
        <v>0.99449034000000003</v>
      </c>
      <c r="AB171" s="62">
        <v>9.9195099999999994E-3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2.2509900000000016</v>
      </c>
      <c r="AN171" s="121">
        <f t="shared" si="20"/>
        <v>1.5081640000000007</v>
      </c>
      <c r="AO171" s="121">
        <f t="shared" si="21"/>
        <v>2.8979000000006749E-4</v>
      </c>
      <c r="AP171" s="121">
        <f t="shared" si="22"/>
        <v>5.3842000000003942E-4</v>
      </c>
      <c r="AQ171" s="87">
        <f t="shared" si="23"/>
        <v>-6.5190200000000004E-3</v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>
        <v>24.911045000000001</v>
      </c>
      <c r="G173" s="96">
        <v>29.636247999999998</v>
      </c>
      <c r="H173" s="96">
        <v>0.89283630999999997</v>
      </c>
      <c r="I173" s="60">
        <v>0.94520543999999995</v>
      </c>
      <c r="J173" s="60">
        <v>0.118365735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>
        <v>24.927669000000002</v>
      </c>
      <c r="Y173" s="96">
        <v>29.667279000000001</v>
      </c>
      <c r="Z173" s="96">
        <v>0.89265106000000005</v>
      </c>
      <c r="AA173" s="60">
        <v>0.94520499999999996</v>
      </c>
      <c r="AB173" s="60">
        <v>0.11773179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>
        <f t="shared" si="19"/>
        <v>1.6624000000000194E-2</v>
      </c>
      <c r="AN173" s="95">
        <f t="shared" si="20"/>
        <v>3.1031000000002251E-2</v>
      </c>
      <c r="AO173" s="95">
        <f t="shared" si="21"/>
        <v>-1.8524999999991465E-4</v>
      </c>
      <c r="AP173" s="95">
        <f t="shared" si="22"/>
        <v>-4.3999999999044803E-7</v>
      </c>
      <c r="AQ173" s="120">
        <f t="shared" si="23"/>
        <v>-6.3394499999999687E-4</v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28.428493</v>
      </c>
      <c r="G174" s="187">
        <v>32.611224</v>
      </c>
      <c r="H174" s="187">
        <v>0.94433730000000005</v>
      </c>
      <c r="I174" s="62">
        <v>0.96675931999999998</v>
      </c>
      <c r="J174" s="62">
        <v>6.6710710000000006E-2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28.482489000000001</v>
      </c>
      <c r="Y174" s="187">
        <v>32.690395000000002</v>
      </c>
      <c r="Z174" s="187">
        <v>0.94454832</v>
      </c>
      <c r="AA174" s="62">
        <v>0.96736345999999995</v>
      </c>
      <c r="AB174" s="62">
        <v>6.5526194999999995E-2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5.3996000000001487E-2</v>
      </c>
      <c r="AN174" s="121">
        <f t="shared" si="20"/>
        <v>7.9171000000002323E-2</v>
      </c>
      <c r="AO174" s="121">
        <f t="shared" si="21"/>
        <v>2.1101999999995069E-4</v>
      </c>
      <c r="AP174" s="121">
        <f t="shared" si="22"/>
        <v>6.0413999999997525E-4</v>
      </c>
      <c r="AQ174" s="87">
        <f t="shared" si="23"/>
        <v>-1.184515000000011E-3</v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33.920177000000002</v>
      </c>
      <c r="G175" s="187">
        <v>37.468148999999997</v>
      </c>
      <c r="H175" s="187">
        <v>0.97890951000000004</v>
      </c>
      <c r="I175" s="62">
        <v>0.98623974999999997</v>
      </c>
      <c r="J175" s="62">
        <v>2.8250849000000001E-2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34.185181</v>
      </c>
      <c r="Y175" s="187">
        <v>37.670496999999997</v>
      </c>
      <c r="Z175" s="187">
        <v>0.97918448000000002</v>
      </c>
      <c r="AA175" s="62">
        <v>0.98664381000000001</v>
      </c>
      <c r="AB175" s="62">
        <v>2.7250778E-2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0.26500399999999757</v>
      </c>
      <c r="AN175" s="121">
        <f t="shared" si="20"/>
        <v>0.20234800000000064</v>
      </c>
      <c r="AO175" s="121">
        <f t="shared" si="21"/>
        <v>2.749699999999855E-4</v>
      </c>
      <c r="AP175" s="121">
        <f t="shared" si="22"/>
        <v>4.0406000000003939E-4</v>
      </c>
      <c r="AQ175" s="87">
        <f t="shared" si="23"/>
        <v>-1.0000710000000017E-3</v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39.127614000000001</v>
      </c>
      <c r="G176" s="187">
        <v>42.399113</v>
      </c>
      <c r="H176" s="187">
        <v>0.99157216000000004</v>
      </c>
      <c r="I176" s="62">
        <v>0.99438004000000002</v>
      </c>
      <c r="J176" s="62">
        <v>1.2242429000000001E-2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39.605215999999999</v>
      </c>
      <c r="Y176" s="187">
        <v>42.814942000000002</v>
      </c>
      <c r="Z176" s="187">
        <v>0.99185241999999996</v>
      </c>
      <c r="AA176" s="62">
        <v>0.99465020000000004</v>
      </c>
      <c r="AB176" s="62">
        <v>1.1343643E-2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0.47760199999999742</v>
      </c>
      <c r="AN176" s="121">
        <f t="shared" si="20"/>
        <v>0.41582900000000222</v>
      </c>
      <c r="AO176" s="121">
        <f t="shared" si="21"/>
        <v>2.8025999999992113E-4</v>
      </c>
      <c r="AP176" s="121">
        <f t="shared" si="22"/>
        <v>2.7016000000001927E-4</v>
      </c>
      <c r="AQ176" s="87">
        <f t="shared" si="23"/>
        <v>-8.9878600000000038E-4</v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>
        <v>24.585923999999999</v>
      </c>
      <c r="G178" s="96">
        <v>29.080454</v>
      </c>
      <c r="H178" s="96">
        <v>0.88442511999999995</v>
      </c>
      <c r="I178" s="60">
        <v>0.93803203999999996</v>
      </c>
      <c r="J178" s="60">
        <v>0.120341726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>
        <v>24.557594000000002</v>
      </c>
      <c r="Y178" s="96">
        <v>29.043208</v>
      </c>
      <c r="Z178" s="96">
        <v>0.88438788000000002</v>
      </c>
      <c r="AA178" s="60">
        <v>0.93806730000000005</v>
      </c>
      <c r="AB178" s="60">
        <v>0.12024325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>
        <f t="shared" si="19"/>
        <v>-2.8329999999996858E-2</v>
      </c>
      <c r="AN178" s="95">
        <f t="shared" si="20"/>
        <v>-3.7245999999999668E-2</v>
      </c>
      <c r="AO178" s="95">
        <f t="shared" si="21"/>
        <v>-3.7239999999938433E-5</v>
      </c>
      <c r="AP178" s="95">
        <f t="shared" si="22"/>
        <v>3.526000000009244E-5</v>
      </c>
      <c r="AQ178" s="120">
        <f t="shared" si="23"/>
        <v>-9.8476000000000119E-5</v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28.037040000000001</v>
      </c>
      <c r="G179" s="187">
        <v>32.069617000000001</v>
      </c>
      <c r="H179" s="187">
        <v>0.93751578999999996</v>
      </c>
      <c r="I179" s="62">
        <v>0.96168545999999999</v>
      </c>
      <c r="J179" s="62">
        <v>6.2527689999999997E-2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28.056519000000002</v>
      </c>
      <c r="Y179" s="187">
        <v>32.105494</v>
      </c>
      <c r="Z179" s="187">
        <v>0.93753913</v>
      </c>
      <c r="AA179" s="62">
        <v>0.96195465999999996</v>
      </c>
      <c r="AB179" s="62">
        <v>6.1934129999999997E-2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1.9479000000000468E-2</v>
      </c>
      <c r="AN179" s="121">
        <f t="shared" si="20"/>
        <v>3.5876999999999271E-2</v>
      </c>
      <c r="AO179" s="121">
        <f t="shared" si="21"/>
        <v>2.334000000003833E-5</v>
      </c>
      <c r="AP179" s="121">
        <f t="shared" si="22"/>
        <v>2.6919999999996946E-4</v>
      </c>
      <c r="AQ179" s="87">
        <f t="shared" si="23"/>
        <v>-5.9355999999999992E-4</v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33.431626999999999</v>
      </c>
      <c r="G180" s="187">
        <v>36.873041000000001</v>
      </c>
      <c r="H180" s="187">
        <v>0.97580478000000004</v>
      </c>
      <c r="I180" s="62">
        <v>0.98429721999999997</v>
      </c>
      <c r="J180" s="62">
        <v>2.5909326999999999E-2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33.557259999999999</v>
      </c>
      <c r="Y180" s="187">
        <v>36.977865000000001</v>
      </c>
      <c r="Z180" s="187">
        <v>0.97595288000000002</v>
      </c>
      <c r="AA180" s="62">
        <v>0.98431999000000003</v>
      </c>
      <c r="AB180" s="62">
        <v>2.5498980000000001E-2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0.12563300000000055</v>
      </c>
      <c r="AN180" s="121">
        <f t="shared" si="20"/>
        <v>0.10482400000000069</v>
      </c>
      <c r="AO180" s="121">
        <f t="shared" si="21"/>
        <v>1.4809999999998436E-4</v>
      </c>
      <c r="AP180" s="121">
        <f t="shared" si="22"/>
        <v>2.2770000000060797E-5</v>
      </c>
      <c r="AQ180" s="87">
        <f t="shared" si="23"/>
        <v>-4.1034699999999841E-4</v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39.059767999999998</v>
      </c>
      <c r="G181" s="187">
        <v>42.411563999999998</v>
      </c>
      <c r="H181" s="187">
        <v>0.99100619999999995</v>
      </c>
      <c r="I181" s="62">
        <v>0.99393098000000002</v>
      </c>
      <c r="J181" s="62">
        <v>1.0028860000000001E-2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39.492798000000001</v>
      </c>
      <c r="Y181" s="187">
        <v>42.820272000000003</v>
      </c>
      <c r="Z181" s="187">
        <v>0.99125706000000002</v>
      </c>
      <c r="AA181" s="62">
        <v>0.99417453</v>
      </c>
      <c r="AB181" s="62">
        <v>9.3906614999999995E-3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0.43303000000000225</v>
      </c>
      <c r="AN181" s="121">
        <f t="shared" si="20"/>
        <v>0.40870800000000429</v>
      </c>
      <c r="AO181" s="121">
        <f t="shared" si="21"/>
        <v>2.5086000000007491E-4</v>
      </c>
      <c r="AP181" s="121">
        <f t="shared" si="22"/>
        <v>2.4354999999998128E-4</v>
      </c>
      <c r="AQ181" s="87">
        <f t="shared" si="23"/>
        <v>-6.3819850000000101E-4</v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>
        <v>23.726700999999998</v>
      </c>
      <c r="G183" s="96">
        <v>28.466170000000002</v>
      </c>
      <c r="H183" s="96">
        <v>0.87853897999999997</v>
      </c>
      <c r="I183" s="60">
        <v>0.92846867</v>
      </c>
      <c r="J183" s="60">
        <v>0.1317083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>
        <v>23.663084999999999</v>
      </c>
      <c r="Y183" s="96">
        <v>28.417860000000001</v>
      </c>
      <c r="Z183" s="96">
        <v>0.87801843000000002</v>
      </c>
      <c r="AA183" s="60">
        <v>0.92781583999999995</v>
      </c>
      <c r="AB183" s="60">
        <v>0.13174917999999999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>
        <f t="shared" si="19"/>
        <v>-6.3615999999999673E-2</v>
      </c>
      <c r="AN183" s="95">
        <f t="shared" si="20"/>
        <v>-4.8310000000000741E-2</v>
      </c>
      <c r="AO183" s="95">
        <f t="shared" si="21"/>
        <v>-5.2054999999995299E-4</v>
      </c>
      <c r="AP183" s="95">
        <f t="shared" si="22"/>
        <v>-6.5283000000004865E-4</v>
      </c>
      <c r="AQ183" s="120">
        <f t="shared" si="23"/>
        <v>4.0879999999993144E-5</v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27.799078999999999</v>
      </c>
      <c r="G184" s="187">
        <v>31.916433000000001</v>
      </c>
      <c r="H184" s="187">
        <v>0.94182206999999996</v>
      </c>
      <c r="I184" s="62">
        <v>0.96594574</v>
      </c>
      <c r="J184" s="62">
        <v>6.4885646000000005E-2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27.786484000000002</v>
      </c>
      <c r="Y184" s="187">
        <v>31.914406</v>
      </c>
      <c r="Z184" s="187">
        <v>0.94204385000000002</v>
      </c>
      <c r="AA184" s="62">
        <v>0.96648955000000003</v>
      </c>
      <c r="AB184" s="62">
        <v>6.4550730000000001E-2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-1.2594999999997469E-2</v>
      </c>
      <c r="AN184" s="121">
        <f t="shared" si="20"/>
        <v>-2.0270000000017774E-3</v>
      </c>
      <c r="AO184" s="121">
        <f t="shared" si="21"/>
        <v>2.2178000000006026E-4</v>
      </c>
      <c r="AP184" s="121">
        <f t="shared" si="22"/>
        <v>5.4381000000003343E-4</v>
      </c>
      <c r="AQ184" s="87">
        <f t="shared" si="23"/>
        <v>-3.3491600000000454E-4</v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33.044865000000001</v>
      </c>
      <c r="G185" s="187">
        <v>36.709668999999998</v>
      </c>
      <c r="H185" s="187">
        <v>0.97724864</v>
      </c>
      <c r="I185" s="62">
        <v>0.98522944000000001</v>
      </c>
      <c r="J185" s="62">
        <v>2.8298475E-2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33.204186999999997</v>
      </c>
      <c r="Y185" s="187">
        <v>36.811869000000002</v>
      </c>
      <c r="Z185" s="187">
        <v>0.97723572000000003</v>
      </c>
      <c r="AA185" s="62">
        <v>0.98558354999999997</v>
      </c>
      <c r="AB185" s="62">
        <v>2.8360236E-2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0.15932199999999597</v>
      </c>
      <c r="AN185" s="121">
        <f t="shared" si="20"/>
        <v>0.1022000000000034</v>
      </c>
      <c r="AO185" s="121">
        <f t="shared" si="21"/>
        <v>-1.2919999999971843E-5</v>
      </c>
      <c r="AP185" s="121">
        <f t="shared" si="22"/>
        <v>3.5410999999996307E-4</v>
      </c>
      <c r="AQ185" s="87">
        <f t="shared" si="23"/>
        <v>6.1761000000000454E-5</v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38.940676000000003</v>
      </c>
      <c r="G186" s="187">
        <v>42.284705000000002</v>
      </c>
      <c r="H186" s="187">
        <v>0.99149739999999997</v>
      </c>
      <c r="I186" s="62">
        <v>0.99441491999999998</v>
      </c>
      <c r="J186" s="62">
        <v>1.0800473999999999E-2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39.161647000000002</v>
      </c>
      <c r="Y186" s="187">
        <v>42.577024999999999</v>
      </c>
      <c r="Z186" s="187">
        <v>0.99171140000000002</v>
      </c>
      <c r="AA186" s="62">
        <v>0.99463816000000005</v>
      </c>
      <c r="AB186" s="62">
        <v>1.1331323500000001E-2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0.2209709999999987</v>
      </c>
      <c r="AN186" s="121">
        <f t="shared" si="20"/>
        <v>0.29231999999999658</v>
      </c>
      <c r="AO186" s="121">
        <f t="shared" si="21"/>
        <v>2.1400000000004749E-4</v>
      </c>
      <c r="AP186" s="121">
        <f t="shared" si="22"/>
        <v>2.2324000000006894E-4</v>
      </c>
      <c r="AQ186" s="87">
        <f t="shared" si="23"/>
        <v>5.3084950000000138E-4</v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>
        <v>25.509623999999999</v>
      </c>
      <c r="G188" s="96">
        <v>29.348542999999999</v>
      </c>
      <c r="H188" s="96">
        <v>0.89532215000000004</v>
      </c>
      <c r="I188" s="60">
        <v>0.95164146999999999</v>
      </c>
      <c r="J188" s="60">
        <v>0.12343546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>
        <v>25.905058</v>
      </c>
      <c r="Y188" s="96">
        <v>30.059141</v>
      </c>
      <c r="Z188" s="96">
        <v>0.89524725999999999</v>
      </c>
      <c r="AA188" s="60">
        <v>0.95304197000000002</v>
      </c>
      <c r="AB188" s="60">
        <v>0.11288245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>
        <f t="shared" si="19"/>
        <v>0.39543400000000162</v>
      </c>
      <c r="AN188" s="95">
        <f t="shared" si="20"/>
        <v>0.71059800000000095</v>
      </c>
      <c r="AO188" s="95">
        <f t="shared" si="21"/>
        <v>-7.4890000000049639E-5</v>
      </c>
      <c r="AP188" s="95">
        <f t="shared" si="22"/>
        <v>1.4005000000000267E-3</v>
      </c>
      <c r="AQ188" s="120">
        <f t="shared" si="23"/>
        <v>-1.0553010000000002E-2</v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28.672929</v>
      </c>
      <c r="G189" s="187">
        <v>32.390224000000003</v>
      </c>
      <c r="H189" s="187">
        <v>0.94438443000000005</v>
      </c>
      <c r="I189" s="62">
        <v>0.96924164000000002</v>
      </c>
      <c r="J189" s="62">
        <v>6.94443E-2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29.432213999999998</v>
      </c>
      <c r="Y189" s="187">
        <v>33.184671999999999</v>
      </c>
      <c r="Z189" s="187">
        <v>0.94468996999999999</v>
      </c>
      <c r="AA189" s="62">
        <v>0.9700164</v>
      </c>
      <c r="AB189" s="62">
        <v>6.1188962E-2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0.75928499999999843</v>
      </c>
      <c r="AN189" s="121">
        <f t="shared" si="20"/>
        <v>0.7944479999999956</v>
      </c>
      <c r="AO189" s="121">
        <f t="shared" si="21"/>
        <v>3.0553999999993753E-4</v>
      </c>
      <c r="AP189" s="121">
        <f t="shared" si="22"/>
        <v>7.7475999999998546E-4</v>
      </c>
      <c r="AQ189" s="87">
        <f t="shared" si="23"/>
        <v>-8.255338000000001E-3</v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32.581304000000003</v>
      </c>
      <c r="G190" s="187">
        <v>36.490361</v>
      </c>
      <c r="H190" s="187">
        <v>0.97674234000000004</v>
      </c>
      <c r="I190" s="62">
        <v>0.98559753999999999</v>
      </c>
      <c r="J190" s="62">
        <v>3.6334987999999999E-2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34.306927999999999</v>
      </c>
      <c r="Y190" s="187">
        <v>37.673512000000002</v>
      </c>
      <c r="Z190" s="187">
        <v>0.97711680999999995</v>
      </c>
      <c r="AA190" s="62">
        <v>0.98625591999999995</v>
      </c>
      <c r="AB190" s="62">
        <v>2.8200923999999999E-2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1.7256239999999963</v>
      </c>
      <c r="AN190" s="121">
        <f t="shared" si="20"/>
        <v>1.1831510000000023</v>
      </c>
      <c r="AO190" s="121">
        <f t="shared" si="21"/>
        <v>3.744699999999046E-4</v>
      </c>
      <c r="AP190" s="121">
        <f t="shared" si="22"/>
        <v>6.5837999999995844E-4</v>
      </c>
      <c r="AQ190" s="87">
        <f t="shared" si="23"/>
        <v>-8.1340639999999999E-3</v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36.433124999999997</v>
      </c>
      <c r="G191" s="187">
        <v>40.818821999999997</v>
      </c>
      <c r="H191" s="187">
        <v>0.99091375000000004</v>
      </c>
      <c r="I191" s="62">
        <v>0.99375108000000001</v>
      </c>
      <c r="J191" s="62">
        <v>1.8326523000000001E-2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39.850924999999997</v>
      </c>
      <c r="Y191" s="187">
        <v>43.170746000000001</v>
      </c>
      <c r="Z191" s="187">
        <v>0.99139769</v>
      </c>
      <c r="AA191" s="62">
        <v>0.99446941</v>
      </c>
      <c r="AB191" s="62">
        <v>1.0857830000000001E-2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3.4177999999999997</v>
      </c>
      <c r="AN191" s="121">
        <f t="shared" si="20"/>
        <v>2.3519240000000039</v>
      </c>
      <c r="AO191" s="121">
        <f t="shared" si="21"/>
        <v>4.8393999999996051E-4</v>
      </c>
      <c r="AP191" s="121">
        <f t="shared" si="22"/>
        <v>7.1832999999998925E-4</v>
      </c>
      <c r="AQ191" s="87">
        <f t="shared" si="23"/>
        <v>-7.4686930000000002E-3</v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23.726700999999998</v>
      </c>
      <c r="G641" s="135">
        <f t="shared" si="59"/>
        <v>28.466170000000002</v>
      </c>
      <c r="H641" s="135">
        <f t="shared" si="59"/>
        <v>0.87853897999999997</v>
      </c>
      <c r="I641" s="135">
        <f t="shared" si="59"/>
        <v>0.92846867</v>
      </c>
      <c r="J641" s="135">
        <f t="shared" si="59"/>
        <v>0.10051398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23.663084999999999</v>
      </c>
      <c r="Y641" s="135">
        <f t="shared" si="60"/>
        <v>28.417860000000001</v>
      </c>
      <c r="Z641" s="135">
        <f t="shared" si="60"/>
        <v>0.87801843000000002</v>
      </c>
      <c r="AA641" s="135">
        <f t="shared" si="60"/>
        <v>0.92781583999999995</v>
      </c>
      <c r="AB641" s="135">
        <f t="shared" si="60"/>
        <v>9.6788890000000002E-2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27.783788000000001</v>
      </c>
      <c r="G642" s="18">
        <f t="shared" si="59"/>
        <v>31.788198000000001</v>
      </c>
      <c r="H642" s="18">
        <f t="shared" si="59"/>
        <v>0.93399628000000001</v>
      </c>
      <c r="I642" s="18">
        <f t="shared" si="59"/>
        <v>0.96034911000000001</v>
      </c>
      <c r="J642" s="18">
        <f t="shared" si="59"/>
        <v>5.555831E-2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27.786484000000002</v>
      </c>
      <c r="Y642" s="18">
        <f t="shared" si="60"/>
        <v>31.914406</v>
      </c>
      <c r="Z642" s="18">
        <f t="shared" si="60"/>
        <v>0.93427605999999996</v>
      </c>
      <c r="AA642" s="18">
        <f t="shared" si="60"/>
        <v>0.96066801000000002</v>
      </c>
      <c r="AB642" s="18">
        <f t="shared" si="60"/>
        <v>5.2182578E-2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32.122678000000001</v>
      </c>
      <c r="G643" s="18">
        <f t="shared" si="59"/>
        <v>35.880132000000003</v>
      </c>
      <c r="H643" s="18">
        <f t="shared" si="59"/>
        <v>0.97000660000000005</v>
      </c>
      <c r="I643" s="18">
        <f t="shared" si="59"/>
        <v>0.98094393000000002</v>
      </c>
      <c r="J643" s="18">
        <f t="shared" si="59"/>
        <v>2.4509808000000001E-2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33.083728999999998</v>
      </c>
      <c r="Y643" s="18">
        <f t="shared" si="60"/>
        <v>36.420847000000002</v>
      </c>
      <c r="Z643" s="18">
        <f t="shared" si="60"/>
        <v>0.97038433000000002</v>
      </c>
      <c r="AA643" s="18">
        <f t="shared" si="60"/>
        <v>0.98141226999999998</v>
      </c>
      <c r="AB643" s="18">
        <f t="shared" si="60"/>
        <v>2.1847457000000001E-2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36.149492000000002</v>
      </c>
      <c r="G644" s="18">
        <f t="shared" si="59"/>
        <v>40.452900999999997</v>
      </c>
      <c r="H644" s="18">
        <f t="shared" si="59"/>
        <v>0.98846637000000004</v>
      </c>
      <c r="I644" s="18">
        <f t="shared" si="59"/>
        <v>0.99221077999999996</v>
      </c>
      <c r="J644" s="18">
        <f t="shared" si="59"/>
        <v>9.4078589999999993E-3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38.646213000000003</v>
      </c>
      <c r="Y644" s="18">
        <f t="shared" si="60"/>
        <v>42.096839000000003</v>
      </c>
      <c r="Z644" s="18">
        <f t="shared" si="60"/>
        <v>0.98888810999999999</v>
      </c>
      <c r="AA644" s="18">
        <f t="shared" si="60"/>
        <v>0.99273153999999997</v>
      </c>
      <c r="AB644" s="18">
        <f t="shared" si="60"/>
        <v>8.4672910000000001E-3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26.489144</v>
      </c>
      <c r="G646" s="135">
        <f t="shared" si="61"/>
        <v>30.559861999999999</v>
      </c>
      <c r="H646" s="135">
        <f t="shared" si="61"/>
        <v>0.92318107000000005</v>
      </c>
      <c r="I646" s="135">
        <f t="shared" si="61"/>
        <v>0.95964296999999998</v>
      </c>
      <c r="J646" s="135">
        <f t="shared" si="61"/>
        <v>0.13202456000000001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26.980957</v>
      </c>
      <c r="Y646" s="135">
        <f t="shared" si="62"/>
        <v>31.457235000000001</v>
      </c>
      <c r="Z646" s="135">
        <f t="shared" si="62"/>
        <v>0.92378647999999997</v>
      </c>
      <c r="AA646" s="135">
        <f t="shared" si="62"/>
        <v>0.96067955000000005</v>
      </c>
      <c r="AB646" s="135">
        <f t="shared" si="62"/>
        <v>0.13222454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29.981907</v>
      </c>
      <c r="G647" s="18">
        <f t="shared" si="61"/>
        <v>33.636605000000003</v>
      </c>
      <c r="H647" s="18">
        <f t="shared" si="61"/>
        <v>0.95707377000000005</v>
      </c>
      <c r="I647" s="18">
        <f t="shared" si="61"/>
        <v>0.97390964999999996</v>
      </c>
      <c r="J647" s="18">
        <f t="shared" si="61"/>
        <v>7.2420470000000001E-2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30.221111000000001</v>
      </c>
      <c r="Y647" s="18">
        <f t="shared" si="62"/>
        <v>34.171028</v>
      </c>
      <c r="Z647" s="18">
        <f t="shared" si="62"/>
        <v>0.95752380999999998</v>
      </c>
      <c r="AA647" s="18">
        <f t="shared" si="62"/>
        <v>0.97432839999999998</v>
      </c>
      <c r="AB647" s="18">
        <f t="shared" si="62"/>
        <v>6.5526194999999995E-2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34.927916000000003</v>
      </c>
      <c r="G648" s="18">
        <f t="shared" si="61"/>
        <v>38.374338999999999</v>
      </c>
      <c r="H648" s="18">
        <f t="shared" si="61"/>
        <v>0.98181808999999998</v>
      </c>
      <c r="I648" s="18">
        <f t="shared" si="61"/>
        <v>0.98851796999999997</v>
      </c>
      <c r="J648" s="18">
        <f t="shared" si="61"/>
        <v>3.8902327E-2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35.232247999999998</v>
      </c>
      <c r="Y648" s="18">
        <f t="shared" si="62"/>
        <v>38.659776999999998</v>
      </c>
      <c r="Z648" s="18">
        <f t="shared" si="62"/>
        <v>0.98209331</v>
      </c>
      <c r="AA648" s="18">
        <f t="shared" si="62"/>
        <v>0.98886618000000004</v>
      </c>
      <c r="AB648" s="18">
        <f t="shared" si="62"/>
        <v>2.9681809999999999E-2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40.045878999999999</v>
      </c>
      <c r="G649" s="18">
        <f t="shared" si="61"/>
        <v>43.393706999999999</v>
      </c>
      <c r="H649" s="18">
        <f t="shared" si="61"/>
        <v>0.99246588000000002</v>
      </c>
      <c r="I649" s="18">
        <f t="shared" si="61"/>
        <v>0.99498109999999995</v>
      </c>
      <c r="J649" s="18">
        <f t="shared" si="61"/>
        <v>2.737612E-2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40.658442000000001</v>
      </c>
      <c r="Y649" s="18">
        <f t="shared" si="62"/>
        <v>43.792231999999998</v>
      </c>
      <c r="Z649" s="18">
        <f t="shared" si="62"/>
        <v>0.99279079000000003</v>
      </c>
      <c r="AA649" s="18">
        <f t="shared" si="62"/>
        <v>0.99539825000000004</v>
      </c>
      <c r="AB649" s="18">
        <f t="shared" si="62"/>
        <v>1.2253528E-2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2.7624430000000011</v>
      </c>
      <c r="G651" s="135">
        <f t="shared" si="63"/>
        <v>2.0936919999999972</v>
      </c>
      <c r="H651" s="135">
        <f t="shared" si="63"/>
        <v>4.4642090000000079E-2</v>
      </c>
      <c r="I651" s="135">
        <f t="shared" si="63"/>
        <v>3.1174299999999988E-2</v>
      </c>
      <c r="J651" s="135">
        <f t="shared" si="63"/>
        <v>3.151058000000001E-2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3.3178720000000013</v>
      </c>
      <c r="Y651" s="135">
        <f t="shared" si="64"/>
        <v>3.0393749999999997</v>
      </c>
      <c r="Z651" s="135">
        <f t="shared" si="64"/>
        <v>4.5768049999999949E-2</v>
      </c>
      <c r="AA651" s="135">
        <f t="shared" si="64"/>
        <v>3.2863710000000101E-2</v>
      </c>
      <c r="AB651" s="135">
        <f t="shared" si="64"/>
        <v>3.5435649999999999E-2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2.1981189999999984</v>
      </c>
      <c r="G652" s="18">
        <f t="shared" si="63"/>
        <v>1.8484070000000017</v>
      </c>
      <c r="H652" s="18">
        <f t="shared" si="63"/>
        <v>2.3077490000000034E-2</v>
      </c>
      <c r="I652" s="18">
        <f t="shared" si="63"/>
        <v>1.3560539999999954E-2</v>
      </c>
      <c r="J652" s="18">
        <f t="shared" si="63"/>
        <v>1.6862160000000001E-2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2.434626999999999</v>
      </c>
      <c r="Y652" s="18">
        <f t="shared" si="64"/>
        <v>2.2566220000000001</v>
      </c>
      <c r="Z652" s="18">
        <f t="shared" si="64"/>
        <v>2.3247750000000011E-2</v>
      </c>
      <c r="AA652" s="18">
        <f t="shared" si="64"/>
        <v>1.3660389999999967E-2</v>
      </c>
      <c r="AB652" s="18">
        <f t="shared" si="64"/>
        <v>1.3343616999999995E-2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2.8052380000000028</v>
      </c>
      <c r="G653" s="18">
        <f t="shared" si="63"/>
        <v>2.4942069999999958</v>
      </c>
      <c r="H653" s="18">
        <f t="shared" si="63"/>
        <v>1.1811489999999925E-2</v>
      </c>
      <c r="I653" s="18">
        <f t="shared" si="63"/>
        <v>7.5740399999999486E-3</v>
      </c>
      <c r="J653" s="18">
        <f t="shared" si="63"/>
        <v>1.4392518999999999E-2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2.1485190000000003</v>
      </c>
      <c r="Y653" s="18">
        <f t="shared" si="64"/>
        <v>2.2389299999999963</v>
      </c>
      <c r="Z653" s="18">
        <f t="shared" si="64"/>
        <v>1.170897999999998E-2</v>
      </c>
      <c r="AA653" s="18">
        <f t="shared" si="64"/>
        <v>7.4539100000000635E-3</v>
      </c>
      <c r="AB653" s="18">
        <f t="shared" si="64"/>
        <v>7.8343529999999988E-3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3.8963869999999972</v>
      </c>
      <c r="G654" s="18">
        <f t="shared" si="63"/>
        <v>2.940806000000002</v>
      </c>
      <c r="H654" s="18">
        <f t="shared" si="63"/>
        <v>3.9995099999999839E-3</v>
      </c>
      <c r="I654" s="18">
        <f t="shared" si="63"/>
        <v>2.7703199999999928E-3</v>
      </c>
      <c r="J654" s="18">
        <f t="shared" si="63"/>
        <v>1.7968260999999999E-2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2.0122289999999978</v>
      </c>
      <c r="Y654" s="18">
        <f t="shared" si="64"/>
        <v>1.6953929999999957</v>
      </c>
      <c r="Z654" s="18">
        <f t="shared" si="64"/>
        <v>3.9026800000000472E-3</v>
      </c>
      <c r="AA654" s="18">
        <f t="shared" si="64"/>
        <v>2.6667100000000721E-3</v>
      </c>
      <c r="AB654" s="18">
        <f t="shared" si="64"/>
        <v>3.7862369999999996E-3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breakdance_semitrack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breakdance_semitrack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102413.90399999999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25.06230871875</v>
      </c>
      <c r="G5" s="30">
        <f t="shared" si="0"/>
        <v>29.461887000000001</v>
      </c>
      <c r="H5" s="30">
        <f t="shared" si="0"/>
        <v>0.89023165812499994</v>
      </c>
      <c r="I5" s="90">
        <f t="shared" si="0"/>
        <v>0.94568538812500014</v>
      </c>
      <c r="J5" s="90">
        <f t="shared" si="0"/>
        <v>0.12219689296874997</v>
      </c>
      <c r="K5" s="55"/>
      <c r="L5" s="55"/>
      <c r="M5" s="55"/>
      <c r="N5" s="26"/>
      <c r="O5" s="56"/>
      <c r="P5" s="130">
        <f t="shared" ref="P5:Q8" si="1">P16</f>
        <v>130.78100000000001</v>
      </c>
      <c r="Q5" s="151">
        <f t="shared" si="1"/>
        <v>52.030999999999999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102193.04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25.212179781250001</v>
      </c>
      <c r="Y5" s="30">
        <f t="shared" si="2"/>
        <v>29.718280656249998</v>
      </c>
      <c r="Z5" s="30">
        <f t="shared" si="2"/>
        <v>0.89049849812500004</v>
      </c>
      <c r="AA5" s="90">
        <f t="shared" si="2"/>
        <v>0.94615624406249998</v>
      </c>
      <c r="AB5" s="90">
        <f t="shared" si="2"/>
        <v>0.11804407009374998</v>
      </c>
      <c r="AC5" s="55"/>
      <c r="AD5" s="55"/>
      <c r="AE5" s="55"/>
      <c r="AF5" s="26"/>
      <c r="AG5" s="238"/>
      <c r="AH5" s="130">
        <f t="shared" ref="AH5:AI8" si="3">AH16</f>
        <v>152.21799999999999</v>
      </c>
      <c r="AI5" s="151">
        <f t="shared" si="3"/>
        <v>54.843000000000004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-4.9005646465803965E-2</v>
      </c>
      <c r="AN5" s="240">
        <f>bdrate($E5:$E8,G5:G8,$W5:$W8,Y5:Y8)</f>
        <v>-4.4404820531415923E-2</v>
      </c>
      <c r="AO5" s="240">
        <f>bdrate($E5:$E8,H5:H8,$W5:$W8,Z5:Z8)</f>
        <v>-5.2966618837435586E-3</v>
      </c>
      <c r="AP5" s="240">
        <f>bdrate($E5:$E8,I5:I8,$W5:$W8,AA5:AA8)</f>
        <v>-1.1173037653779971E-2</v>
      </c>
      <c r="AQ5" s="241">
        <f>bdrateInverted($E5:$E8,J5:J8,$W5:$W8,AB5:AB8)</f>
        <v>-4.6023867583339206E-2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144882.408</v>
      </c>
      <c r="F6" s="90">
        <f t="shared" si="0"/>
        <v>28.610363500000002</v>
      </c>
      <c r="G6" s="90">
        <f t="shared" si="0"/>
        <v>32.549875343749996</v>
      </c>
      <c r="H6" s="90">
        <f t="shared" si="0"/>
        <v>0.94073154718750007</v>
      </c>
      <c r="I6" s="90">
        <f t="shared" si="0"/>
        <v>0.96709832968750009</v>
      </c>
      <c r="J6" s="90">
        <f t="shared" si="0"/>
        <v>6.696591812500001E-2</v>
      </c>
      <c r="K6" s="56"/>
      <c r="L6" s="56"/>
      <c r="M6" s="56"/>
      <c r="N6" s="28"/>
      <c r="O6" s="56"/>
      <c r="P6" s="130">
        <f t="shared" si="1"/>
        <v>131.76499999999999</v>
      </c>
      <c r="Q6" s="130">
        <f t="shared" si="1"/>
        <v>52.859000000000002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144582.704</v>
      </c>
      <c r="X6" s="90">
        <f t="shared" si="2"/>
        <v>28.919628031249999</v>
      </c>
      <c r="Y6" s="90">
        <f t="shared" si="2"/>
        <v>32.896781687500003</v>
      </c>
      <c r="Z6" s="90">
        <f t="shared" si="2"/>
        <v>0.94098375656249988</v>
      </c>
      <c r="AA6" s="90">
        <f t="shared" si="2"/>
        <v>0.96752577531250006</v>
      </c>
      <c r="AB6" s="90">
        <f t="shared" si="2"/>
        <v>6.2271761781250018E-2</v>
      </c>
      <c r="AC6" s="56"/>
      <c r="AD6" s="56"/>
      <c r="AE6" s="56"/>
      <c r="AF6" s="28"/>
      <c r="AG6" s="238"/>
      <c r="AH6" s="130">
        <f t="shared" si="3"/>
        <v>150.125</v>
      </c>
      <c r="AI6" s="130">
        <f t="shared" si="3"/>
        <v>55.061999999999998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206730.79999999996</v>
      </c>
      <c r="F7" s="90">
        <f t="shared" si="0"/>
        <v>33.223972062499989</v>
      </c>
      <c r="G7" s="90">
        <f t="shared" si="0"/>
        <v>36.904774312499988</v>
      </c>
      <c r="H7" s="90">
        <f t="shared" si="0"/>
        <v>0.97575188468749996</v>
      </c>
      <c r="I7" s="90">
        <f t="shared" si="0"/>
        <v>0.98539605999999991</v>
      </c>
      <c r="J7" s="90">
        <f t="shared" si="0"/>
        <v>3.1843975312500009E-2</v>
      </c>
      <c r="K7" s="56"/>
      <c r="L7" s="56"/>
      <c r="M7" s="56"/>
      <c r="N7" s="28"/>
      <c r="O7" s="56"/>
      <c r="P7" s="130">
        <f t="shared" si="1"/>
        <v>131.75</v>
      </c>
      <c r="Q7" s="130">
        <f t="shared" si="1"/>
        <v>52.718000000000004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206316.88</v>
      </c>
      <c r="X7" s="90">
        <f t="shared" si="2"/>
        <v>34.053235718749995</v>
      </c>
      <c r="Y7" s="90">
        <f t="shared" si="2"/>
        <v>37.497635406249998</v>
      </c>
      <c r="Z7" s="90">
        <f t="shared" si="2"/>
        <v>0.97614885218750003</v>
      </c>
      <c r="AA7" s="90">
        <f t="shared" si="2"/>
        <v>0.98580967593749991</v>
      </c>
      <c r="AB7" s="90">
        <f t="shared" si="2"/>
        <v>2.6884665468749999E-2</v>
      </c>
      <c r="AC7" s="56"/>
      <c r="AD7" s="56"/>
      <c r="AE7" s="56"/>
      <c r="AF7" s="28"/>
      <c r="AG7" s="238"/>
      <c r="AH7" s="130">
        <f t="shared" si="3"/>
        <v>153.09299999999999</v>
      </c>
      <c r="AI7" s="130">
        <f t="shared" si="3"/>
        <v>56.218000000000004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291550.17599999998</v>
      </c>
      <c r="F8" s="90">
        <f t="shared" si="0"/>
        <v>37.518111343749993</v>
      </c>
      <c r="G8" s="90">
        <f t="shared" si="0"/>
        <v>41.359267906249997</v>
      </c>
      <c r="H8" s="90">
        <f t="shared" si="0"/>
        <v>0.99029638500000017</v>
      </c>
      <c r="I8" s="90">
        <f t="shared" si="0"/>
        <v>0.99377413187499986</v>
      </c>
      <c r="J8" s="90">
        <f t="shared" si="0"/>
        <v>1.5168720593749997E-2</v>
      </c>
      <c r="K8" s="56"/>
      <c r="L8" s="56"/>
      <c r="M8" s="56"/>
      <c r="N8" s="28"/>
      <c r="O8" s="56"/>
      <c r="P8" s="130">
        <f t="shared" si="1"/>
        <v>132.42099999999999</v>
      </c>
      <c r="Q8" s="130">
        <f t="shared" si="1"/>
        <v>53.593000000000004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290958.52</v>
      </c>
      <c r="X8" s="90">
        <f t="shared" si="2"/>
        <v>39.250465906249993</v>
      </c>
      <c r="Y8" s="90">
        <f t="shared" si="2"/>
        <v>42.531088937500002</v>
      </c>
      <c r="Z8" s="90">
        <f t="shared" si="2"/>
        <v>0.9906080906250001</v>
      </c>
      <c r="AA8" s="90">
        <f t="shared" si="2"/>
        <v>0.99416085218750005</v>
      </c>
      <c r="AB8" s="90">
        <f t="shared" si="2"/>
        <v>1.077217621875E-2</v>
      </c>
      <c r="AC8" s="56"/>
      <c r="AD8" s="56"/>
      <c r="AE8" s="56"/>
      <c r="AF8" s="28"/>
      <c r="AG8" s="238"/>
      <c r="AH8" s="130">
        <f t="shared" si="3"/>
        <v>151.13999999999999</v>
      </c>
      <c r="AI8" s="130">
        <f t="shared" si="3"/>
        <v>55.968000000000004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131.6779485196079</v>
      </c>
      <c r="Q10" s="154">
        <f>GEOMEAN(Q5:Q8)</f>
        <v>52.797338139145708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151.63988479697687</v>
      </c>
      <c r="AI10" s="154">
        <f>GEOMEAN(AI5:AI8)</f>
        <v>55.519697489235327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28300.376</v>
      </c>
      <c r="F16" s="166">
        <v>17684.64</v>
      </c>
      <c r="G16" s="166">
        <v>3504.0239999999999</v>
      </c>
      <c r="H16" s="166">
        <v>511.928</v>
      </c>
      <c r="I16" s="166">
        <v>108.19199999999999</v>
      </c>
      <c r="J16" s="166">
        <v>28104.704000000002</v>
      </c>
      <c r="K16" s="60">
        <v>18368.824000000001</v>
      </c>
      <c r="L16" s="60">
        <v>5831.2160000000003</v>
      </c>
      <c r="M16" s="60">
        <v>17.672000000000001</v>
      </c>
      <c r="N16" s="55"/>
      <c r="O16" s="252"/>
      <c r="P16" s="129">
        <v>130.78100000000001</v>
      </c>
      <c r="Q16" s="129">
        <v>52.030999999999999</v>
      </c>
      <c r="R16" s="142"/>
      <c r="S16" s="214"/>
      <c r="T16" s="301"/>
      <c r="U16" s="25" t="s">
        <v>31</v>
      </c>
      <c r="V16" s="26"/>
      <c r="W16" s="128">
        <v>28300.376</v>
      </c>
      <c r="X16" s="166">
        <v>17463.168000000001</v>
      </c>
      <c r="Y16" s="166">
        <v>3503.9920000000002</v>
      </c>
      <c r="Z16" s="166">
        <v>511.84800000000001</v>
      </c>
      <c r="AA16" s="166">
        <v>108.056</v>
      </c>
      <c r="AB16" s="166">
        <v>28105.047999999999</v>
      </c>
      <c r="AC16" s="60">
        <v>18369.144</v>
      </c>
      <c r="AD16" s="60">
        <v>5831.4080000000004</v>
      </c>
      <c r="AE16" s="60">
        <v>17.672000000000001</v>
      </c>
      <c r="AF16" s="55"/>
      <c r="AG16" s="252"/>
      <c r="AH16" s="129">
        <v>152.21799999999999</v>
      </c>
      <c r="AI16" s="129">
        <v>54.843000000000004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28300.376</v>
      </c>
      <c r="F17" s="167">
        <v>24747.792000000001</v>
      </c>
      <c r="G17" s="167">
        <v>13832.183999999999</v>
      </c>
      <c r="H17" s="167">
        <v>4693.3119999999999</v>
      </c>
      <c r="I17" s="167">
        <v>1024.008</v>
      </c>
      <c r="J17" s="167">
        <v>38234.743999999999</v>
      </c>
      <c r="K17" s="62">
        <v>25869.72</v>
      </c>
      <c r="L17" s="62">
        <v>8180.2719999999999</v>
      </c>
      <c r="M17" s="62">
        <v>17.96</v>
      </c>
      <c r="N17" s="56"/>
      <c r="O17" s="238"/>
      <c r="P17" s="144">
        <v>131.76499999999999</v>
      </c>
      <c r="Q17" s="144">
        <v>52.859000000000002</v>
      </c>
      <c r="R17" s="145"/>
      <c r="S17" s="214"/>
      <c r="T17" s="285"/>
      <c r="U17" s="27" t="s">
        <v>32</v>
      </c>
      <c r="V17" s="28"/>
      <c r="W17" s="143">
        <v>28300.376</v>
      </c>
      <c r="X17" s="167">
        <v>24448.784</v>
      </c>
      <c r="Y17" s="167">
        <v>13833.424000000001</v>
      </c>
      <c r="Z17" s="167">
        <v>4692.9040000000005</v>
      </c>
      <c r="AA17" s="167">
        <v>1021.984</v>
      </c>
      <c r="AB17" s="167">
        <v>38235.103999999999</v>
      </c>
      <c r="AC17" s="62">
        <v>25869.808000000001</v>
      </c>
      <c r="AD17" s="62">
        <v>8180.32</v>
      </c>
      <c r="AE17" s="62">
        <v>17.96</v>
      </c>
      <c r="AF17" s="56"/>
      <c r="AG17" s="238"/>
      <c r="AH17" s="144">
        <v>150.125</v>
      </c>
      <c r="AI17" s="144">
        <v>55.061999999999998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28300.376</v>
      </c>
      <c r="F18" s="167">
        <v>32004.263999999999</v>
      </c>
      <c r="G18" s="167">
        <v>30694.328000000001</v>
      </c>
      <c r="H18" s="167">
        <v>16154.08</v>
      </c>
      <c r="I18" s="167">
        <v>6414.4</v>
      </c>
      <c r="J18" s="167">
        <v>48753.599999999999</v>
      </c>
      <c r="K18" s="62">
        <v>33791.063999999998</v>
      </c>
      <c r="L18" s="62">
        <v>10618.688</v>
      </c>
      <c r="M18" s="62">
        <v>17.984000000000002</v>
      </c>
      <c r="N18" s="56"/>
      <c r="O18" s="238"/>
      <c r="P18" s="144">
        <v>131.75</v>
      </c>
      <c r="Q18" s="144">
        <v>52.718000000000004</v>
      </c>
      <c r="R18" s="145"/>
      <c r="S18" s="214"/>
      <c r="T18" s="285"/>
      <c r="U18" s="27" t="s">
        <v>33</v>
      </c>
      <c r="V18" s="28"/>
      <c r="W18" s="143">
        <v>28300.376</v>
      </c>
      <c r="X18" s="167">
        <v>31602.671999999999</v>
      </c>
      <c r="Y18" s="167">
        <v>30693.016</v>
      </c>
      <c r="Z18" s="167">
        <v>16149.36</v>
      </c>
      <c r="AA18" s="167">
        <v>6409.0640000000003</v>
      </c>
      <c r="AB18" s="167">
        <v>48753.224000000002</v>
      </c>
      <c r="AC18" s="62">
        <v>33790.336000000003</v>
      </c>
      <c r="AD18" s="62">
        <v>10618.832</v>
      </c>
      <c r="AE18" s="62">
        <v>17.984000000000002</v>
      </c>
      <c r="AF18" s="56"/>
      <c r="AG18" s="238"/>
      <c r="AH18" s="144">
        <v>153.09299999999999</v>
      </c>
      <c r="AI18" s="144">
        <v>56.218000000000004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28300.376</v>
      </c>
      <c r="F19" s="167">
        <v>38977.248</v>
      </c>
      <c r="G19" s="167">
        <v>49807.824000000001</v>
      </c>
      <c r="H19" s="167">
        <v>35766.663999999997</v>
      </c>
      <c r="I19" s="167">
        <v>23749.736000000001</v>
      </c>
      <c r="J19" s="167">
        <v>59704.815999999999</v>
      </c>
      <c r="K19" s="62">
        <v>42069.120000000003</v>
      </c>
      <c r="L19" s="62">
        <v>13174.392</v>
      </c>
      <c r="M19" s="62">
        <v>17.968</v>
      </c>
      <c r="N19" s="56"/>
      <c r="O19" s="238"/>
      <c r="P19" s="144">
        <v>132.42099999999999</v>
      </c>
      <c r="Q19" s="144">
        <v>53.593000000000004</v>
      </c>
      <c r="R19" s="145"/>
      <c r="S19" s="214"/>
      <c r="T19" s="285"/>
      <c r="U19" s="27" t="s">
        <v>35</v>
      </c>
      <c r="V19" s="28"/>
      <c r="W19" s="143">
        <v>28300.376</v>
      </c>
      <c r="X19" s="167">
        <v>38433.480000000003</v>
      </c>
      <c r="Y19" s="167">
        <v>49800.591999999997</v>
      </c>
      <c r="Z19" s="167">
        <v>35744.767999999996</v>
      </c>
      <c r="AA19" s="167">
        <v>23730.088</v>
      </c>
      <c r="AB19" s="167">
        <v>59705.472000000002</v>
      </c>
      <c r="AC19" s="62">
        <v>42069.52</v>
      </c>
      <c r="AD19" s="62">
        <v>13174.224</v>
      </c>
      <c r="AE19" s="62">
        <v>17.968</v>
      </c>
      <c r="AF19" s="56"/>
      <c r="AG19" s="238"/>
      <c r="AH19" s="144">
        <v>151.13999999999999</v>
      </c>
      <c r="AI19" s="144">
        <v>55.968000000000004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102413.90399999999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102193.04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144882.408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144582.704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206730.79999999996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206316.88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291550.17599999998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290958.52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24.269670000000001</v>
      </c>
      <c r="G33" s="96">
        <v>28.748773</v>
      </c>
      <c r="H33" s="96">
        <v>0.87671571999999998</v>
      </c>
      <c r="I33" s="60">
        <v>0.93456936999999995</v>
      </c>
      <c r="J33" s="60">
        <v>0.10988386999999999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24.458234999999998</v>
      </c>
      <c r="Y33" s="96">
        <v>28.930434000000002</v>
      </c>
      <c r="Z33" s="96">
        <v>0.87734462999999996</v>
      </c>
      <c r="AA33" s="60">
        <v>0.93503928999999997</v>
      </c>
      <c r="AB33" s="60">
        <v>0.10904656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0.18856499999999699</v>
      </c>
      <c r="AN33" s="95">
        <f t="shared" ref="AN33:AN96" si="5">IF(OR(Y33="",G33=""),"",Y33-G33)</f>
        <v>0.18166100000000185</v>
      </c>
      <c r="AO33" s="95">
        <f t="shared" ref="AO33:AO96" si="6">IF(OR(Z33="",H33=""),"",Z33-H33)</f>
        <v>6.2890999999998254E-4</v>
      </c>
      <c r="AP33" s="95">
        <f t="shared" ref="AP33:AP96" si="7">IF(OR(AA33="",I33=""),"",AA33-I33)</f>
        <v>4.6992000000001255E-4</v>
      </c>
      <c r="AQ33" s="120">
        <f t="shared" ref="AQ33:AQ96" si="8">IF(OR(AB33="",J33=""),"",AB33-J33)</f>
        <v>-8.3730999999999389E-4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27.512294000000001</v>
      </c>
      <c r="G34" s="187">
        <v>31.51661</v>
      </c>
      <c r="H34" s="187">
        <v>0.92907826000000004</v>
      </c>
      <c r="I34" s="62">
        <v>0.95791881000000001</v>
      </c>
      <c r="J34" s="62">
        <v>6.2367775E-2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27.946064</v>
      </c>
      <c r="Y34" s="187">
        <v>31.788927000000001</v>
      </c>
      <c r="Z34" s="187">
        <v>0.92946956000000003</v>
      </c>
      <c r="AA34" s="62">
        <v>0.95834311999999999</v>
      </c>
      <c r="AB34" s="62">
        <v>6.0689292999999998E-2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0.4337699999999991</v>
      </c>
      <c r="AN34" s="121">
        <f t="shared" si="5"/>
        <v>0.27231700000000103</v>
      </c>
      <c r="AO34" s="121">
        <f t="shared" si="6"/>
        <v>3.9129999999998333E-4</v>
      </c>
      <c r="AP34" s="121">
        <f t="shared" si="7"/>
        <v>4.2430999999998331E-4</v>
      </c>
      <c r="AQ34" s="87">
        <f t="shared" si="8"/>
        <v>-1.678482000000002E-3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31.957515999999998</v>
      </c>
      <c r="G35" s="187">
        <v>35.709487000000003</v>
      </c>
      <c r="H35" s="187">
        <v>0.96849242000000002</v>
      </c>
      <c r="I35" s="62">
        <v>0.98028660000000001</v>
      </c>
      <c r="J35" s="62">
        <v>3.0555828E-2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32.970661</v>
      </c>
      <c r="Y35" s="187">
        <v>36.384227000000003</v>
      </c>
      <c r="Z35" s="187">
        <v>0.96907933000000002</v>
      </c>
      <c r="AA35" s="62">
        <v>0.98079905000000001</v>
      </c>
      <c r="AB35" s="62">
        <v>2.7192574000000001E-2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1.0131450000000015</v>
      </c>
      <c r="AN35" s="121">
        <f t="shared" si="5"/>
        <v>0.6747399999999999</v>
      </c>
      <c r="AO35" s="121">
        <f t="shared" si="6"/>
        <v>5.8690999999999605E-4</v>
      </c>
      <c r="AP35" s="121">
        <f t="shared" si="7"/>
        <v>5.1244999999999763E-4</v>
      </c>
      <c r="AQ35" s="87">
        <f t="shared" si="8"/>
        <v>-3.3632539999999995E-3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36.000717999999999</v>
      </c>
      <c r="G36" s="187">
        <v>40.050536999999998</v>
      </c>
      <c r="H36" s="187">
        <v>0.98751246999999998</v>
      </c>
      <c r="I36" s="62">
        <v>0.99172388</v>
      </c>
      <c r="J36" s="62">
        <v>1.4720056E-2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38.169911999999997</v>
      </c>
      <c r="Y36" s="187">
        <v>41.551371000000003</v>
      </c>
      <c r="Z36" s="187">
        <v>0.98796225999999998</v>
      </c>
      <c r="AA36" s="62">
        <v>0.99219212999999995</v>
      </c>
      <c r="AB36" s="62">
        <v>1.1342843E-2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2.1691939999999974</v>
      </c>
      <c r="AN36" s="121">
        <f t="shared" si="5"/>
        <v>1.5008340000000047</v>
      </c>
      <c r="AO36" s="121">
        <f t="shared" si="6"/>
        <v>4.4979000000000546E-4</v>
      </c>
      <c r="AP36" s="121">
        <f t="shared" si="7"/>
        <v>4.6824999999994787E-4</v>
      </c>
      <c r="AQ36" s="87">
        <f t="shared" si="8"/>
        <v>-3.3772130000000004E-3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25.876895999999999</v>
      </c>
      <c r="G38" s="96">
        <v>30.122593999999999</v>
      </c>
      <c r="H38" s="96">
        <v>0.90378656999999996</v>
      </c>
      <c r="I38" s="60">
        <v>0.95684570000000002</v>
      </c>
      <c r="J38" s="60">
        <v>0.12720938000000001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26.483844999999999</v>
      </c>
      <c r="Y38" s="96">
        <v>31.065116</v>
      </c>
      <c r="Z38" s="96">
        <v>0.90406341999999995</v>
      </c>
      <c r="AA38" s="60">
        <v>0.95767625999999995</v>
      </c>
      <c r="AB38" s="60">
        <v>0.11176482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0.60694900000000018</v>
      </c>
      <c r="AN38" s="95">
        <f t="shared" si="5"/>
        <v>0.9425220000000003</v>
      </c>
      <c r="AO38" s="95">
        <f t="shared" si="6"/>
        <v>2.7684999999999516E-4</v>
      </c>
      <c r="AP38" s="95">
        <f t="shared" si="7"/>
        <v>8.3055999999992469E-4</v>
      </c>
      <c r="AQ38" s="120">
        <f t="shared" si="8"/>
        <v>-1.544456000000001E-2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29.115728000000001</v>
      </c>
      <c r="G39" s="187">
        <v>33.036340000000003</v>
      </c>
      <c r="H39" s="187">
        <v>0.94877548</v>
      </c>
      <c r="I39" s="62">
        <v>0.97257298000000003</v>
      </c>
      <c r="J39" s="62">
        <v>6.9520429999999994E-2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29.936792000000001</v>
      </c>
      <c r="Y39" s="187">
        <v>34.065868000000002</v>
      </c>
      <c r="Z39" s="187">
        <v>0.94883702000000003</v>
      </c>
      <c r="AA39" s="62">
        <v>0.97312410999999999</v>
      </c>
      <c r="AB39" s="62">
        <v>5.6690959999999999E-2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0.82106399999999979</v>
      </c>
      <c r="AN39" s="121">
        <f t="shared" si="5"/>
        <v>1.0295279999999991</v>
      </c>
      <c r="AO39" s="121">
        <f t="shared" si="6"/>
        <v>6.1540000000026573E-5</v>
      </c>
      <c r="AP39" s="121">
        <f t="shared" si="7"/>
        <v>5.5112999999995527E-4</v>
      </c>
      <c r="AQ39" s="87">
        <f t="shared" si="8"/>
        <v>-1.2829469999999996E-2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32.911389</v>
      </c>
      <c r="G40" s="187">
        <v>36.902652000000003</v>
      </c>
      <c r="H40" s="187">
        <v>0.97848793000000001</v>
      </c>
      <c r="I40" s="62">
        <v>0.98747096000000001</v>
      </c>
      <c r="J40" s="62">
        <v>4.0373642000000001E-2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35.076270999999998</v>
      </c>
      <c r="Y40" s="187">
        <v>38.473903</v>
      </c>
      <c r="Z40" s="187">
        <v>0.97886682999999997</v>
      </c>
      <c r="AA40" s="62">
        <v>0.98797338000000001</v>
      </c>
      <c r="AB40" s="62">
        <v>2.6260827E-2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2.1648819999999986</v>
      </c>
      <c r="AN40" s="121">
        <f t="shared" si="5"/>
        <v>1.5712509999999966</v>
      </c>
      <c r="AO40" s="121">
        <f t="shared" si="6"/>
        <v>3.7889999999995982E-4</v>
      </c>
      <c r="AP40" s="121">
        <f t="shared" si="7"/>
        <v>5.0242000000000342E-4</v>
      </c>
      <c r="AQ40" s="87">
        <f t="shared" si="8"/>
        <v>-1.4112815000000001E-2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36.49024</v>
      </c>
      <c r="G41" s="187">
        <v>40.817459999999997</v>
      </c>
      <c r="H41" s="187">
        <v>0.99117960999999999</v>
      </c>
      <c r="I41" s="62">
        <v>0.99451389000000001</v>
      </c>
      <c r="J41" s="62">
        <v>2.0687759999999999E-2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40.078519999999997</v>
      </c>
      <c r="Y41" s="187">
        <v>43.228029999999997</v>
      </c>
      <c r="Z41" s="187">
        <v>0.99152322000000004</v>
      </c>
      <c r="AA41" s="62">
        <v>0.99504272999999999</v>
      </c>
      <c r="AB41" s="62">
        <v>1.04452865E-2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3.5882799999999975</v>
      </c>
      <c r="AN41" s="121">
        <f t="shared" si="5"/>
        <v>2.4105699999999999</v>
      </c>
      <c r="AO41" s="121">
        <f t="shared" si="6"/>
        <v>3.4361000000004971E-4</v>
      </c>
      <c r="AP41" s="121">
        <f t="shared" si="7"/>
        <v>5.2883999999997489E-4</v>
      </c>
      <c r="AQ41" s="87">
        <f t="shared" si="8"/>
        <v>-1.02424735E-2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25.283387000000001</v>
      </c>
      <c r="G43" s="96">
        <v>29.281666999999999</v>
      </c>
      <c r="H43" s="96">
        <v>0.89483312000000004</v>
      </c>
      <c r="I43" s="60">
        <v>0.94555922999999997</v>
      </c>
      <c r="J43" s="60">
        <v>0.12591078999999999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25.365015</v>
      </c>
      <c r="Y43" s="96">
        <v>29.492781000000001</v>
      </c>
      <c r="Z43" s="96">
        <v>0.89540361000000002</v>
      </c>
      <c r="AA43" s="60">
        <v>0.94693601000000005</v>
      </c>
      <c r="AB43" s="60">
        <v>0.12130270999999999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8.162799999999848E-2</v>
      </c>
      <c r="AN43" s="95">
        <f t="shared" si="5"/>
        <v>0.21111400000000202</v>
      </c>
      <c r="AO43" s="95">
        <f t="shared" si="6"/>
        <v>5.7048999999997907E-4</v>
      </c>
      <c r="AP43" s="95">
        <f t="shared" si="7"/>
        <v>1.3767800000000774E-3</v>
      </c>
      <c r="AQ43" s="120">
        <f t="shared" si="8"/>
        <v>-4.6080800000000005E-3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28.631817999999999</v>
      </c>
      <c r="G44" s="187">
        <v>32.294105999999999</v>
      </c>
      <c r="H44" s="187">
        <v>0.94311847999999998</v>
      </c>
      <c r="I44" s="62">
        <v>0.96689614999999995</v>
      </c>
      <c r="J44" s="62">
        <v>6.9558990000000001E-2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28.94858</v>
      </c>
      <c r="Y44" s="187">
        <v>32.557931000000004</v>
      </c>
      <c r="Z44" s="187">
        <v>0.94360575000000002</v>
      </c>
      <c r="AA44" s="62">
        <v>0.96759298000000005</v>
      </c>
      <c r="AB44" s="62">
        <v>6.4060640000000002E-2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0.31676200000000065</v>
      </c>
      <c r="AN44" s="121">
        <f t="shared" si="5"/>
        <v>0.2638250000000042</v>
      </c>
      <c r="AO44" s="121">
        <f t="shared" si="6"/>
        <v>4.8727000000003962E-4</v>
      </c>
      <c r="AP44" s="121">
        <f t="shared" si="7"/>
        <v>6.9683000000009265E-4</v>
      </c>
      <c r="AQ44" s="87">
        <f t="shared" si="8"/>
        <v>-5.4983499999999991E-3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33.169884000000003</v>
      </c>
      <c r="G45" s="187">
        <v>36.827168</v>
      </c>
      <c r="H45" s="187">
        <v>0.97665625</v>
      </c>
      <c r="I45" s="62">
        <v>0.98528399</v>
      </c>
      <c r="J45" s="62">
        <v>3.4496552999999999E-2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34.162345999999999</v>
      </c>
      <c r="Y45" s="187">
        <v>37.491188999999999</v>
      </c>
      <c r="Z45" s="187">
        <v>0.97718391000000004</v>
      </c>
      <c r="AA45" s="62">
        <v>0.98606718000000004</v>
      </c>
      <c r="AB45" s="62">
        <v>2.8035007000000001E-2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0.99246199999999618</v>
      </c>
      <c r="AN45" s="121">
        <f t="shared" si="5"/>
        <v>0.6640209999999982</v>
      </c>
      <c r="AO45" s="121">
        <f t="shared" si="6"/>
        <v>5.2766000000004087E-4</v>
      </c>
      <c r="AP45" s="121">
        <f t="shared" si="7"/>
        <v>7.8319000000004468E-4</v>
      </c>
      <c r="AQ45" s="87">
        <f t="shared" si="8"/>
        <v>-6.4615459999999986E-3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37.042583</v>
      </c>
      <c r="G46" s="187">
        <v>41.111516999999999</v>
      </c>
      <c r="H46" s="187">
        <v>0.99059171000000001</v>
      </c>
      <c r="I46" s="62">
        <v>0.99371326999999998</v>
      </c>
      <c r="J46" s="62">
        <v>1.6381766999999998E-2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39.320742000000003</v>
      </c>
      <c r="Y46" s="187">
        <v>42.638218999999999</v>
      </c>
      <c r="Z46" s="187">
        <v>0.99096134999999996</v>
      </c>
      <c r="AA46" s="62">
        <v>0.99423768999999995</v>
      </c>
      <c r="AB46" s="62">
        <v>1.1019446E-2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2.2781590000000023</v>
      </c>
      <c r="AN46" s="121">
        <f t="shared" si="5"/>
        <v>1.5267020000000002</v>
      </c>
      <c r="AO46" s="121">
        <f t="shared" si="6"/>
        <v>3.696399999999489E-4</v>
      </c>
      <c r="AP46" s="121">
        <f t="shared" si="7"/>
        <v>5.2441999999996991E-4</v>
      </c>
      <c r="AQ46" s="87">
        <f t="shared" si="8"/>
        <v>-5.362320999999998E-3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24.394624</v>
      </c>
      <c r="G48" s="96">
        <v>29.5092</v>
      </c>
      <c r="H48" s="96">
        <v>0.89420895</v>
      </c>
      <c r="I48" s="60">
        <v>0.94278854000000001</v>
      </c>
      <c r="J48" s="60">
        <v>0.12687524999999999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24.315967000000001</v>
      </c>
      <c r="Y48" s="96">
        <v>29.595596</v>
      </c>
      <c r="Z48" s="96">
        <v>0.89408253999999998</v>
      </c>
      <c r="AA48" s="60">
        <v>0.94145338999999995</v>
      </c>
      <c r="AB48" s="60">
        <v>0.1254517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-7.8656999999999755E-2</v>
      </c>
      <c r="AN48" s="95">
        <f t="shared" si="5"/>
        <v>8.6396000000000583E-2</v>
      </c>
      <c r="AO48" s="95">
        <f t="shared" si="6"/>
        <v>-1.2641000000002123E-4</v>
      </c>
      <c r="AP48" s="95">
        <f t="shared" si="7"/>
        <v>-1.3351500000000627E-3</v>
      </c>
      <c r="AQ48" s="120">
        <f t="shared" si="8"/>
        <v>-1.4235499999999957E-3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27.845144000000001</v>
      </c>
      <c r="G49" s="187">
        <v>32.592354</v>
      </c>
      <c r="H49" s="187">
        <v>0.94402867999999995</v>
      </c>
      <c r="I49" s="62">
        <v>0.96685125999999999</v>
      </c>
      <c r="J49" s="62">
        <v>6.8529670000000001E-2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27.955542000000001</v>
      </c>
      <c r="Y49" s="187">
        <v>32.789861000000002</v>
      </c>
      <c r="Z49" s="187">
        <v>0.94430002000000002</v>
      </c>
      <c r="AA49" s="62">
        <v>0.96780180000000005</v>
      </c>
      <c r="AB49" s="62">
        <v>6.6002359999999996E-2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0.110398</v>
      </c>
      <c r="AN49" s="121">
        <f t="shared" si="5"/>
        <v>0.19750700000000165</v>
      </c>
      <c r="AO49" s="121">
        <f t="shared" si="6"/>
        <v>2.7134000000006431E-4</v>
      </c>
      <c r="AP49" s="121">
        <f t="shared" si="7"/>
        <v>9.5054000000005523E-4</v>
      </c>
      <c r="AQ49" s="87">
        <f t="shared" si="8"/>
        <v>-2.5273100000000048E-3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32.632478999999996</v>
      </c>
      <c r="G50" s="187">
        <v>36.474615</v>
      </c>
      <c r="H50" s="187">
        <v>0.97658336000000001</v>
      </c>
      <c r="I50" s="62">
        <v>0.98480319999999999</v>
      </c>
      <c r="J50" s="62">
        <v>3.2231114999999998E-2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32.940286999999998</v>
      </c>
      <c r="Y50" s="187">
        <v>36.816319</v>
      </c>
      <c r="Z50" s="187">
        <v>0.97674879000000003</v>
      </c>
      <c r="AA50" s="62">
        <v>0.98521932000000001</v>
      </c>
      <c r="AB50" s="62">
        <v>2.9406994999999998E-2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0.30780800000000141</v>
      </c>
      <c r="AN50" s="121">
        <f t="shared" si="5"/>
        <v>0.34170400000000001</v>
      </c>
      <c r="AO50" s="121">
        <f t="shared" si="6"/>
        <v>1.6543000000002195E-4</v>
      </c>
      <c r="AP50" s="121">
        <f t="shared" si="7"/>
        <v>4.1612000000001981E-4</v>
      </c>
      <c r="AQ50" s="87">
        <f t="shared" si="8"/>
        <v>-2.8241199999999994E-3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37.588493999999997</v>
      </c>
      <c r="G51" s="187">
        <v>41.097104999999999</v>
      </c>
      <c r="H51" s="187">
        <v>0.98999084999999998</v>
      </c>
      <c r="I51" s="62">
        <v>0.99367295</v>
      </c>
      <c r="J51" s="62">
        <v>1.5598030000000001E-2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38.369857000000003</v>
      </c>
      <c r="Y51" s="187">
        <v>41.697096000000002</v>
      </c>
      <c r="Z51" s="187">
        <v>0.99019446</v>
      </c>
      <c r="AA51" s="62">
        <v>0.99403196999999999</v>
      </c>
      <c r="AB51" s="62">
        <v>1.2784693999999999E-2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0.78136300000000602</v>
      </c>
      <c r="AN51" s="121">
        <f t="shared" si="5"/>
        <v>0.59999100000000283</v>
      </c>
      <c r="AO51" s="121">
        <f t="shared" si="6"/>
        <v>2.0361000000002072E-4</v>
      </c>
      <c r="AP51" s="121">
        <f t="shared" si="7"/>
        <v>3.5901999999998768E-4</v>
      </c>
      <c r="AQ51" s="87">
        <f t="shared" si="8"/>
        <v>-2.8133360000000013E-3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25.046607000000002</v>
      </c>
      <c r="G53" s="96">
        <v>29.474931999999999</v>
      </c>
      <c r="H53" s="96">
        <v>0.89368232000000003</v>
      </c>
      <c r="I53" s="60">
        <v>0.95130504999999999</v>
      </c>
      <c r="J53" s="60">
        <v>0.13124384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25.611819000000001</v>
      </c>
      <c r="Y53" s="96">
        <v>30.179825000000001</v>
      </c>
      <c r="Z53" s="96">
        <v>0.89410316000000001</v>
      </c>
      <c r="AA53" s="60">
        <v>0.95160285</v>
      </c>
      <c r="AB53" s="60">
        <v>0.11370624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0.56521199999999894</v>
      </c>
      <c r="AN53" s="95">
        <f t="shared" si="5"/>
        <v>0.70489300000000199</v>
      </c>
      <c r="AO53" s="95">
        <f t="shared" si="6"/>
        <v>4.208399999999779E-4</v>
      </c>
      <c r="AP53" s="95">
        <f t="shared" si="7"/>
        <v>2.9780000000001472E-4</v>
      </c>
      <c r="AQ53" s="120">
        <f t="shared" si="8"/>
        <v>-1.75376E-2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28.501145000000001</v>
      </c>
      <c r="G54" s="187">
        <v>32.412348999999999</v>
      </c>
      <c r="H54" s="187">
        <v>0.94230475000000002</v>
      </c>
      <c r="I54" s="62">
        <v>0.96982535999999997</v>
      </c>
      <c r="J54" s="62">
        <v>7.4617749999999997E-2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29.319101</v>
      </c>
      <c r="Y54" s="187">
        <v>33.148251999999999</v>
      </c>
      <c r="Z54" s="187">
        <v>0.94245606000000004</v>
      </c>
      <c r="AA54" s="62">
        <v>0.97009354000000003</v>
      </c>
      <c r="AB54" s="62">
        <v>5.9203275E-2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0.8179559999999988</v>
      </c>
      <c r="AN54" s="121">
        <f t="shared" si="5"/>
        <v>0.73590300000000042</v>
      </c>
      <c r="AO54" s="121">
        <f t="shared" si="6"/>
        <v>1.513100000000156E-4</v>
      </c>
      <c r="AP54" s="121">
        <f t="shared" si="7"/>
        <v>2.6818000000006226E-4</v>
      </c>
      <c r="AQ54" s="87">
        <f t="shared" si="8"/>
        <v>-1.5414474999999997E-2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33.008282000000001</v>
      </c>
      <c r="G55" s="187">
        <v>36.725679999999997</v>
      </c>
      <c r="H55" s="187">
        <v>0.97648033999999995</v>
      </c>
      <c r="I55" s="62">
        <v>0.98644642999999999</v>
      </c>
      <c r="J55" s="62">
        <v>3.7011917999999998E-2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34.566540000000003</v>
      </c>
      <c r="Y55" s="187">
        <v>37.716951000000002</v>
      </c>
      <c r="Z55" s="187">
        <v>0.97679742000000003</v>
      </c>
      <c r="AA55" s="62">
        <v>0.98680241999999996</v>
      </c>
      <c r="AB55" s="62">
        <v>2.411868E-2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1.5582580000000021</v>
      </c>
      <c r="AN55" s="121">
        <f t="shared" si="5"/>
        <v>0.99127100000000468</v>
      </c>
      <c r="AO55" s="121">
        <f t="shared" si="6"/>
        <v>3.1708000000008063E-4</v>
      </c>
      <c r="AP55" s="121">
        <f t="shared" si="7"/>
        <v>3.5598999999997272E-4</v>
      </c>
      <c r="AQ55" s="87">
        <f t="shared" si="8"/>
        <v>-1.2893237999999998E-2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36.438845000000001</v>
      </c>
      <c r="G56" s="187">
        <v>40.607559000000002</v>
      </c>
      <c r="H56" s="187">
        <v>0.99023035000000004</v>
      </c>
      <c r="I56" s="62">
        <v>0.99386596999999999</v>
      </c>
      <c r="J56" s="62">
        <v>1.9520227000000001E-2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39.413924999999999</v>
      </c>
      <c r="Y56" s="187">
        <v>42.524341</v>
      </c>
      <c r="Z56" s="187">
        <v>0.99061617999999996</v>
      </c>
      <c r="AA56" s="62">
        <v>0.99432124</v>
      </c>
      <c r="AB56" s="62">
        <v>9.1756909999999997E-3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2.9750799999999984</v>
      </c>
      <c r="AN56" s="121">
        <f t="shared" si="5"/>
        <v>1.9167819999999978</v>
      </c>
      <c r="AO56" s="121">
        <f t="shared" si="6"/>
        <v>3.858299999999204E-4</v>
      </c>
      <c r="AP56" s="121">
        <f t="shared" si="7"/>
        <v>4.5527000000000761E-4</v>
      </c>
      <c r="AQ56" s="87">
        <f t="shared" si="8"/>
        <v>-1.0344536000000001E-2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25.406924</v>
      </c>
      <c r="G58" s="96">
        <v>29.440852</v>
      </c>
      <c r="H58" s="96">
        <v>0.89504238000000003</v>
      </c>
      <c r="I58" s="60">
        <v>0.94671996999999997</v>
      </c>
      <c r="J58" s="60">
        <v>0.11823971599999999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25.689191999999998</v>
      </c>
      <c r="Y58" s="96">
        <v>29.839779</v>
      </c>
      <c r="Z58" s="96">
        <v>0.89584425999999995</v>
      </c>
      <c r="AA58" s="60">
        <v>0.94824151000000001</v>
      </c>
      <c r="AB58" s="60">
        <v>0.11030407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0.28226799999999841</v>
      </c>
      <c r="AN58" s="95">
        <f t="shared" si="5"/>
        <v>0.39892700000000048</v>
      </c>
      <c r="AO58" s="95">
        <f t="shared" si="6"/>
        <v>8.0187999999992154E-4</v>
      </c>
      <c r="AP58" s="95">
        <f t="shared" si="7"/>
        <v>1.5215400000000434E-3</v>
      </c>
      <c r="AQ58" s="120">
        <f t="shared" si="8"/>
        <v>-7.9356459999999907E-3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28.792355000000001</v>
      </c>
      <c r="G59" s="187">
        <v>32.443358000000003</v>
      </c>
      <c r="H59" s="187">
        <v>0.94042725000000005</v>
      </c>
      <c r="I59" s="62">
        <v>0.96684687000000002</v>
      </c>
      <c r="J59" s="62">
        <v>6.8699200000000002E-2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29.220327999999999</v>
      </c>
      <c r="Y59" s="187">
        <v>32.878272000000003</v>
      </c>
      <c r="Z59" s="187">
        <v>0.94098307000000003</v>
      </c>
      <c r="AA59" s="62">
        <v>0.96763403999999997</v>
      </c>
      <c r="AB59" s="62">
        <v>6.1537687000000001E-2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0.42797299999999794</v>
      </c>
      <c r="AN59" s="121">
        <f t="shared" si="5"/>
        <v>0.43491399999999913</v>
      </c>
      <c r="AO59" s="121">
        <f t="shared" si="6"/>
        <v>5.5581999999998466E-4</v>
      </c>
      <c r="AP59" s="121">
        <f t="shared" si="7"/>
        <v>7.8716999999994819E-4</v>
      </c>
      <c r="AQ59" s="87">
        <f t="shared" si="8"/>
        <v>-7.1615130000000013E-3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33.004949000000003</v>
      </c>
      <c r="G60" s="187">
        <v>36.748795000000001</v>
      </c>
      <c r="H60" s="187">
        <v>0.97435775000000002</v>
      </c>
      <c r="I60" s="62">
        <v>0.98483385000000001</v>
      </c>
      <c r="J60" s="62">
        <v>3.6101202999999998E-2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34.222498000000002</v>
      </c>
      <c r="Y60" s="187">
        <v>37.550666</v>
      </c>
      <c r="Z60" s="187">
        <v>0.97495947999999999</v>
      </c>
      <c r="AA60" s="62">
        <v>0.98554138000000002</v>
      </c>
      <c r="AB60" s="62">
        <v>2.7563013000000001E-2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1.2175489999999982</v>
      </c>
      <c r="AN60" s="121">
        <f t="shared" si="5"/>
        <v>0.80187099999999845</v>
      </c>
      <c r="AO60" s="121">
        <f t="shared" si="6"/>
        <v>6.0172999999996701E-4</v>
      </c>
      <c r="AP60" s="121">
        <f t="shared" si="7"/>
        <v>7.0753000000001176E-4</v>
      </c>
      <c r="AQ60" s="87">
        <f t="shared" si="8"/>
        <v>-8.5381899999999976E-3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36.211998999999999</v>
      </c>
      <c r="G61" s="187">
        <v>40.419336999999999</v>
      </c>
      <c r="H61" s="187">
        <v>0.98950170000000004</v>
      </c>
      <c r="I61" s="62">
        <v>0.99324663999999996</v>
      </c>
      <c r="J61" s="62">
        <v>1.9132608999999998E-2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39.145265000000002</v>
      </c>
      <c r="Y61" s="187">
        <v>42.403055999999999</v>
      </c>
      <c r="Z61" s="187">
        <v>0.98999433999999997</v>
      </c>
      <c r="AA61" s="62">
        <v>0.99381586</v>
      </c>
      <c r="AB61" s="62">
        <v>1.08994E-2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2.9332660000000033</v>
      </c>
      <c r="AN61" s="121">
        <f t="shared" si="5"/>
        <v>1.9837190000000007</v>
      </c>
      <c r="AO61" s="121">
        <f t="shared" si="6"/>
        <v>4.9263999999993313E-4</v>
      </c>
      <c r="AP61" s="121">
        <f t="shared" si="7"/>
        <v>5.6922000000003692E-4</v>
      </c>
      <c r="AQ61" s="87">
        <f t="shared" si="8"/>
        <v>-8.2332089999999983E-3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24.522732000000001</v>
      </c>
      <c r="G63" s="96">
        <v>29.132373999999999</v>
      </c>
      <c r="H63" s="96">
        <v>0.86841802000000001</v>
      </c>
      <c r="I63" s="60">
        <v>0.94294065000000005</v>
      </c>
      <c r="J63" s="60">
        <v>0.124977246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24.522531000000001</v>
      </c>
      <c r="Y63" s="96">
        <v>29.142571</v>
      </c>
      <c r="Z63" s="96">
        <v>0.86872925000000001</v>
      </c>
      <c r="AA63" s="60">
        <v>0.94370324999999999</v>
      </c>
      <c r="AB63" s="60">
        <v>0.124030925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-2.0100000000056184E-4</v>
      </c>
      <c r="AN63" s="95">
        <f t="shared" si="5"/>
        <v>1.0197000000001566E-2</v>
      </c>
      <c r="AO63" s="95">
        <f t="shared" si="6"/>
        <v>3.1122999999999568E-4</v>
      </c>
      <c r="AP63" s="95">
        <f t="shared" si="7"/>
        <v>7.6259999999994665E-4</v>
      </c>
      <c r="AQ63" s="120">
        <f t="shared" si="8"/>
        <v>-9.4632099999999997E-4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28.465031</v>
      </c>
      <c r="G64" s="187">
        <v>32.512386999999997</v>
      </c>
      <c r="H64" s="187">
        <v>0.93272675999999999</v>
      </c>
      <c r="I64" s="62">
        <v>0.96539350000000002</v>
      </c>
      <c r="J64" s="62">
        <v>6.119757E-2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28.488602</v>
      </c>
      <c r="Y64" s="187">
        <v>32.522171999999998</v>
      </c>
      <c r="Z64" s="187">
        <v>0.93310269999999995</v>
      </c>
      <c r="AA64" s="62">
        <v>0.96587584999999998</v>
      </c>
      <c r="AB64" s="62">
        <v>6.0731184000000001E-2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2.3571000000000453E-2</v>
      </c>
      <c r="AN64" s="121">
        <f t="shared" si="5"/>
        <v>9.7850000000008208E-3</v>
      </c>
      <c r="AO64" s="121">
        <f t="shared" si="6"/>
        <v>3.7593999999996353E-4</v>
      </c>
      <c r="AP64" s="121">
        <f t="shared" si="7"/>
        <v>4.8234999999996475E-4</v>
      </c>
      <c r="AQ64" s="87">
        <f t="shared" si="8"/>
        <v>-4.6638599999999919E-4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33.652043999999997</v>
      </c>
      <c r="G65" s="187">
        <v>37.150078000000001</v>
      </c>
      <c r="H65" s="187">
        <v>0.97431124999999996</v>
      </c>
      <c r="I65" s="62">
        <v>0.98532807</v>
      </c>
      <c r="J65" s="62">
        <v>2.5094491999999999E-2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33.800077000000002</v>
      </c>
      <c r="Y65" s="187">
        <v>37.253858000000001</v>
      </c>
      <c r="Z65" s="187">
        <v>0.97473156000000005</v>
      </c>
      <c r="AA65" s="62">
        <v>0.98560711999999995</v>
      </c>
      <c r="AB65" s="62">
        <v>2.4518350000000001E-2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0.14803300000000519</v>
      </c>
      <c r="AN65" s="121">
        <f t="shared" si="5"/>
        <v>0.10378000000000043</v>
      </c>
      <c r="AO65" s="121">
        <f t="shared" si="6"/>
        <v>4.2031000000009033E-4</v>
      </c>
      <c r="AP65" s="121">
        <f t="shared" si="7"/>
        <v>2.790499999999474E-4</v>
      </c>
      <c r="AQ65" s="87">
        <f t="shared" si="8"/>
        <v>-5.7614199999999824E-4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38.753036999999999</v>
      </c>
      <c r="G66" s="187">
        <v>42.111741000000002</v>
      </c>
      <c r="H66" s="187">
        <v>0.98978149000000004</v>
      </c>
      <c r="I66" s="62">
        <v>0.99378049999999996</v>
      </c>
      <c r="J66" s="62">
        <v>1.0225751E-2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39.012120000000003</v>
      </c>
      <c r="Y66" s="187">
        <v>42.298921</v>
      </c>
      <c r="Z66" s="187">
        <v>0.99002467000000005</v>
      </c>
      <c r="AA66" s="62">
        <v>0.99395352000000003</v>
      </c>
      <c r="AB66" s="62">
        <v>9.5985050000000002E-3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0.25908300000000395</v>
      </c>
      <c r="AN66" s="121">
        <f t="shared" si="5"/>
        <v>0.1871799999999979</v>
      </c>
      <c r="AO66" s="121">
        <f t="shared" si="6"/>
        <v>2.431800000000095E-4</v>
      </c>
      <c r="AP66" s="121">
        <f t="shared" si="7"/>
        <v>1.7302000000007922E-4</v>
      </c>
      <c r="AQ66" s="87">
        <f t="shared" si="8"/>
        <v>-6.2724599999999971E-4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25.130557</v>
      </c>
      <c r="G68" s="96">
        <v>29.356728</v>
      </c>
      <c r="H68" s="96">
        <v>0.88695128999999995</v>
      </c>
      <c r="I68" s="60">
        <v>0.94632541999999997</v>
      </c>
      <c r="J68" s="60">
        <v>0.118768975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25.609591000000002</v>
      </c>
      <c r="Y68" s="96">
        <v>29.921044999999999</v>
      </c>
      <c r="Z68" s="96">
        <v>0.88749109999999998</v>
      </c>
      <c r="AA68" s="60">
        <v>0.94723798999999997</v>
      </c>
      <c r="AB68" s="60">
        <v>0.11085377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0.47903400000000218</v>
      </c>
      <c r="AN68" s="95">
        <f t="shared" si="5"/>
        <v>0.56431699999999907</v>
      </c>
      <c r="AO68" s="95">
        <f t="shared" si="6"/>
        <v>5.3981000000002943E-4</v>
      </c>
      <c r="AP68" s="95">
        <f t="shared" si="7"/>
        <v>9.1257000000000144E-4</v>
      </c>
      <c r="AQ68" s="120">
        <f t="shared" si="8"/>
        <v>-7.9152049999999946E-3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28.464434000000001</v>
      </c>
      <c r="G69" s="187">
        <v>32.287864999999996</v>
      </c>
      <c r="H69" s="187">
        <v>0.93475775999999999</v>
      </c>
      <c r="I69" s="62">
        <v>0.96619573999999997</v>
      </c>
      <c r="J69" s="62">
        <v>6.7696400000000004E-2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29.104178000000001</v>
      </c>
      <c r="Y69" s="187">
        <v>32.865507999999998</v>
      </c>
      <c r="Z69" s="187">
        <v>0.93506904000000002</v>
      </c>
      <c r="AA69" s="62">
        <v>0.96662685999999998</v>
      </c>
      <c r="AB69" s="62">
        <v>6.0627777000000001E-2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0.63974400000000031</v>
      </c>
      <c r="AN69" s="121">
        <f t="shared" si="5"/>
        <v>0.5776430000000019</v>
      </c>
      <c r="AO69" s="121">
        <f t="shared" si="6"/>
        <v>3.1128000000002487E-4</v>
      </c>
      <c r="AP69" s="121">
        <f t="shared" si="7"/>
        <v>4.3112000000000705E-4</v>
      </c>
      <c r="AQ69" s="87">
        <f t="shared" si="8"/>
        <v>-7.068623000000003E-3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32.630146000000003</v>
      </c>
      <c r="G70" s="187">
        <v>36.445549999999997</v>
      </c>
      <c r="H70" s="187">
        <v>0.97200839000000006</v>
      </c>
      <c r="I70" s="62">
        <v>0.98419321000000004</v>
      </c>
      <c r="J70" s="62">
        <v>3.5923459999999997E-2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34.116875</v>
      </c>
      <c r="Y70" s="187">
        <v>37.430836999999997</v>
      </c>
      <c r="Z70" s="187">
        <v>0.97257861000000001</v>
      </c>
      <c r="AA70" s="62">
        <v>0.98469119999999999</v>
      </c>
      <c r="AB70" s="62">
        <v>2.6889260000000002E-2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1.4867289999999969</v>
      </c>
      <c r="AN70" s="121">
        <f t="shared" si="5"/>
        <v>0.98528699999999958</v>
      </c>
      <c r="AO70" s="121">
        <f t="shared" si="6"/>
        <v>5.7021999999995465E-4</v>
      </c>
      <c r="AP70" s="121">
        <f t="shared" si="7"/>
        <v>4.979899999999482E-4</v>
      </c>
      <c r="AQ70" s="87">
        <f t="shared" si="8"/>
        <v>-9.0341999999999957E-3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35.849750999999998</v>
      </c>
      <c r="G71" s="187">
        <v>40.093456000000003</v>
      </c>
      <c r="H71" s="187">
        <v>0.98860787999999999</v>
      </c>
      <c r="I71" s="62">
        <v>0.99270259000000005</v>
      </c>
      <c r="J71" s="62">
        <v>1.9407364E-2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39.014290000000003</v>
      </c>
      <c r="Y71" s="187">
        <v>42.265847000000001</v>
      </c>
      <c r="Z71" s="187">
        <v>0.98910973999999996</v>
      </c>
      <c r="AA71" s="62">
        <v>0.99333716000000005</v>
      </c>
      <c r="AB71" s="62">
        <v>1.0794799000000001E-2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3.1645390000000049</v>
      </c>
      <c r="AN71" s="121">
        <f t="shared" si="5"/>
        <v>2.1723909999999975</v>
      </c>
      <c r="AO71" s="121">
        <f t="shared" si="6"/>
        <v>5.0185999999996511E-4</v>
      </c>
      <c r="AP71" s="121">
        <f t="shared" si="7"/>
        <v>6.3457000000000097E-4</v>
      </c>
      <c r="AQ71" s="87">
        <f t="shared" si="8"/>
        <v>-8.6125649999999991E-3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25.506069</v>
      </c>
      <c r="G73" s="96">
        <v>29.747855999999999</v>
      </c>
      <c r="H73" s="96">
        <v>0.89683939999999995</v>
      </c>
      <c r="I73" s="60">
        <v>0.94658193000000002</v>
      </c>
      <c r="J73" s="60">
        <v>0.12394896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25.504583</v>
      </c>
      <c r="Y73" s="96">
        <v>30.058226000000001</v>
      </c>
      <c r="Z73" s="96">
        <v>0.89719265000000004</v>
      </c>
      <c r="AA73" s="60">
        <v>0.94680803999999996</v>
      </c>
      <c r="AB73" s="60">
        <v>0.12033605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-1.4859999999998763E-3</v>
      </c>
      <c r="AN73" s="95">
        <f t="shared" si="5"/>
        <v>0.31037000000000248</v>
      </c>
      <c r="AO73" s="95">
        <f t="shared" si="6"/>
        <v>3.5325000000008266E-4</v>
      </c>
      <c r="AP73" s="95">
        <f t="shared" si="7"/>
        <v>2.2610999999994608E-4</v>
      </c>
      <c r="AQ73" s="120">
        <f t="shared" si="8"/>
        <v>-3.612909999999997E-3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28.793968</v>
      </c>
      <c r="G74" s="187">
        <v>32.735785</v>
      </c>
      <c r="H74" s="187">
        <v>0.94575067000000002</v>
      </c>
      <c r="I74" s="62">
        <v>0.96815364000000004</v>
      </c>
      <c r="J74" s="62">
        <v>7.133196E-2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29.080037000000001</v>
      </c>
      <c r="Y74" s="187">
        <v>33.238332999999997</v>
      </c>
      <c r="Z74" s="187">
        <v>0.94596437</v>
      </c>
      <c r="AA74" s="62">
        <v>0.9682925</v>
      </c>
      <c r="AB74" s="62">
        <v>6.5901293999999999E-2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0.28606900000000124</v>
      </c>
      <c r="AN74" s="121">
        <f t="shared" si="5"/>
        <v>0.50254799999999733</v>
      </c>
      <c r="AO74" s="121">
        <f t="shared" si="6"/>
        <v>2.1369999999998335E-4</v>
      </c>
      <c r="AP74" s="121">
        <f t="shared" si="7"/>
        <v>1.388599999999629E-4</v>
      </c>
      <c r="AQ74" s="87">
        <f t="shared" si="8"/>
        <v>-5.4306660000000007E-3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33.187372000000003</v>
      </c>
      <c r="G75" s="187">
        <v>36.923797999999998</v>
      </c>
      <c r="H75" s="187">
        <v>0.97810810000000004</v>
      </c>
      <c r="I75" s="62">
        <v>0.98649562999999996</v>
      </c>
      <c r="J75" s="62">
        <v>3.3942435E-2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34.143006999999997</v>
      </c>
      <c r="Y75" s="187">
        <v>37.705216</v>
      </c>
      <c r="Z75" s="187">
        <v>0.97842746999999997</v>
      </c>
      <c r="AA75" s="62">
        <v>0.98669792000000001</v>
      </c>
      <c r="AB75" s="62">
        <v>2.8668115000000001E-2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0.95563499999999379</v>
      </c>
      <c r="AN75" s="121">
        <f t="shared" si="5"/>
        <v>0.78141800000000217</v>
      </c>
      <c r="AO75" s="121">
        <f t="shared" si="6"/>
        <v>3.1936999999992999E-4</v>
      </c>
      <c r="AP75" s="121">
        <f t="shared" si="7"/>
        <v>2.0229000000004937E-4</v>
      </c>
      <c r="AQ75" s="87">
        <f t="shared" si="8"/>
        <v>-5.274319999999999E-3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37.302261999999999</v>
      </c>
      <c r="G76" s="187">
        <v>41.326442999999998</v>
      </c>
      <c r="H76" s="187">
        <v>0.99140201999999999</v>
      </c>
      <c r="I76" s="62">
        <v>0.99426711000000001</v>
      </c>
      <c r="J76" s="62">
        <v>1.6353609000000002E-2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39.479556000000002</v>
      </c>
      <c r="Y76" s="187">
        <v>42.804594000000002</v>
      </c>
      <c r="Z76" s="187">
        <v>0.99167178</v>
      </c>
      <c r="AA76" s="62">
        <v>0.99460393999999996</v>
      </c>
      <c r="AB76" s="62">
        <v>1.1889360999999999E-2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2.1772940000000034</v>
      </c>
      <c r="AN76" s="121">
        <f t="shared" si="5"/>
        <v>1.478151000000004</v>
      </c>
      <c r="AO76" s="121">
        <f t="shared" si="6"/>
        <v>2.6976000000000777E-4</v>
      </c>
      <c r="AP76" s="121">
        <f t="shared" si="7"/>
        <v>3.3682999999995467E-4</v>
      </c>
      <c r="AQ76" s="87">
        <f t="shared" si="8"/>
        <v>-4.4642480000000023E-3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23.569718999999999</v>
      </c>
      <c r="G78" s="96">
        <v>28.474921999999999</v>
      </c>
      <c r="H78" s="96">
        <v>0.87873051999999996</v>
      </c>
      <c r="I78" s="60">
        <v>0.92921019000000005</v>
      </c>
      <c r="J78" s="60">
        <v>0.13949710000000001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23.550364999999999</v>
      </c>
      <c r="Y78" s="96">
        <v>28.495214000000001</v>
      </c>
      <c r="Z78" s="96">
        <v>0.87859012000000003</v>
      </c>
      <c r="AA78" s="60">
        <v>0.92931523000000005</v>
      </c>
      <c r="AB78" s="60">
        <v>0.13919422000000001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-1.9353999999999871E-2</v>
      </c>
      <c r="AN78" s="95">
        <f t="shared" si="5"/>
        <v>2.0292000000001309E-2</v>
      </c>
      <c r="AO78" s="95">
        <f t="shared" si="6"/>
        <v>-1.4039999999992947E-4</v>
      </c>
      <c r="AP78" s="95">
        <f t="shared" si="7"/>
        <v>1.0504000000000069E-4</v>
      </c>
      <c r="AQ78" s="120">
        <f t="shared" si="8"/>
        <v>-3.0288000000000537E-4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27.855419999999999</v>
      </c>
      <c r="G79" s="187">
        <v>32.113306999999999</v>
      </c>
      <c r="H79" s="187">
        <v>0.94009933000000001</v>
      </c>
      <c r="I79" s="62">
        <v>0.96206868999999995</v>
      </c>
      <c r="J79" s="62">
        <v>6.713703E-2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27.880147000000001</v>
      </c>
      <c r="Y79" s="187">
        <v>32.160715000000003</v>
      </c>
      <c r="Z79" s="187">
        <v>0.94033681999999996</v>
      </c>
      <c r="AA79" s="62">
        <v>0.96274431999999999</v>
      </c>
      <c r="AB79" s="62">
        <v>6.5956619999999994E-2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2.4727000000002164E-2</v>
      </c>
      <c r="AN79" s="121">
        <f t="shared" si="5"/>
        <v>4.7408000000004336E-2</v>
      </c>
      <c r="AO79" s="121">
        <f t="shared" si="6"/>
        <v>2.3748999999995135E-4</v>
      </c>
      <c r="AP79" s="121">
        <f t="shared" si="7"/>
        <v>6.7563000000003814E-4</v>
      </c>
      <c r="AQ79" s="87">
        <f t="shared" si="8"/>
        <v>-1.1804100000000067E-3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33.397444</v>
      </c>
      <c r="G80" s="187">
        <v>37.00629</v>
      </c>
      <c r="H80" s="187">
        <v>0.97691563999999997</v>
      </c>
      <c r="I80" s="62">
        <v>0.98497098999999999</v>
      </c>
      <c r="J80" s="62">
        <v>2.6847745999999999E-2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33.546745999999999</v>
      </c>
      <c r="Y80" s="187">
        <v>37.173158999999998</v>
      </c>
      <c r="Z80" s="187">
        <v>0.97729922000000002</v>
      </c>
      <c r="AA80" s="62">
        <v>0.98526133000000005</v>
      </c>
      <c r="AB80" s="62">
        <v>2.6003950000000001E-2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0.14930199999999871</v>
      </c>
      <c r="AN80" s="121">
        <f t="shared" si="5"/>
        <v>0.16686899999999838</v>
      </c>
      <c r="AO80" s="121">
        <f t="shared" si="6"/>
        <v>3.8358000000004999E-4</v>
      </c>
      <c r="AP80" s="121">
        <f t="shared" si="7"/>
        <v>2.9034000000005555E-4</v>
      </c>
      <c r="AQ80" s="87">
        <f t="shared" si="8"/>
        <v>-8.4379599999999735E-4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38.705962</v>
      </c>
      <c r="G81" s="187">
        <v>42.098661</v>
      </c>
      <c r="H81" s="187">
        <v>0.99092022999999996</v>
      </c>
      <c r="I81" s="62">
        <v>0.99397542999999999</v>
      </c>
      <c r="J81" s="62">
        <v>1.0577072E-2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39.149054999999997</v>
      </c>
      <c r="Y81" s="187">
        <v>42.487112000000003</v>
      </c>
      <c r="Z81" s="187">
        <v>0.99118755999999997</v>
      </c>
      <c r="AA81" s="62">
        <v>0.99419681000000004</v>
      </c>
      <c r="AB81" s="62">
        <v>9.9144485000000008E-3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0.44309299999999752</v>
      </c>
      <c r="AN81" s="121">
        <f t="shared" si="5"/>
        <v>0.38845100000000343</v>
      </c>
      <c r="AO81" s="121">
        <f t="shared" si="6"/>
        <v>2.6733000000001006E-4</v>
      </c>
      <c r="AP81" s="121">
        <f t="shared" si="7"/>
        <v>2.2138000000004876E-4</v>
      </c>
      <c r="AQ81" s="87">
        <f t="shared" si="8"/>
        <v>-6.6262349999999907E-4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25.753198999999999</v>
      </c>
      <c r="G83" s="96">
        <v>30.236131</v>
      </c>
      <c r="H83" s="96">
        <v>0.89249829000000003</v>
      </c>
      <c r="I83" s="60">
        <v>0.95164974000000002</v>
      </c>
      <c r="J83" s="60">
        <v>0.120464325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25.768675999999999</v>
      </c>
      <c r="Y83" s="96">
        <v>30.258814000000001</v>
      </c>
      <c r="Z83" s="96">
        <v>0.89295955999999999</v>
      </c>
      <c r="AA83" s="60">
        <v>0.95250791000000001</v>
      </c>
      <c r="AB83" s="60">
        <v>0.11904598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1.5477000000000629E-2</v>
      </c>
      <c r="AN83" s="95">
        <f t="shared" si="5"/>
        <v>2.2683000000000675E-2</v>
      </c>
      <c r="AO83" s="95">
        <f t="shared" si="6"/>
        <v>4.612699999999581E-4</v>
      </c>
      <c r="AP83" s="95">
        <f t="shared" si="7"/>
        <v>8.5816999999999144E-4</v>
      </c>
      <c r="AQ83" s="120">
        <f t="shared" si="8"/>
        <v>-1.4183450000000014E-3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29.190031999999999</v>
      </c>
      <c r="G84" s="187">
        <v>33.222147</v>
      </c>
      <c r="H84" s="187">
        <v>0.94389959999999995</v>
      </c>
      <c r="I84" s="62">
        <v>0.96915883999999997</v>
      </c>
      <c r="J84" s="62">
        <v>6.3145629999999994E-2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29.241972000000001</v>
      </c>
      <c r="Y84" s="187">
        <v>33.236348999999997</v>
      </c>
      <c r="Z84" s="187">
        <v>0.94439097000000005</v>
      </c>
      <c r="AA84" s="62">
        <v>0.96973008999999999</v>
      </c>
      <c r="AB84" s="62">
        <v>6.2515020000000004E-2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5.1940000000001874E-2</v>
      </c>
      <c r="AN84" s="121">
        <f t="shared" si="5"/>
        <v>1.4201999999997383E-2</v>
      </c>
      <c r="AO84" s="121">
        <f t="shared" si="6"/>
        <v>4.91370000000102E-4</v>
      </c>
      <c r="AP84" s="121">
        <f t="shared" si="7"/>
        <v>5.7125000000002313E-4</v>
      </c>
      <c r="AQ84" s="87">
        <f t="shared" si="8"/>
        <v>-6.3060999999998979E-4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34.324824</v>
      </c>
      <c r="G85" s="187">
        <v>37.808143999999999</v>
      </c>
      <c r="H85" s="187">
        <v>0.97753416999999998</v>
      </c>
      <c r="I85" s="62">
        <v>0.98667521000000002</v>
      </c>
      <c r="J85" s="62">
        <v>2.6651258000000001E-2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34.409734999999998</v>
      </c>
      <c r="Y85" s="187">
        <v>37.854081000000001</v>
      </c>
      <c r="Z85" s="187">
        <v>0.97791371000000005</v>
      </c>
      <c r="AA85" s="62">
        <v>0.98698777000000004</v>
      </c>
      <c r="AB85" s="62">
        <v>2.6018761000000001E-2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8.4910999999998182E-2</v>
      </c>
      <c r="AN85" s="121">
        <f t="shared" si="5"/>
        <v>4.5937000000002115E-2</v>
      </c>
      <c r="AO85" s="121">
        <f t="shared" si="6"/>
        <v>3.7954000000006705E-4</v>
      </c>
      <c r="AP85" s="121">
        <f t="shared" si="7"/>
        <v>3.1256000000001727E-4</v>
      </c>
      <c r="AQ85" s="87">
        <f t="shared" si="8"/>
        <v>-6.3249699999999923E-4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39.221255999999997</v>
      </c>
      <c r="G86" s="187">
        <v>42.511598999999997</v>
      </c>
      <c r="H86" s="187">
        <v>0.99095995000000003</v>
      </c>
      <c r="I86" s="62">
        <v>0.99460046000000002</v>
      </c>
      <c r="J86" s="62">
        <v>1.1814870999999999E-2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39.459100999999997</v>
      </c>
      <c r="Y86" s="187">
        <v>42.721662000000002</v>
      </c>
      <c r="Z86" s="187">
        <v>0.99115573999999995</v>
      </c>
      <c r="AA86" s="62">
        <v>0.99474362999999999</v>
      </c>
      <c r="AB86" s="62">
        <v>1.0757999000000001E-2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0.23784500000000008</v>
      </c>
      <c r="AN86" s="121">
        <f t="shared" si="5"/>
        <v>0.21006300000000522</v>
      </c>
      <c r="AO86" s="121">
        <f t="shared" si="6"/>
        <v>1.9578999999991797E-4</v>
      </c>
      <c r="AP86" s="121">
        <f t="shared" si="7"/>
        <v>1.4316999999997027E-4</v>
      </c>
      <c r="AQ86" s="87">
        <f t="shared" si="8"/>
        <v>-1.0568719999999986E-3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26.027448</v>
      </c>
      <c r="G88" s="96">
        <v>30.365407999999999</v>
      </c>
      <c r="H88" s="96">
        <v>0.89827701999999998</v>
      </c>
      <c r="I88" s="60">
        <v>0.95126531999999997</v>
      </c>
      <c r="J88" s="60">
        <v>0.12400435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25.953914000000001</v>
      </c>
      <c r="Y88" s="96">
        <v>30.619700999999999</v>
      </c>
      <c r="Z88" s="96">
        <v>0.89851292000000005</v>
      </c>
      <c r="AA88" s="60">
        <v>0.95144656000000005</v>
      </c>
      <c r="AB88" s="60">
        <v>0.12222463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-7.3533999999998656E-2</v>
      </c>
      <c r="AN88" s="95">
        <f t="shared" si="5"/>
        <v>0.25429300000000055</v>
      </c>
      <c r="AO88" s="95">
        <f t="shared" si="6"/>
        <v>2.3590000000006661E-4</v>
      </c>
      <c r="AP88" s="95">
        <f t="shared" si="7"/>
        <v>1.8124000000008245E-4</v>
      </c>
      <c r="AQ88" s="120">
        <f t="shared" si="8"/>
        <v>-1.7797199999999985E-3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29.288665000000002</v>
      </c>
      <c r="G89" s="187">
        <v>33.098069000000002</v>
      </c>
      <c r="H89" s="187">
        <v>0.94680929999999996</v>
      </c>
      <c r="I89" s="62">
        <v>0.97075129000000004</v>
      </c>
      <c r="J89" s="62">
        <v>7.4955519999999998E-2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29.446999000000002</v>
      </c>
      <c r="Y89" s="187">
        <v>33.699218999999999</v>
      </c>
      <c r="Z89" s="187">
        <v>0.94714967999999999</v>
      </c>
      <c r="AA89" s="62">
        <v>0.97109005999999998</v>
      </c>
      <c r="AB89" s="62">
        <v>6.8576685999999998E-2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0.15833399999999997</v>
      </c>
      <c r="AN89" s="121">
        <f t="shared" si="5"/>
        <v>0.60114999999999696</v>
      </c>
      <c r="AO89" s="121">
        <f t="shared" si="6"/>
        <v>3.4038000000002899E-4</v>
      </c>
      <c r="AP89" s="121">
        <f t="shared" si="7"/>
        <v>3.3876999999993274E-4</v>
      </c>
      <c r="AQ89" s="87">
        <f t="shared" si="8"/>
        <v>-6.3788339999999999E-3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33.769106000000001</v>
      </c>
      <c r="G90" s="187">
        <v>37.324840999999999</v>
      </c>
      <c r="H90" s="187">
        <v>0.97907933999999996</v>
      </c>
      <c r="I90" s="62">
        <v>0.98738636999999996</v>
      </c>
      <c r="J90" s="62">
        <v>3.4786209999999998E-2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34.545251</v>
      </c>
      <c r="Y90" s="187">
        <v>38.118321999999999</v>
      </c>
      <c r="Z90" s="187">
        <v>0.97932017000000005</v>
      </c>
      <c r="AA90" s="62">
        <v>0.98776980999999997</v>
      </c>
      <c r="AB90" s="62">
        <v>2.9319721999999999E-2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0.77614499999999964</v>
      </c>
      <c r="AN90" s="121">
        <f t="shared" si="5"/>
        <v>0.79348099999999988</v>
      </c>
      <c r="AO90" s="121">
        <f t="shared" si="6"/>
        <v>2.408300000000807E-4</v>
      </c>
      <c r="AP90" s="121">
        <f t="shared" si="7"/>
        <v>3.8344000000001266E-4</v>
      </c>
      <c r="AQ90" s="87">
        <f t="shared" si="8"/>
        <v>-5.4664879999999985E-3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37.871496</v>
      </c>
      <c r="G91" s="187">
        <v>41.811937999999998</v>
      </c>
      <c r="H91" s="187">
        <v>0.99151581</v>
      </c>
      <c r="I91" s="62">
        <v>0.99450044000000004</v>
      </c>
      <c r="J91" s="62">
        <v>1.6386798000000001E-2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39.798448999999998</v>
      </c>
      <c r="Y91" s="187">
        <v>43.109490000000001</v>
      </c>
      <c r="Z91" s="187">
        <v>0.9917513</v>
      </c>
      <c r="AA91" s="62">
        <v>0.99496178999999996</v>
      </c>
      <c r="AB91" s="62">
        <v>1.2444426999999999E-2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1.9269529999999975</v>
      </c>
      <c r="AN91" s="121">
        <f t="shared" si="5"/>
        <v>1.2975520000000031</v>
      </c>
      <c r="AO91" s="121">
        <f t="shared" si="6"/>
        <v>2.3549000000000486E-4</v>
      </c>
      <c r="AP91" s="121">
        <f t="shared" si="7"/>
        <v>4.6134999999991599E-4</v>
      </c>
      <c r="AQ91" s="87">
        <f t="shared" si="8"/>
        <v>-3.9423710000000018E-3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26.24419</v>
      </c>
      <c r="G93" s="96">
        <v>30.376066999999999</v>
      </c>
      <c r="H93" s="96">
        <v>0.90644079</v>
      </c>
      <c r="I93" s="60">
        <v>0.95092487000000003</v>
      </c>
      <c r="J93" s="60">
        <v>0.12689775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26.225847000000002</v>
      </c>
      <c r="Y93" s="96">
        <v>30.377396999999998</v>
      </c>
      <c r="Z93" s="96">
        <v>0.90665876999999995</v>
      </c>
      <c r="AA93" s="60">
        <v>0.95134825999999995</v>
      </c>
      <c r="AB93" s="60">
        <v>0.12586284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-1.8342999999998E-2</v>
      </c>
      <c r="AN93" s="95">
        <f t="shared" si="5"/>
        <v>1.3299999999993872E-3</v>
      </c>
      <c r="AO93" s="95">
        <f t="shared" si="6"/>
        <v>2.1797999999995099E-4</v>
      </c>
      <c r="AP93" s="95">
        <f t="shared" si="7"/>
        <v>4.2338999999991245E-4</v>
      </c>
      <c r="AQ93" s="120">
        <f t="shared" si="8"/>
        <v>-1.03491E-3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29.579861000000001</v>
      </c>
      <c r="G94" s="187">
        <v>33.407175000000002</v>
      </c>
      <c r="H94" s="187">
        <v>0.94895010999999996</v>
      </c>
      <c r="I94" s="62">
        <v>0.96921550999999995</v>
      </c>
      <c r="J94" s="62">
        <v>6.7515396000000005E-2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29.673344</v>
      </c>
      <c r="Y94" s="187">
        <v>33.434578000000002</v>
      </c>
      <c r="Z94" s="187">
        <v>0.94917894000000003</v>
      </c>
      <c r="AA94" s="62">
        <v>0.96977736000000003</v>
      </c>
      <c r="AB94" s="62">
        <v>6.6462285999999995E-2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9.3482999999999095E-2</v>
      </c>
      <c r="AN94" s="121">
        <f t="shared" si="5"/>
        <v>2.7402999999999622E-2</v>
      </c>
      <c r="AO94" s="121">
        <f t="shared" si="6"/>
        <v>2.288300000000687E-4</v>
      </c>
      <c r="AP94" s="121">
        <f t="shared" si="7"/>
        <v>5.6185000000008589E-4</v>
      </c>
      <c r="AQ94" s="87">
        <f t="shared" si="8"/>
        <v>-1.0531100000000099E-3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34.570880000000002</v>
      </c>
      <c r="G95" s="187">
        <v>38.035784</v>
      </c>
      <c r="H95" s="187">
        <v>0.97903879999999999</v>
      </c>
      <c r="I95" s="62">
        <v>0.98664280999999998</v>
      </c>
      <c r="J95" s="62">
        <v>2.9941147000000001E-2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34.693252000000001</v>
      </c>
      <c r="Y95" s="187">
        <v>38.101812000000002</v>
      </c>
      <c r="Z95" s="187">
        <v>0.97950833999999998</v>
      </c>
      <c r="AA95" s="62">
        <v>0.98709880000000005</v>
      </c>
      <c r="AB95" s="62">
        <v>2.9257874999999999E-2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0.12237199999999859</v>
      </c>
      <c r="AN95" s="121">
        <f t="shared" si="5"/>
        <v>6.6028000000002862E-2</v>
      </c>
      <c r="AO95" s="121">
        <f t="shared" si="6"/>
        <v>4.6953999999999052E-4</v>
      </c>
      <c r="AP95" s="121">
        <f t="shared" si="7"/>
        <v>4.5599000000007273E-4</v>
      </c>
      <c r="AQ95" s="87">
        <f t="shared" si="8"/>
        <v>-6.8327200000000213E-4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39.879494000000001</v>
      </c>
      <c r="G96" s="187">
        <v>43.270096000000002</v>
      </c>
      <c r="H96" s="187">
        <v>0.99171443000000004</v>
      </c>
      <c r="I96" s="62">
        <v>0.99473144000000002</v>
      </c>
      <c r="J96" s="62">
        <v>1.2500519E-2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40.101469000000002</v>
      </c>
      <c r="Y96" s="187">
        <v>43.426907</v>
      </c>
      <c r="Z96" s="187">
        <v>0.99191328999999995</v>
      </c>
      <c r="AA96" s="62">
        <v>0.99487097000000002</v>
      </c>
      <c r="AB96" s="62">
        <v>1.1547498999999999E-2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0.22197500000000048</v>
      </c>
      <c r="AN96" s="121">
        <f t="shared" si="5"/>
        <v>0.15681099999999759</v>
      </c>
      <c r="AO96" s="121">
        <f t="shared" si="6"/>
        <v>1.9885999999991189E-4</v>
      </c>
      <c r="AP96" s="121">
        <f t="shared" si="7"/>
        <v>1.3952999999999882E-4</v>
      </c>
      <c r="AQ96" s="87">
        <f t="shared" si="8"/>
        <v>-9.530200000000006E-4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26.146718</v>
      </c>
      <c r="G98" s="96">
        <v>30.412472999999999</v>
      </c>
      <c r="H98" s="96">
        <v>0.90715950999999995</v>
      </c>
      <c r="I98" s="60">
        <v>0.95427664000000001</v>
      </c>
      <c r="J98" s="60">
        <v>0.11138223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26.215693000000002</v>
      </c>
      <c r="Y98" s="96">
        <v>30.459764</v>
      </c>
      <c r="Z98" s="96">
        <v>0.90778627000000001</v>
      </c>
      <c r="AA98" s="60">
        <v>0.95536962999999997</v>
      </c>
      <c r="AB98" s="60">
        <v>0.11036062000000001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6.8975000000001785E-2</v>
      </c>
      <c r="AN98" s="95">
        <f t="shared" si="15"/>
        <v>4.7291000000001304E-2</v>
      </c>
      <c r="AO98" s="95">
        <f t="shared" si="16"/>
        <v>6.2676000000005949E-4</v>
      </c>
      <c r="AP98" s="95">
        <f t="shared" si="17"/>
        <v>1.0929899999999604E-3</v>
      </c>
      <c r="AQ98" s="120">
        <f t="shared" si="18"/>
        <v>-1.0216099999999922E-3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29.530360000000002</v>
      </c>
      <c r="G99" s="187">
        <v>33.285840999999998</v>
      </c>
      <c r="H99" s="187">
        <v>0.94893304999999994</v>
      </c>
      <c r="I99" s="62">
        <v>0.97194314999999998</v>
      </c>
      <c r="J99" s="62">
        <v>5.8096285999999997E-2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29.692302999999999</v>
      </c>
      <c r="Y99" s="187">
        <v>33.381459</v>
      </c>
      <c r="Z99" s="187">
        <v>0.94899918999999999</v>
      </c>
      <c r="AA99" s="62">
        <v>0.97229913000000001</v>
      </c>
      <c r="AB99" s="62">
        <v>5.6513846E-2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0.16194299999999728</v>
      </c>
      <c r="AN99" s="121">
        <f t="shared" si="15"/>
        <v>9.5618000000001757E-2</v>
      </c>
      <c r="AO99" s="121">
        <f t="shared" si="16"/>
        <v>6.6140000000047827E-5</v>
      </c>
      <c r="AP99" s="121">
        <f t="shared" si="17"/>
        <v>3.5598000000003349E-4</v>
      </c>
      <c r="AQ99" s="87">
        <f t="shared" si="18"/>
        <v>-1.5824399999999975E-3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34.352021000000001</v>
      </c>
      <c r="G100" s="187">
        <v>37.775697000000001</v>
      </c>
      <c r="H100" s="187">
        <v>0.97870747000000002</v>
      </c>
      <c r="I100" s="62">
        <v>0.98722186000000001</v>
      </c>
      <c r="J100" s="62">
        <v>2.7916856E-2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34.795068999999998</v>
      </c>
      <c r="Y100" s="187">
        <v>38.009067000000002</v>
      </c>
      <c r="Z100" s="187">
        <v>0.97906406999999995</v>
      </c>
      <c r="AA100" s="62">
        <v>0.98770614999999995</v>
      </c>
      <c r="AB100" s="62">
        <v>2.5543970999999999E-2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0.44304799999999744</v>
      </c>
      <c r="AN100" s="121">
        <f t="shared" si="15"/>
        <v>0.23337000000000074</v>
      </c>
      <c r="AO100" s="121">
        <f t="shared" si="16"/>
        <v>3.565999999999292E-4</v>
      </c>
      <c r="AP100" s="121">
        <f t="shared" si="17"/>
        <v>4.8428999999994282E-4</v>
      </c>
      <c r="AQ100" s="87">
        <f t="shared" si="18"/>
        <v>-2.3728850000000017E-3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38.518441000000003</v>
      </c>
      <c r="G101" s="187">
        <v>42.176023000000001</v>
      </c>
      <c r="H101" s="187">
        <v>0.9912377</v>
      </c>
      <c r="I101" s="62">
        <v>0.99439884000000001</v>
      </c>
      <c r="J101" s="62">
        <v>1.3481521E-2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39.794713000000002</v>
      </c>
      <c r="Y101" s="187">
        <v>42.950468999999998</v>
      </c>
      <c r="Z101" s="187">
        <v>0.99141314999999997</v>
      </c>
      <c r="AA101" s="62">
        <v>0.99481337999999997</v>
      </c>
      <c r="AB101" s="62">
        <v>9.9496489999999996E-3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1.2762719999999987</v>
      </c>
      <c r="AN101" s="121">
        <f t="shared" si="15"/>
        <v>0.77444599999999753</v>
      </c>
      <c r="AO101" s="121">
        <f t="shared" si="16"/>
        <v>1.7544999999996591E-4</v>
      </c>
      <c r="AP101" s="121">
        <f t="shared" si="17"/>
        <v>4.1453999999996327E-4</v>
      </c>
      <c r="AQ101" s="87">
        <f t="shared" si="18"/>
        <v>-3.5318720000000001E-3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24.944023000000001</v>
      </c>
      <c r="G103" s="96">
        <v>29.111156000000001</v>
      </c>
      <c r="H103" s="96">
        <v>0.89103915</v>
      </c>
      <c r="I103" s="60">
        <v>0.94669148000000003</v>
      </c>
      <c r="J103" s="60">
        <v>0.11828863000000001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25.331790000000002</v>
      </c>
      <c r="Y103" s="96">
        <v>29.723275000000001</v>
      </c>
      <c r="Z103" s="96">
        <v>0.89171623</v>
      </c>
      <c r="AA103" s="60">
        <v>0.94777482000000002</v>
      </c>
      <c r="AB103" s="60">
        <v>0.106864706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0.38776700000000019</v>
      </c>
      <c r="AN103" s="95">
        <f t="shared" si="15"/>
        <v>0.61211899999999986</v>
      </c>
      <c r="AO103" s="95">
        <f t="shared" si="16"/>
        <v>6.7707999999999657E-4</v>
      </c>
      <c r="AP103" s="95">
        <f t="shared" si="17"/>
        <v>1.0833399999999882E-3</v>
      </c>
      <c r="AQ103" s="120">
        <f t="shared" si="18"/>
        <v>-1.1423924000000002E-2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28.343447000000001</v>
      </c>
      <c r="G104" s="187">
        <v>32.152642</v>
      </c>
      <c r="H104" s="187">
        <v>0.94001184000000004</v>
      </c>
      <c r="I104" s="62">
        <v>0.96745959999999998</v>
      </c>
      <c r="J104" s="62">
        <v>6.8236135000000003E-2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29.090727999999999</v>
      </c>
      <c r="Y104" s="187">
        <v>32.862299999999998</v>
      </c>
      <c r="Z104" s="187">
        <v>0.94027218000000001</v>
      </c>
      <c r="AA104" s="62">
        <v>0.96781773999999998</v>
      </c>
      <c r="AB104" s="62">
        <v>5.7369333000000002E-2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0.74728099999999742</v>
      </c>
      <c r="AN104" s="121">
        <f t="shared" si="15"/>
        <v>0.70965799999999746</v>
      </c>
      <c r="AO104" s="121">
        <f t="shared" si="16"/>
        <v>2.6033999999997004E-4</v>
      </c>
      <c r="AP104" s="121">
        <f t="shared" si="17"/>
        <v>3.5814000000000679E-4</v>
      </c>
      <c r="AQ104" s="87">
        <f t="shared" si="18"/>
        <v>-1.0866802000000002E-2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32.425288000000002</v>
      </c>
      <c r="G105" s="187">
        <v>36.308616000000001</v>
      </c>
      <c r="H105" s="187">
        <v>0.97458188000000001</v>
      </c>
      <c r="I105" s="62">
        <v>0.98520103000000003</v>
      </c>
      <c r="J105" s="62">
        <v>3.7372887E-2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34.175904000000003</v>
      </c>
      <c r="Y105" s="187">
        <v>37.446376999999998</v>
      </c>
      <c r="Z105" s="187">
        <v>0.97515037000000004</v>
      </c>
      <c r="AA105" s="62">
        <v>0.98574143000000003</v>
      </c>
      <c r="AB105" s="62">
        <v>2.5848690000000001E-2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1.7506160000000008</v>
      </c>
      <c r="AN105" s="121">
        <f t="shared" si="15"/>
        <v>1.1377609999999976</v>
      </c>
      <c r="AO105" s="121">
        <f t="shared" si="16"/>
        <v>5.6849000000003258E-4</v>
      </c>
      <c r="AP105" s="121">
        <f t="shared" si="17"/>
        <v>5.4039999999999644E-4</v>
      </c>
      <c r="AQ105" s="87">
        <f t="shared" si="18"/>
        <v>-1.1524197E-2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35.822600000000001</v>
      </c>
      <c r="G106" s="187">
        <v>40.085591000000001</v>
      </c>
      <c r="H106" s="187">
        <v>0.98963544999999997</v>
      </c>
      <c r="I106" s="62">
        <v>0.99329173000000004</v>
      </c>
      <c r="J106" s="62">
        <v>2.0276155000000001E-2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39.110399999999998</v>
      </c>
      <c r="Y106" s="187">
        <v>42.292307999999998</v>
      </c>
      <c r="Z106" s="187">
        <v>0.99010788000000005</v>
      </c>
      <c r="AA106" s="62">
        <v>0.99383686000000004</v>
      </c>
      <c r="AB106" s="62">
        <v>1.0046502000000001E-2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3.2877999999999972</v>
      </c>
      <c r="AN106" s="121">
        <f t="shared" si="15"/>
        <v>2.2067169999999976</v>
      </c>
      <c r="AO106" s="121">
        <f t="shared" si="16"/>
        <v>4.7243000000007918E-4</v>
      </c>
      <c r="AP106" s="121">
        <f t="shared" si="17"/>
        <v>5.4513000000000478E-4</v>
      </c>
      <c r="AQ106" s="87">
        <f t="shared" si="18"/>
        <v>-1.0229653E-2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>
        <v>24.885684000000001</v>
      </c>
      <c r="G108" s="96">
        <v>29.359016</v>
      </c>
      <c r="H108" s="96">
        <v>0.89091324999999999</v>
      </c>
      <c r="I108" s="60">
        <v>0.95031452000000005</v>
      </c>
      <c r="J108" s="60">
        <v>0.11163687999999999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>
        <v>25.480751000000001</v>
      </c>
      <c r="Y108" s="96">
        <v>29.945640999999998</v>
      </c>
      <c r="Z108" s="96">
        <v>0.89054067999999997</v>
      </c>
      <c r="AA108" s="60">
        <v>0.95125778000000005</v>
      </c>
      <c r="AB108" s="60">
        <v>0.10550617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>
        <f t="shared" si="14"/>
        <v>0.59506700000000023</v>
      </c>
      <c r="AN108" s="95">
        <f t="shared" si="15"/>
        <v>0.58662499999999795</v>
      </c>
      <c r="AO108" s="95">
        <f t="shared" si="16"/>
        <v>-3.725700000000165E-4</v>
      </c>
      <c r="AP108" s="95">
        <f t="shared" si="17"/>
        <v>9.4326000000000132E-4</v>
      </c>
      <c r="AQ108" s="120">
        <f t="shared" si="18"/>
        <v>-6.1307099999999976E-3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28.626028000000002</v>
      </c>
      <c r="G109" s="187">
        <v>32.571796999999997</v>
      </c>
      <c r="H109" s="187">
        <v>0.93852464999999996</v>
      </c>
      <c r="I109" s="62">
        <v>0.96946372999999997</v>
      </c>
      <c r="J109" s="62">
        <v>6.3584829999999995E-2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29.37115</v>
      </c>
      <c r="Y109" s="187">
        <v>33.368585000000003</v>
      </c>
      <c r="Z109" s="187">
        <v>0.93877695000000005</v>
      </c>
      <c r="AA109" s="62">
        <v>0.97006329000000002</v>
      </c>
      <c r="AB109" s="62">
        <v>5.5510370000000003E-2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0.74512199999999851</v>
      </c>
      <c r="AN109" s="121">
        <f t="shared" si="15"/>
        <v>0.79678800000000649</v>
      </c>
      <c r="AO109" s="121">
        <f t="shared" si="16"/>
        <v>2.5230000000009412E-4</v>
      </c>
      <c r="AP109" s="121">
        <f t="shared" si="17"/>
        <v>5.9956000000005449E-4</v>
      </c>
      <c r="AQ109" s="87">
        <f t="shared" si="18"/>
        <v>-8.0744599999999916E-3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32.604581000000003</v>
      </c>
      <c r="G110" s="187">
        <v>36.498840000000001</v>
      </c>
      <c r="H110" s="187">
        <v>0.97448480000000004</v>
      </c>
      <c r="I110" s="62">
        <v>0.98541915999999996</v>
      </c>
      <c r="J110" s="62">
        <v>3.2111272000000003E-2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34.277752999999997</v>
      </c>
      <c r="Y110" s="187">
        <v>37.743122999999997</v>
      </c>
      <c r="Z110" s="187">
        <v>0.97490467000000003</v>
      </c>
      <c r="AA110" s="62">
        <v>0.98600816999999996</v>
      </c>
      <c r="AB110" s="62">
        <v>2.3627571999999999E-2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1.6731719999999939</v>
      </c>
      <c r="AN110" s="121">
        <f t="shared" si="15"/>
        <v>1.2442829999999958</v>
      </c>
      <c r="AO110" s="121">
        <f t="shared" si="16"/>
        <v>4.1986999999998886E-4</v>
      </c>
      <c r="AP110" s="121">
        <f t="shared" si="17"/>
        <v>5.8901000000000092E-4</v>
      </c>
      <c r="AQ110" s="87">
        <f t="shared" si="18"/>
        <v>-8.4837000000000037E-3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36.548022000000003</v>
      </c>
      <c r="G111" s="187">
        <v>40.745939999999997</v>
      </c>
      <c r="H111" s="187">
        <v>0.99001264</v>
      </c>
      <c r="I111" s="62">
        <v>0.99346464000000001</v>
      </c>
      <c r="J111" s="62">
        <v>1.6222408000000001E-2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39.497110999999997</v>
      </c>
      <c r="Y111" s="187">
        <v>42.742440999999999</v>
      </c>
      <c r="Z111" s="187">
        <v>0.99036943</v>
      </c>
      <c r="AA111" s="62">
        <v>0.99405354000000001</v>
      </c>
      <c r="AB111" s="62">
        <v>9.7522049999999999E-3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2.9490889999999936</v>
      </c>
      <c r="AN111" s="121">
        <f t="shared" si="15"/>
        <v>1.9965010000000021</v>
      </c>
      <c r="AO111" s="121">
        <f t="shared" si="16"/>
        <v>3.5678999999999572E-4</v>
      </c>
      <c r="AP111" s="121">
        <f t="shared" si="17"/>
        <v>5.8890000000000331E-4</v>
      </c>
      <c r="AQ111" s="87">
        <f t="shared" si="18"/>
        <v>-6.4702030000000008E-3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>
        <v>24.557483999999999</v>
      </c>
      <c r="G113" s="96">
        <v>28.985310999999999</v>
      </c>
      <c r="H113" s="96">
        <v>0.88037029</v>
      </c>
      <c r="I113" s="60">
        <v>0.93619213999999995</v>
      </c>
      <c r="J113" s="60">
        <v>0.10649592400000001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>
        <v>24.713211999999999</v>
      </c>
      <c r="Y113" s="96">
        <v>29.111919</v>
      </c>
      <c r="Z113" s="96">
        <v>0.88125606999999995</v>
      </c>
      <c r="AA113" s="60">
        <v>0.93617793999999999</v>
      </c>
      <c r="AB113" s="60">
        <v>0.10597631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>
        <f t="shared" si="14"/>
        <v>0.15572799999999987</v>
      </c>
      <c r="AN113" s="95">
        <f t="shared" si="15"/>
        <v>0.12660800000000094</v>
      </c>
      <c r="AO113" s="95">
        <f t="shared" si="16"/>
        <v>8.8577999999994717E-4</v>
      </c>
      <c r="AP113" s="95">
        <f t="shared" si="17"/>
        <v>-1.4199999999964241E-5</v>
      </c>
      <c r="AQ113" s="120">
        <f t="shared" si="18"/>
        <v>-5.1961400000000157E-4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27.634357999999999</v>
      </c>
      <c r="G114" s="187">
        <v>31.603449999999999</v>
      </c>
      <c r="H114" s="187">
        <v>0.92723378000000001</v>
      </c>
      <c r="I114" s="62">
        <v>0.95765608999999996</v>
      </c>
      <c r="J114" s="62">
        <v>6.3873970000000002E-2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27.972515000000001</v>
      </c>
      <c r="Y114" s="187">
        <v>31.800507</v>
      </c>
      <c r="Z114" s="187">
        <v>0.92758311000000004</v>
      </c>
      <c r="AA114" s="62">
        <v>0.95774990000000004</v>
      </c>
      <c r="AB114" s="62">
        <v>6.292739E-2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0.33815700000000248</v>
      </c>
      <c r="AN114" s="121">
        <f t="shared" si="15"/>
        <v>0.19705700000000093</v>
      </c>
      <c r="AO114" s="121">
        <f t="shared" si="16"/>
        <v>3.4933000000003656E-4</v>
      </c>
      <c r="AP114" s="121">
        <f t="shared" si="17"/>
        <v>9.3810000000082994E-5</v>
      </c>
      <c r="AQ114" s="87">
        <f t="shared" si="18"/>
        <v>-9.4658000000000242E-4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32.177236999999998</v>
      </c>
      <c r="G115" s="187">
        <v>35.855528</v>
      </c>
      <c r="H115" s="187">
        <v>0.96720834</v>
      </c>
      <c r="I115" s="62">
        <v>0.98025826000000005</v>
      </c>
      <c r="J115" s="62">
        <v>3.2444883000000001E-2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32.960172</v>
      </c>
      <c r="Y115" s="187">
        <v>36.374941</v>
      </c>
      <c r="Z115" s="187">
        <v>0.96775456999999998</v>
      </c>
      <c r="AA115" s="62">
        <v>0.98057143999999996</v>
      </c>
      <c r="AB115" s="62">
        <v>2.9817836E-2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0.78293500000000193</v>
      </c>
      <c r="AN115" s="121">
        <f t="shared" si="15"/>
        <v>0.51941300000000012</v>
      </c>
      <c r="AO115" s="121">
        <f t="shared" si="16"/>
        <v>5.462299999999809E-4</v>
      </c>
      <c r="AP115" s="121">
        <f t="shared" si="17"/>
        <v>3.1317999999991297E-4</v>
      </c>
      <c r="AQ115" s="87">
        <f t="shared" si="18"/>
        <v>-2.6270470000000004E-3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36.592123000000001</v>
      </c>
      <c r="G116" s="187">
        <v>40.560265000000001</v>
      </c>
      <c r="H116" s="187">
        <v>0.98724305000000001</v>
      </c>
      <c r="I116" s="62">
        <v>0.99188659999999995</v>
      </c>
      <c r="J116" s="62">
        <v>1.4923067999999999E-2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38.368200999999999</v>
      </c>
      <c r="Y116" s="187">
        <v>41.763275999999998</v>
      </c>
      <c r="Z116" s="187">
        <v>0.98765449000000005</v>
      </c>
      <c r="AA116" s="62">
        <v>0.99221062000000004</v>
      </c>
      <c r="AB116" s="62">
        <v>1.2296958E-2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1.7760779999999983</v>
      </c>
      <c r="AN116" s="121">
        <f t="shared" si="15"/>
        <v>1.2030109999999965</v>
      </c>
      <c r="AO116" s="121">
        <f t="shared" si="16"/>
        <v>4.1144000000004066E-4</v>
      </c>
      <c r="AP116" s="121">
        <f t="shared" si="17"/>
        <v>3.2402000000009146E-4</v>
      </c>
      <c r="AQ116" s="87">
        <f t="shared" si="18"/>
        <v>-2.6261099999999992E-3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>
        <v>25.658486</v>
      </c>
      <c r="G118" s="96">
        <v>30.077251</v>
      </c>
      <c r="H118" s="96">
        <v>0.90035814999999997</v>
      </c>
      <c r="I118" s="60">
        <v>0.94704146</v>
      </c>
      <c r="J118" s="60">
        <v>0.12439491599999999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>
        <v>25.640526000000001</v>
      </c>
      <c r="Y118" s="96">
        <v>30.308477</v>
      </c>
      <c r="Z118" s="96">
        <v>0.90082717999999995</v>
      </c>
      <c r="AA118" s="60">
        <v>0.94752396000000005</v>
      </c>
      <c r="AB118" s="60">
        <v>0.12229437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>
        <f t="shared" si="14"/>
        <v>-1.7959999999998644E-2</v>
      </c>
      <c r="AN118" s="95">
        <f t="shared" si="15"/>
        <v>0.23122599999999949</v>
      </c>
      <c r="AO118" s="95">
        <f t="shared" si="16"/>
        <v>4.6902999999998141E-4</v>
      </c>
      <c r="AP118" s="95">
        <f t="shared" si="17"/>
        <v>4.8250000000005233E-4</v>
      </c>
      <c r="AQ118" s="120">
        <f t="shared" si="18"/>
        <v>-2.1005459999999948E-3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28.801349999999999</v>
      </c>
      <c r="G119" s="187">
        <v>32.778170000000003</v>
      </c>
      <c r="H119" s="187">
        <v>0.94753790999999998</v>
      </c>
      <c r="I119" s="62">
        <v>0.96882261000000003</v>
      </c>
      <c r="J119" s="62">
        <v>7.2519219999999995E-2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29.069787000000002</v>
      </c>
      <c r="Y119" s="187">
        <v>33.362375999999998</v>
      </c>
      <c r="Z119" s="187">
        <v>0.94783244</v>
      </c>
      <c r="AA119" s="62">
        <v>0.96919222000000005</v>
      </c>
      <c r="AB119" s="62">
        <v>6.6288255000000004E-2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0.26843700000000226</v>
      </c>
      <c r="AN119" s="121">
        <f t="shared" si="15"/>
        <v>0.58420599999999467</v>
      </c>
      <c r="AO119" s="121">
        <f t="shared" si="16"/>
        <v>2.9453000000001506E-4</v>
      </c>
      <c r="AP119" s="121">
        <f t="shared" si="17"/>
        <v>3.696100000000202E-4</v>
      </c>
      <c r="AQ119" s="87">
        <f t="shared" si="18"/>
        <v>-6.2309649999999911E-3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33.456964999999997</v>
      </c>
      <c r="G120" s="187">
        <v>37.173082000000001</v>
      </c>
      <c r="H120" s="187">
        <v>0.97885084</v>
      </c>
      <c r="I120" s="62">
        <v>0.98690922999999997</v>
      </c>
      <c r="J120" s="62">
        <v>3.3072796000000002E-2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34.223649000000002</v>
      </c>
      <c r="Y120" s="187">
        <v>37.833759000000001</v>
      </c>
      <c r="Z120" s="187">
        <v>0.97914186000000003</v>
      </c>
      <c r="AA120" s="62">
        <v>0.98716026999999995</v>
      </c>
      <c r="AB120" s="62">
        <v>2.8815093999999999E-2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0.76668400000000503</v>
      </c>
      <c r="AN120" s="121">
        <f t="shared" si="15"/>
        <v>0.66067699999999974</v>
      </c>
      <c r="AO120" s="121">
        <f t="shared" si="16"/>
        <v>2.910200000000307E-4</v>
      </c>
      <c r="AP120" s="121">
        <f t="shared" si="17"/>
        <v>2.5103999999998017E-4</v>
      </c>
      <c r="AQ120" s="87">
        <f t="shared" si="18"/>
        <v>-4.2577020000000021E-3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37.718184000000001</v>
      </c>
      <c r="G121" s="187">
        <v>41.627147000000001</v>
      </c>
      <c r="H121" s="187">
        <v>0.99155873000000005</v>
      </c>
      <c r="I121" s="62">
        <v>0.99444637999999996</v>
      </c>
      <c r="J121" s="62">
        <v>1.5917506000000001E-2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39.592740999999997</v>
      </c>
      <c r="Y121" s="187">
        <v>42.922033999999996</v>
      </c>
      <c r="Z121" s="187">
        <v>0.99182234000000002</v>
      </c>
      <c r="AA121" s="62">
        <v>0.99478981</v>
      </c>
      <c r="AB121" s="62">
        <v>1.2145121E-2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1.8745569999999958</v>
      </c>
      <c r="AN121" s="121">
        <f t="shared" si="15"/>
        <v>1.2948869999999957</v>
      </c>
      <c r="AO121" s="121">
        <f t="shared" si="16"/>
        <v>2.636099999999697E-4</v>
      </c>
      <c r="AP121" s="121">
        <f t="shared" si="17"/>
        <v>3.4343000000003343E-4</v>
      </c>
      <c r="AQ121" s="87">
        <f t="shared" si="18"/>
        <v>-3.7723850000000014E-3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>
        <v>24.940185</v>
      </c>
      <c r="G123" s="96">
        <v>29.688601999999999</v>
      </c>
      <c r="H123" s="96">
        <v>0.89245059000000004</v>
      </c>
      <c r="I123" s="60">
        <v>0.94940259000000005</v>
      </c>
      <c r="J123" s="60">
        <v>0.12961178000000001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>
        <v>25.319424999999999</v>
      </c>
      <c r="Y123" s="96">
        <v>30.256762999999999</v>
      </c>
      <c r="Z123" s="96">
        <v>0.89218494000000004</v>
      </c>
      <c r="AA123" s="60">
        <v>0.95037077000000003</v>
      </c>
      <c r="AB123" s="60">
        <v>0.12087581999999999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>
        <f t="shared" si="14"/>
        <v>0.37923999999999936</v>
      </c>
      <c r="AN123" s="95">
        <f t="shared" si="15"/>
        <v>0.56816099999999992</v>
      </c>
      <c r="AO123" s="95">
        <f t="shared" si="16"/>
        <v>-2.6565000000000616E-4</v>
      </c>
      <c r="AP123" s="95">
        <f t="shared" si="17"/>
        <v>9.6817999999998516E-4</v>
      </c>
      <c r="AQ123" s="120">
        <f t="shared" si="18"/>
        <v>-8.7359600000000148E-3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28.793213000000002</v>
      </c>
      <c r="G124" s="187">
        <v>32.867314999999998</v>
      </c>
      <c r="H124" s="187">
        <v>0.94599394999999997</v>
      </c>
      <c r="I124" s="62">
        <v>0.97221807999999998</v>
      </c>
      <c r="J124" s="62">
        <v>6.7783095000000002E-2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29.245039999999999</v>
      </c>
      <c r="Y124" s="187">
        <v>33.610731000000001</v>
      </c>
      <c r="Z124" s="187">
        <v>0.94606414999999999</v>
      </c>
      <c r="AA124" s="62">
        <v>0.97258811000000001</v>
      </c>
      <c r="AB124" s="62">
        <v>5.617105E-2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0.45182699999999798</v>
      </c>
      <c r="AN124" s="121">
        <f t="shared" si="15"/>
        <v>0.74341600000000341</v>
      </c>
      <c r="AO124" s="121">
        <f t="shared" si="16"/>
        <v>7.0200000000020246E-5</v>
      </c>
      <c r="AP124" s="121">
        <f t="shared" si="17"/>
        <v>3.7003000000002118E-4</v>
      </c>
      <c r="AQ124" s="87">
        <f t="shared" si="18"/>
        <v>-1.1612045000000001E-2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33.176901999999998</v>
      </c>
      <c r="G125" s="187">
        <v>36.961433999999997</v>
      </c>
      <c r="H125" s="187">
        <v>0.97799391999999996</v>
      </c>
      <c r="I125" s="62">
        <v>0.98727533999999995</v>
      </c>
      <c r="J125" s="62">
        <v>3.4325010000000003E-2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34.418062999999997</v>
      </c>
      <c r="Y125" s="187">
        <v>38.013930000000002</v>
      </c>
      <c r="Z125" s="187">
        <v>0.97829891999999996</v>
      </c>
      <c r="AA125" s="62">
        <v>0.98777384000000001</v>
      </c>
      <c r="AB125" s="62">
        <v>2.3076085E-2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1.2411609999999982</v>
      </c>
      <c r="AN125" s="121">
        <f t="shared" si="15"/>
        <v>1.052496000000005</v>
      </c>
      <c r="AO125" s="121">
        <f t="shared" si="16"/>
        <v>3.0499999999999972E-4</v>
      </c>
      <c r="AP125" s="121">
        <f t="shared" si="17"/>
        <v>4.9850000000006833E-4</v>
      </c>
      <c r="AQ125" s="87">
        <f t="shared" si="18"/>
        <v>-1.1248925000000003E-2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37.27064</v>
      </c>
      <c r="G126" s="187">
        <v>41.277904999999997</v>
      </c>
      <c r="H126" s="187">
        <v>0.99084804999999998</v>
      </c>
      <c r="I126" s="62">
        <v>0.99426338000000003</v>
      </c>
      <c r="J126" s="62">
        <v>1.5873327999999999E-2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39.599836000000003</v>
      </c>
      <c r="Y126" s="187">
        <v>42.874420000000001</v>
      </c>
      <c r="Z126" s="187">
        <v>0.99119542000000005</v>
      </c>
      <c r="AA126" s="62">
        <v>0.99478155999999995</v>
      </c>
      <c r="AB126" s="62">
        <v>9.3519039999999994E-3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2.3291960000000032</v>
      </c>
      <c r="AN126" s="121">
        <f t="shared" si="15"/>
        <v>1.5965150000000037</v>
      </c>
      <c r="AO126" s="121">
        <f t="shared" si="16"/>
        <v>3.4737000000006901E-4</v>
      </c>
      <c r="AP126" s="121">
        <f t="shared" si="17"/>
        <v>5.181799999999237E-4</v>
      </c>
      <c r="AQ126" s="87">
        <f t="shared" si="18"/>
        <v>-6.5214239999999996E-3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>
        <v>25.443517</v>
      </c>
      <c r="G128" s="96">
        <v>29.673106000000001</v>
      </c>
      <c r="H128" s="96">
        <v>0.89119148000000004</v>
      </c>
      <c r="I128" s="60">
        <v>0.95024302999999999</v>
      </c>
      <c r="J128" s="60">
        <v>0.11487546999999999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>
        <v>25.812601999999998</v>
      </c>
      <c r="Y128" s="96">
        <v>30.048665</v>
      </c>
      <c r="Z128" s="96">
        <v>0.89119541000000002</v>
      </c>
      <c r="AA128" s="60">
        <v>0.95063774999999995</v>
      </c>
      <c r="AB128" s="60">
        <v>0.11266975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>
        <f t="shared" si="14"/>
        <v>0.36908499999999833</v>
      </c>
      <c r="AN128" s="95">
        <f t="shared" si="15"/>
        <v>0.37555899999999909</v>
      </c>
      <c r="AO128" s="95">
        <f t="shared" si="16"/>
        <v>3.9299999999853341E-6</v>
      </c>
      <c r="AP128" s="95">
        <f t="shared" si="17"/>
        <v>3.9471999999995955E-4</v>
      </c>
      <c r="AQ128" s="120">
        <f t="shared" si="18"/>
        <v>-2.2057199999999944E-3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29.000655999999999</v>
      </c>
      <c r="G129" s="187">
        <v>32.795031000000002</v>
      </c>
      <c r="H129" s="187">
        <v>0.94077635000000004</v>
      </c>
      <c r="I129" s="62">
        <v>0.96993034</v>
      </c>
      <c r="J129" s="62">
        <v>6.7695489999999997E-2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29.563272000000001</v>
      </c>
      <c r="Y129" s="187">
        <v>33.431981</v>
      </c>
      <c r="Z129" s="187">
        <v>0.94097169999999997</v>
      </c>
      <c r="AA129" s="62">
        <v>0.97027607999999999</v>
      </c>
      <c r="AB129" s="62">
        <v>6.1914104999999997E-2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0.562616000000002</v>
      </c>
      <c r="AN129" s="121">
        <f t="shared" si="15"/>
        <v>0.63694999999999879</v>
      </c>
      <c r="AO129" s="121">
        <f t="shared" si="16"/>
        <v>1.9534999999992753E-4</v>
      </c>
      <c r="AP129" s="121">
        <f t="shared" si="17"/>
        <v>3.4573999999998328E-4</v>
      </c>
      <c r="AQ129" s="87">
        <f t="shared" si="18"/>
        <v>-5.781385E-3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33.093361999999999</v>
      </c>
      <c r="G130" s="187">
        <v>36.919727000000002</v>
      </c>
      <c r="H130" s="187">
        <v>0.97600513</v>
      </c>
      <c r="I130" s="62">
        <v>0.98611081</v>
      </c>
      <c r="J130" s="62">
        <v>3.1678049999999999E-2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34.406225999999997</v>
      </c>
      <c r="Y130" s="187">
        <v>37.851855999999998</v>
      </c>
      <c r="Z130" s="187">
        <v>0.97626405000000005</v>
      </c>
      <c r="AA130" s="62">
        <v>0.98657616999999997</v>
      </c>
      <c r="AB130" s="62">
        <v>2.6741714999999999E-2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1.3128639999999976</v>
      </c>
      <c r="AN130" s="121">
        <f t="shared" si="15"/>
        <v>0.93212899999999621</v>
      </c>
      <c r="AO130" s="121">
        <f t="shared" si="16"/>
        <v>2.5892000000005133E-4</v>
      </c>
      <c r="AP130" s="121">
        <f t="shared" si="17"/>
        <v>4.6535999999997024E-4</v>
      </c>
      <c r="AQ130" s="87">
        <f t="shared" si="18"/>
        <v>-4.936335E-3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36.909714000000001</v>
      </c>
      <c r="G131" s="187">
        <v>41.084460999999997</v>
      </c>
      <c r="H131" s="187">
        <v>0.99060968999999999</v>
      </c>
      <c r="I131" s="62">
        <v>0.99381324999999998</v>
      </c>
      <c r="J131" s="62">
        <v>1.5458226E-2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39.557749000000001</v>
      </c>
      <c r="Y131" s="187">
        <v>42.870919000000001</v>
      </c>
      <c r="Z131" s="187">
        <v>0.99090014999999998</v>
      </c>
      <c r="AA131" s="62">
        <v>0.99436192999999995</v>
      </c>
      <c r="AB131" s="62">
        <v>1.128201E-2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2.6480350000000001</v>
      </c>
      <c r="AN131" s="121">
        <f t="shared" si="15"/>
        <v>1.7864580000000032</v>
      </c>
      <c r="AO131" s="121">
        <f t="shared" si="16"/>
        <v>2.9045999999999239E-4</v>
      </c>
      <c r="AP131" s="121">
        <f t="shared" si="17"/>
        <v>5.4867999999996808E-4</v>
      </c>
      <c r="AQ131" s="87">
        <f t="shared" si="18"/>
        <v>-4.176216E-3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>
        <v>24.711171</v>
      </c>
      <c r="G133" s="96">
        <v>29.154523000000001</v>
      </c>
      <c r="H133" s="96">
        <v>0.88023483000000002</v>
      </c>
      <c r="I133" s="60">
        <v>0.94556461000000003</v>
      </c>
      <c r="J133" s="60">
        <v>0.11574037399999999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>
        <v>24.715747</v>
      </c>
      <c r="Y133" s="96">
        <v>29.152155</v>
      </c>
      <c r="Z133" s="96">
        <v>0.88030737000000003</v>
      </c>
      <c r="AA133" s="60">
        <v>0.94581806999999996</v>
      </c>
      <c r="AB133" s="60">
        <v>0.11556103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>
        <f t="shared" si="14"/>
        <v>4.5760000000001355E-3</v>
      </c>
      <c r="AN133" s="95">
        <f t="shared" si="15"/>
        <v>-2.3680000000005919E-3</v>
      </c>
      <c r="AO133" s="95">
        <f t="shared" si="16"/>
        <v>7.2540000000009819E-5</v>
      </c>
      <c r="AP133" s="95">
        <f t="shared" si="17"/>
        <v>2.5345999999992763E-4</v>
      </c>
      <c r="AQ133" s="120">
        <f t="shared" si="18"/>
        <v>-1.7934399999999795E-4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28.373011000000002</v>
      </c>
      <c r="G134" s="187">
        <v>32.335102999999997</v>
      </c>
      <c r="H134" s="187">
        <v>0.93532219000000005</v>
      </c>
      <c r="I134" s="62">
        <v>0.96460354999999998</v>
      </c>
      <c r="J134" s="62">
        <v>5.9687509999999999E-2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28.420162999999999</v>
      </c>
      <c r="Y134" s="187">
        <v>32.340127000000003</v>
      </c>
      <c r="Z134" s="187">
        <v>0.93549188999999999</v>
      </c>
      <c r="AA134" s="62">
        <v>0.96496106000000004</v>
      </c>
      <c r="AB134" s="62">
        <v>5.9091296000000001E-2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4.7151999999996974E-2</v>
      </c>
      <c r="AN134" s="121">
        <f t="shared" si="15"/>
        <v>5.0240000000059126E-3</v>
      </c>
      <c r="AO134" s="121">
        <f t="shared" si="16"/>
        <v>1.6969999999993934E-4</v>
      </c>
      <c r="AP134" s="121">
        <f t="shared" si="17"/>
        <v>3.5751000000006083E-4</v>
      </c>
      <c r="AQ134" s="87">
        <f t="shared" si="18"/>
        <v>-5.9621399999999769E-4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33.347281000000002</v>
      </c>
      <c r="G135" s="187">
        <v>36.844628999999998</v>
      </c>
      <c r="H135" s="187">
        <v>0.97403483999999996</v>
      </c>
      <c r="I135" s="62">
        <v>0.98442963999999999</v>
      </c>
      <c r="J135" s="62">
        <v>2.5276114999999998E-2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33.487431000000001</v>
      </c>
      <c r="Y135" s="187">
        <v>36.918219000000001</v>
      </c>
      <c r="Z135" s="187">
        <v>0.97433122999999999</v>
      </c>
      <c r="AA135" s="62">
        <v>0.98454377000000004</v>
      </c>
      <c r="AB135" s="62">
        <v>2.4637222E-2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0.14014999999999844</v>
      </c>
      <c r="AN135" s="121">
        <f t="shared" si="15"/>
        <v>7.3590000000002931E-2</v>
      </c>
      <c r="AO135" s="121">
        <f t="shared" si="16"/>
        <v>2.9639000000003524E-4</v>
      </c>
      <c r="AP135" s="121">
        <f t="shared" si="17"/>
        <v>1.1413000000004558E-4</v>
      </c>
      <c r="AQ135" s="87">
        <f t="shared" si="18"/>
        <v>-6.3889299999999802E-4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38.315959999999997</v>
      </c>
      <c r="G136" s="187">
        <v>41.782795</v>
      </c>
      <c r="H136" s="187">
        <v>0.98988509999999996</v>
      </c>
      <c r="I136" s="62">
        <v>0.99348955999999999</v>
      </c>
      <c r="J136" s="62">
        <v>1.0245570000000001E-2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38.611001000000002</v>
      </c>
      <c r="Y136" s="187">
        <v>41.909964000000002</v>
      </c>
      <c r="Z136" s="187">
        <v>0.99000944000000002</v>
      </c>
      <c r="AA136" s="62">
        <v>0.99365181999999996</v>
      </c>
      <c r="AB136" s="62">
        <v>9.6848109999999998E-3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0.29504100000000477</v>
      </c>
      <c r="AN136" s="121">
        <f t="shared" si="15"/>
        <v>0.12716900000000209</v>
      </c>
      <c r="AO136" s="121">
        <f t="shared" si="16"/>
        <v>1.2434000000005607E-4</v>
      </c>
      <c r="AP136" s="121">
        <f t="shared" si="17"/>
        <v>1.6225999999996965E-4</v>
      </c>
      <c r="AQ136" s="87">
        <f t="shared" si="18"/>
        <v>-5.6075900000000095E-4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>
        <v>26.208368</v>
      </c>
      <c r="G138" s="96">
        <v>30.213100000000001</v>
      </c>
      <c r="H138" s="96">
        <v>0.91179796000000002</v>
      </c>
      <c r="I138" s="60">
        <v>0.95631016999999996</v>
      </c>
      <c r="J138" s="60">
        <v>0.12237309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>
        <v>26.426919999999999</v>
      </c>
      <c r="Y138" s="96">
        <v>30.671329</v>
      </c>
      <c r="Z138" s="96">
        <v>0.91263424999999998</v>
      </c>
      <c r="AA138" s="60">
        <v>0.95772478000000005</v>
      </c>
      <c r="AB138" s="60">
        <v>0.10852118600000001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>
        <f t="shared" si="14"/>
        <v>0.21855199999999897</v>
      </c>
      <c r="AN138" s="95">
        <f t="shared" si="15"/>
        <v>0.45822899999999933</v>
      </c>
      <c r="AO138" s="95">
        <f t="shared" si="16"/>
        <v>8.3628999999996179E-4</v>
      </c>
      <c r="AP138" s="95">
        <f t="shared" si="17"/>
        <v>1.4146100000000938E-3</v>
      </c>
      <c r="AQ138" s="120">
        <f t="shared" si="18"/>
        <v>-1.3851903999999998E-2</v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>
        <v>29.335349999999998</v>
      </c>
      <c r="G139" s="187">
        <v>32.893555999999997</v>
      </c>
      <c r="H139" s="187">
        <v>0.95019140999999996</v>
      </c>
      <c r="I139" s="62">
        <v>0.97190774999999996</v>
      </c>
      <c r="J139" s="62">
        <v>7.1126499999999995E-2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>
        <v>29.665624000000001</v>
      </c>
      <c r="Y139" s="187">
        <v>33.393780999999997</v>
      </c>
      <c r="Z139" s="187">
        <v>0.95068381000000002</v>
      </c>
      <c r="AA139" s="62">
        <v>0.97238263000000003</v>
      </c>
      <c r="AB139" s="62">
        <v>6.0633792999999998E-2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0.33027400000000284</v>
      </c>
      <c r="AN139" s="121">
        <f t="shared" si="15"/>
        <v>0.50022500000000036</v>
      </c>
      <c r="AO139" s="121">
        <f t="shared" si="16"/>
        <v>4.9240000000005946E-4</v>
      </c>
      <c r="AP139" s="121">
        <f t="shared" si="17"/>
        <v>4.7488000000006636E-4</v>
      </c>
      <c r="AQ139" s="87">
        <f t="shared" si="18"/>
        <v>-1.0492706999999997E-2</v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>
        <v>33.431570000000001</v>
      </c>
      <c r="G140" s="187">
        <v>37.068714999999997</v>
      </c>
      <c r="H140" s="187">
        <v>0.97906978</v>
      </c>
      <c r="I140" s="62">
        <v>0.98730578999999996</v>
      </c>
      <c r="J140" s="62">
        <v>3.9178398000000003E-2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>
        <v>34.661205000000002</v>
      </c>
      <c r="Y140" s="187">
        <v>37.880859999999998</v>
      </c>
      <c r="Z140" s="187">
        <v>0.97951663</v>
      </c>
      <c r="AA140" s="62">
        <v>0.98773122000000002</v>
      </c>
      <c r="AB140" s="62">
        <v>2.7172592999999998E-2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1.2296350000000018</v>
      </c>
      <c r="AN140" s="121">
        <f t="shared" si="15"/>
        <v>0.812145000000001</v>
      </c>
      <c r="AO140" s="121">
        <f t="shared" si="16"/>
        <v>4.4684999999999864E-4</v>
      </c>
      <c r="AP140" s="121">
        <f t="shared" si="17"/>
        <v>4.2543000000005993E-4</v>
      </c>
      <c r="AQ140" s="87">
        <f t="shared" si="18"/>
        <v>-1.2005805000000005E-2</v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>
        <v>36.695830000000001</v>
      </c>
      <c r="G141" s="187">
        <v>40.888596999999997</v>
      </c>
      <c r="H141" s="187">
        <v>0.99119018000000003</v>
      </c>
      <c r="I141" s="62">
        <v>0.99441460999999998</v>
      </c>
      <c r="J141" s="62">
        <v>2.0724833000000002E-2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>
        <v>39.607357</v>
      </c>
      <c r="Y141" s="187">
        <v>42.765295999999999</v>
      </c>
      <c r="Z141" s="187">
        <v>0.99156520000000004</v>
      </c>
      <c r="AA141" s="62">
        <v>0.99482322000000001</v>
      </c>
      <c r="AB141" s="62">
        <v>1.0681255000000001E-2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2.9115269999999995</v>
      </c>
      <c r="AN141" s="121">
        <f t="shared" si="15"/>
        <v>1.8766990000000021</v>
      </c>
      <c r="AO141" s="121">
        <f t="shared" si="16"/>
        <v>3.7502000000000368E-4</v>
      </c>
      <c r="AP141" s="121">
        <f t="shared" si="17"/>
        <v>4.0861000000003145E-4</v>
      </c>
      <c r="AQ141" s="87">
        <f t="shared" si="18"/>
        <v>-1.0043578000000001E-2</v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>
        <v>26.046617000000001</v>
      </c>
      <c r="G143" s="96">
        <v>30.019971999999999</v>
      </c>
      <c r="H143" s="96">
        <v>0.90326077999999999</v>
      </c>
      <c r="I143" s="60">
        <v>0.95177966000000003</v>
      </c>
      <c r="J143" s="60">
        <v>0.12295987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>
        <v>25.823634999999999</v>
      </c>
      <c r="Y143" s="96">
        <v>29.958192</v>
      </c>
      <c r="Z143" s="96">
        <v>0.90399816</v>
      </c>
      <c r="AA143" s="60">
        <v>0.95267838999999999</v>
      </c>
      <c r="AB143" s="60">
        <v>0.12073987999999999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>
        <f t="shared" si="14"/>
        <v>-0.22298200000000179</v>
      </c>
      <c r="AN143" s="95">
        <f t="shared" si="15"/>
        <v>-6.1779999999998836E-2</v>
      </c>
      <c r="AO143" s="95">
        <f t="shared" si="16"/>
        <v>7.3738000000000969E-4</v>
      </c>
      <c r="AP143" s="95">
        <f t="shared" si="17"/>
        <v>8.9872999999995873E-4</v>
      </c>
      <c r="AQ143" s="120">
        <f t="shared" si="18"/>
        <v>-2.219990000000005E-3</v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>
        <v>29.823157999999999</v>
      </c>
      <c r="G144" s="187">
        <v>33.410992</v>
      </c>
      <c r="H144" s="187">
        <v>0.94614478999999996</v>
      </c>
      <c r="I144" s="62">
        <v>0.97063120999999997</v>
      </c>
      <c r="J144" s="62">
        <v>6.7087090000000002E-2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>
        <v>29.908256000000002</v>
      </c>
      <c r="Y144" s="187">
        <v>33.460754999999999</v>
      </c>
      <c r="Z144" s="187">
        <v>0.94658381999999996</v>
      </c>
      <c r="AA144" s="62">
        <v>0.97095717000000004</v>
      </c>
      <c r="AB144" s="62">
        <v>6.4362989999999995E-2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8.5098000000002116E-2</v>
      </c>
      <c r="AN144" s="121">
        <f t="shared" si="15"/>
        <v>4.9762999999998669E-2</v>
      </c>
      <c r="AO144" s="121">
        <f t="shared" si="16"/>
        <v>4.3903000000000691E-4</v>
      </c>
      <c r="AP144" s="121">
        <f t="shared" si="17"/>
        <v>3.2596000000006953E-4</v>
      </c>
      <c r="AQ144" s="87">
        <f t="shared" si="18"/>
        <v>-2.7241000000000071E-3</v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>
        <v>33.906039999999997</v>
      </c>
      <c r="G145" s="187">
        <v>37.519970000000001</v>
      </c>
      <c r="H145" s="187">
        <v>0.97745775000000001</v>
      </c>
      <c r="I145" s="62">
        <v>0.98668261999999995</v>
      </c>
      <c r="J145" s="62">
        <v>3.4850683E-2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>
        <v>34.780338999999998</v>
      </c>
      <c r="Y145" s="187">
        <v>38.080103999999999</v>
      </c>
      <c r="Z145" s="187">
        <v>0.97796408999999995</v>
      </c>
      <c r="AA145" s="62">
        <v>0.98738194000000001</v>
      </c>
      <c r="AB145" s="62">
        <v>3.0327924999999999E-2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0.8742990000000006</v>
      </c>
      <c r="AN145" s="121">
        <f t="shared" si="15"/>
        <v>0.56013399999999791</v>
      </c>
      <c r="AO145" s="121">
        <f t="shared" si="16"/>
        <v>5.0633999999993851E-4</v>
      </c>
      <c r="AP145" s="121">
        <f t="shared" si="17"/>
        <v>6.9932000000005878E-4</v>
      </c>
      <c r="AQ145" s="87">
        <f t="shared" si="18"/>
        <v>-4.5227580000000017E-3</v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>
        <v>37.724175000000002</v>
      </c>
      <c r="G146" s="187">
        <v>41.632857000000001</v>
      </c>
      <c r="H146" s="187">
        <v>0.99074393000000005</v>
      </c>
      <c r="I146" s="62">
        <v>0.99415801000000004</v>
      </c>
      <c r="J146" s="62">
        <v>1.8271019999999999E-2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>
        <v>39.554402000000003</v>
      </c>
      <c r="Y146" s="187">
        <v>42.829366999999998</v>
      </c>
      <c r="Z146" s="187">
        <v>0.99102420000000002</v>
      </c>
      <c r="AA146" s="62">
        <v>0.9946855</v>
      </c>
      <c r="AB146" s="62">
        <v>1.1988382000000001E-2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1.8302270000000007</v>
      </c>
      <c r="AN146" s="121">
        <f t="shared" si="15"/>
        <v>1.1965099999999964</v>
      </c>
      <c r="AO146" s="121">
        <f t="shared" si="16"/>
        <v>2.8026999999997138E-4</v>
      </c>
      <c r="AP146" s="121">
        <f t="shared" si="17"/>
        <v>5.2748999999996382E-4</v>
      </c>
      <c r="AQ146" s="87">
        <f t="shared" si="18"/>
        <v>-6.2826379999999984E-3</v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>
        <v>23.966396</v>
      </c>
      <c r="G148" s="96">
        <v>28.604481</v>
      </c>
      <c r="H148" s="96">
        <v>0.88756413999999995</v>
      </c>
      <c r="I148" s="60">
        <v>0.93366444000000004</v>
      </c>
      <c r="J148" s="60">
        <v>0.12823899999999999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>
        <v>23.932903</v>
      </c>
      <c r="Y148" s="96">
        <v>28.652125999999999</v>
      </c>
      <c r="Z148" s="96">
        <v>0.88729181999999995</v>
      </c>
      <c r="AA148" s="60">
        <v>0.93344439999999995</v>
      </c>
      <c r="AB148" s="60">
        <v>0.12758495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>
        <f t="shared" si="14"/>
        <v>-3.3492999999999995E-2</v>
      </c>
      <c r="AN148" s="95">
        <f t="shared" si="15"/>
        <v>4.7644999999999271E-2</v>
      </c>
      <c r="AO148" s="95">
        <f t="shared" si="16"/>
        <v>-2.7231999999999257E-4</v>
      </c>
      <c r="AP148" s="95">
        <f t="shared" si="17"/>
        <v>-2.2004000000008794E-4</v>
      </c>
      <c r="AQ148" s="120">
        <f t="shared" si="18"/>
        <v>-6.5404999999998936E-4</v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>
        <v>28.112659000000001</v>
      </c>
      <c r="G149" s="187">
        <v>32.332368000000002</v>
      </c>
      <c r="H149" s="187">
        <v>0.94236589000000004</v>
      </c>
      <c r="I149" s="62">
        <v>0.96420439000000002</v>
      </c>
      <c r="J149" s="62">
        <v>6.4906740000000004E-2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>
        <v>28.139161000000001</v>
      </c>
      <c r="Y149" s="187">
        <v>32.397360999999997</v>
      </c>
      <c r="Z149" s="187">
        <v>0.94242592999999997</v>
      </c>
      <c r="AA149" s="62">
        <v>0.96434264000000003</v>
      </c>
      <c r="AB149" s="62">
        <v>6.3800880000000004E-2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2.6502000000000692E-2</v>
      </c>
      <c r="AN149" s="121">
        <f t="shared" si="15"/>
        <v>6.4992999999994083E-2</v>
      </c>
      <c r="AO149" s="121">
        <f t="shared" si="16"/>
        <v>6.0039999999927929E-5</v>
      </c>
      <c r="AP149" s="121">
        <f t="shared" si="17"/>
        <v>1.3825000000000642E-4</v>
      </c>
      <c r="AQ149" s="87">
        <f t="shared" si="18"/>
        <v>-1.1058600000000002E-3</v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>
        <v>33.578235999999997</v>
      </c>
      <c r="G150" s="187">
        <v>37.195408</v>
      </c>
      <c r="H150" s="187">
        <v>0.97739008000000005</v>
      </c>
      <c r="I150" s="62">
        <v>0.98547737999999996</v>
      </c>
      <c r="J150" s="62">
        <v>2.6362322000000001E-2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>
        <v>33.652051</v>
      </c>
      <c r="Y150" s="187">
        <v>37.303502999999999</v>
      </c>
      <c r="Z150" s="187">
        <v>0.97775287</v>
      </c>
      <c r="AA150" s="62">
        <v>0.98555515000000005</v>
      </c>
      <c r="AB150" s="62">
        <v>2.5542703999999999E-2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7.3815000000003295E-2</v>
      </c>
      <c r="AN150" s="121">
        <f t="shared" si="15"/>
        <v>0.10809499999999872</v>
      </c>
      <c r="AO150" s="121">
        <f t="shared" si="16"/>
        <v>3.6278999999994621E-4</v>
      </c>
      <c r="AP150" s="121">
        <f t="shared" si="17"/>
        <v>7.7770000000088046E-5</v>
      </c>
      <c r="AQ150" s="87">
        <f t="shared" si="18"/>
        <v>-8.1961800000000112E-4</v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>
        <v>38.857225</v>
      </c>
      <c r="G151" s="187">
        <v>42.294623999999999</v>
      </c>
      <c r="H151" s="187">
        <v>0.99118693000000002</v>
      </c>
      <c r="I151" s="62">
        <v>0.99423143999999997</v>
      </c>
      <c r="J151" s="62">
        <v>1.0874448E-2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>
        <v>39.335214000000001</v>
      </c>
      <c r="Y151" s="187">
        <v>42.684280999999999</v>
      </c>
      <c r="Z151" s="187">
        <v>0.99139748000000005</v>
      </c>
      <c r="AA151" s="62">
        <v>0.99444937</v>
      </c>
      <c r="AB151" s="62">
        <v>9.9358390000000001E-3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0.47798900000000089</v>
      </c>
      <c r="AN151" s="121">
        <f t="shared" si="15"/>
        <v>0.3896569999999997</v>
      </c>
      <c r="AO151" s="121">
        <f t="shared" si="16"/>
        <v>2.1055000000003155E-4</v>
      </c>
      <c r="AP151" s="121">
        <f t="shared" si="17"/>
        <v>2.1793000000003282E-4</v>
      </c>
      <c r="AQ151" s="87">
        <f t="shared" si="18"/>
        <v>-9.3860899999999997E-4</v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>
        <v>24.948467999999998</v>
      </c>
      <c r="G153" s="96">
        <v>29.182641</v>
      </c>
      <c r="H153" s="96">
        <v>0.88259988</v>
      </c>
      <c r="I153" s="60">
        <v>0.94765202999999998</v>
      </c>
      <c r="J153" s="60">
        <v>0.11766144000000001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>
        <v>25.359548</v>
      </c>
      <c r="Y153" s="96">
        <v>29.706571</v>
      </c>
      <c r="Z153" s="96">
        <v>0.88283909000000005</v>
      </c>
      <c r="AA153" s="60">
        <v>0.94817885999999996</v>
      </c>
      <c r="AB153" s="60">
        <v>0.11399347999999999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>
        <f t="shared" si="14"/>
        <v>0.41108000000000189</v>
      </c>
      <c r="AN153" s="95">
        <f t="shared" si="15"/>
        <v>0.52393000000000001</v>
      </c>
      <c r="AO153" s="95">
        <f t="shared" si="16"/>
        <v>2.3921000000004522E-4</v>
      </c>
      <c r="AP153" s="95">
        <f t="shared" si="17"/>
        <v>5.2682999999997815E-4</v>
      </c>
      <c r="AQ153" s="120">
        <f t="shared" si="18"/>
        <v>-3.6679600000000118E-3</v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>
        <v>28.347496</v>
      </c>
      <c r="G154" s="187">
        <v>32.211412000000003</v>
      </c>
      <c r="H154" s="187">
        <v>0.93635628999999998</v>
      </c>
      <c r="I154" s="62">
        <v>0.96774435999999997</v>
      </c>
      <c r="J154" s="62">
        <v>6.5701170000000003E-2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>
        <v>28.971212000000001</v>
      </c>
      <c r="Y154" s="187">
        <v>32.910673000000003</v>
      </c>
      <c r="Z154" s="187">
        <v>0.93666632999999999</v>
      </c>
      <c r="AA154" s="62">
        <v>0.96836838000000003</v>
      </c>
      <c r="AB154" s="62">
        <v>6.0629469999999998E-2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0.62371600000000171</v>
      </c>
      <c r="AN154" s="121">
        <f t="shared" si="15"/>
        <v>0.69926099999999991</v>
      </c>
      <c r="AO154" s="121">
        <f t="shared" si="16"/>
        <v>3.1004000000001142E-4</v>
      </c>
      <c r="AP154" s="121">
        <f t="shared" si="17"/>
        <v>6.2402000000005842E-4</v>
      </c>
      <c r="AQ154" s="87">
        <f t="shared" si="18"/>
        <v>-5.0717000000000054E-3</v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>
        <v>32.390217999999997</v>
      </c>
      <c r="G155" s="187">
        <v>36.247805999999997</v>
      </c>
      <c r="H155" s="187">
        <v>0.97363369</v>
      </c>
      <c r="I155" s="62">
        <v>0.98501598000000001</v>
      </c>
      <c r="J155" s="62">
        <v>3.1360157E-2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>
        <v>33.935856000000001</v>
      </c>
      <c r="Y155" s="187">
        <v>37.347346000000002</v>
      </c>
      <c r="Z155" s="187">
        <v>0.97408041000000001</v>
      </c>
      <c r="AA155" s="62">
        <v>0.98545042000000005</v>
      </c>
      <c r="AB155" s="62">
        <v>2.5731560000000001E-2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1.5456380000000038</v>
      </c>
      <c r="AN155" s="121">
        <f t="shared" si="15"/>
        <v>1.0995400000000046</v>
      </c>
      <c r="AO155" s="121">
        <f t="shared" si="16"/>
        <v>4.4672000000001155E-4</v>
      </c>
      <c r="AP155" s="121">
        <f t="shared" si="17"/>
        <v>4.3444000000003591E-4</v>
      </c>
      <c r="AQ155" s="87">
        <f t="shared" si="18"/>
        <v>-5.6285969999999991E-3</v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>
        <v>36.328364999999998</v>
      </c>
      <c r="G156" s="187">
        <v>40.513154999999998</v>
      </c>
      <c r="H156" s="187">
        <v>0.98979359</v>
      </c>
      <c r="I156" s="62">
        <v>0.99321583000000002</v>
      </c>
      <c r="J156" s="62">
        <v>1.4683351000000001E-2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>
        <v>39.159005999999998</v>
      </c>
      <c r="Y156" s="187">
        <v>42.470981999999999</v>
      </c>
      <c r="Z156" s="187">
        <v>0.99022907999999998</v>
      </c>
      <c r="AA156" s="62">
        <v>0.99386025</v>
      </c>
      <c r="AB156" s="62">
        <v>9.9802699999999994E-3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2.830641</v>
      </c>
      <c r="AN156" s="121">
        <f t="shared" si="15"/>
        <v>1.9578270000000018</v>
      </c>
      <c r="AO156" s="121">
        <f t="shared" si="16"/>
        <v>4.3548999999998284E-4</v>
      </c>
      <c r="AP156" s="121">
        <f t="shared" si="17"/>
        <v>6.444199999999789E-4</v>
      </c>
      <c r="AQ156" s="87">
        <f t="shared" si="18"/>
        <v>-4.7030810000000013E-3</v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>
        <v>24.723165000000002</v>
      </c>
      <c r="G158" s="96">
        <v>29.031898999999999</v>
      </c>
      <c r="H158" s="96">
        <v>0.88121574000000003</v>
      </c>
      <c r="I158" s="60">
        <v>0.94436405000000001</v>
      </c>
      <c r="J158" s="60">
        <v>0.1212467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>
        <v>24.735990999999999</v>
      </c>
      <c r="Y158" s="96">
        <v>29.03116</v>
      </c>
      <c r="Z158" s="96">
        <v>0.88174368000000003</v>
      </c>
      <c r="AA158" s="60">
        <v>0.94395516999999995</v>
      </c>
      <c r="AB158" s="60">
        <v>0.11989605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>
        <f t="shared" si="14"/>
        <v>1.2825999999996895E-2</v>
      </c>
      <c r="AN158" s="95">
        <f t="shared" si="15"/>
        <v>-7.3899999999937904E-4</v>
      </c>
      <c r="AO158" s="95">
        <f t="shared" si="16"/>
        <v>5.2794000000000452E-4</v>
      </c>
      <c r="AP158" s="95">
        <f t="shared" si="17"/>
        <v>-4.0888000000005587E-4</v>
      </c>
      <c r="AQ158" s="120">
        <f t="shared" si="18"/>
        <v>-1.3506499999999949E-3</v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>
        <v>28.292511000000001</v>
      </c>
      <c r="G159" s="187">
        <v>32.053458999999997</v>
      </c>
      <c r="H159" s="187">
        <v>0.93610771000000004</v>
      </c>
      <c r="I159" s="62">
        <v>0.96460469999999998</v>
      </c>
      <c r="J159" s="62">
        <v>5.9662737E-2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>
        <v>28.374683999999998</v>
      </c>
      <c r="Y159" s="187">
        <v>32.081826</v>
      </c>
      <c r="Z159" s="187">
        <v>0.93618668999999999</v>
      </c>
      <c r="AA159" s="62">
        <v>0.96434432000000003</v>
      </c>
      <c r="AB159" s="62">
        <v>5.9486747E-2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8.2172999999997387E-2</v>
      </c>
      <c r="AN159" s="121">
        <f t="shared" si="15"/>
        <v>2.8367000000002918E-2</v>
      </c>
      <c r="AO159" s="121">
        <f t="shared" si="16"/>
        <v>7.8979999999950756E-5</v>
      </c>
      <c r="AP159" s="121">
        <f t="shared" si="17"/>
        <v>-2.6037999999994899E-4</v>
      </c>
      <c r="AQ159" s="87">
        <f t="shared" si="18"/>
        <v>-1.7599000000000087E-4</v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>
        <v>32.960144999999997</v>
      </c>
      <c r="G160" s="187">
        <v>36.448793999999999</v>
      </c>
      <c r="H160" s="187">
        <v>0.97379994000000003</v>
      </c>
      <c r="I160" s="62">
        <v>0.98357269999999997</v>
      </c>
      <c r="J160" s="62">
        <v>2.6121462000000002E-2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>
        <v>33.274785999999999</v>
      </c>
      <c r="Y160" s="187">
        <v>36.615653999999999</v>
      </c>
      <c r="Z160" s="187">
        <v>0.97420636999999999</v>
      </c>
      <c r="AA160" s="62">
        <v>0.98385582999999999</v>
      </c>
      <c r="AB160" s="62">
        <v>2.464585E-2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0.31464100000000172</v>
      </c>
      <c r="AN160" s="121">
        <f t="shared" si="15"/>
        <v>0.16685999999999979</v>
      </c>
      <c r="AO160" s="121">
        <f t="shared" si="16"/>
        <v>4.0642999999995766E-4</v>
      </c>
      <c r="AP160" s="121">
        <f t="shared" si="17"/>
        <v>2.8313000000002031E-4</v>
      </c>
      <c r="AQ160" s="87">
        <f t="shared" si="18"/>
        <v>-1.4756120000000011E-3</v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>
        <v>37.833683999999998</v>
      </c>
      <c r="G161" s="187">
        <v>41.508862000000001</v>
      </c>
      <c r="H161" s="187">
        <v>0.98950740999999998</v>
      </c>
      <c r="I161" s="62">
        <v>0.99313689000000005</v>
      </c>
      <c r="J161" s="62">
        <v>1.1883602E-2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>
        <v>38.803069999999998</v>
      </c>
      <c r="Y161" s="187">
        <v>42.111277000000001</v>
      </c>
      <c r="Z161" s="187">
        <v>0.98981383999999994</v>
      </c>
      <c r="AA161" s="62">
        <v>0.99355015000000002</v>
      </c>
      <c r="AB161" s="62">
        <v>9.4036090000000003E-3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0.96938600000000008</v>
      </c>
      <c r="AN161" s="121">
        <f t="shared" ref="AN161:AN224" si="20">IF(OR(Y161="",G161=""),"",Y161-G161)</f>
        <v>0.60241500000000059</v>
      </c>
      <c r="AO161" s="121">
        <f t="shared" ref="AO161:AO224" si="21">IF(OR(Z161="",H161=""),"",Z161-H161)</f>
        <v>3.0642999999996867E-4</v>
      </c>
      <c r="AP161" s="121">
        <f t="shared" ref="AP161:AP224" si="22">IF(OR(AA161="",I161=""),"",AA161-I161)</f>
        <v>4.1325999999997087E-4</v>
      </c>
      <c r="AQ161" s="87">
        <f t="shared" ref="AQ161:AQ224" si="23">IF(OR(AB161="",J161=""),"",AB161-J161)</f>
        <v>-2.4799929999999998E-3</v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>
        <v>24.835042999999999</v>
      </c>
      <c r="G163" s="96">
        <v>29.619363</v>
      </c>
      <c r="H163" s="96">
        <v>0.89483506999999995</v>
      </c>
      <c r="I163" s="60">
        <v>0.94298291000000001</v>
      </c>
      <c r="J163" s="60">
        <v>0.12376726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>
        <v>24.784098</v>
      </c>
      <c r="Y163" s="96">
        <v>29.645351999999999</v>
      </c>
      <c r="Z163" s="96">
        <v>0.89468475000000003</v>
      </c>
      <c r="AA163" s="60">
        <v>0.94296707000000002</v>
      </c>
      <c r="AB163" s="60">
        <v>0.12335709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>
        <f t="shared" si="19"/>
        <v>-5.0944999999998686E-2</v>
      </c>
      <c r="AN163" s="95">
        <f t="shared" si="20"/>
        <v>2.5988999999999152E-2</v>
      </c>
      <c r="AO163" s="95">
        <f t="shared" si="21"/>
        <v>-1.5031999999992607E-4</v>
      </c>
      <c r="AP163" s="95">
        <f t="shared" si="22"/>
        <v>-1.5839999999989196E-5</v>
      </c>
      <c r="AQ163" s="120">
        <f t="shared" si="23"/>
        <v>-4.1017000000000137E-4</v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>
        <v>28.519358</v>
      </c>
      <c r="G164" s="187">
        <v>32.791674</v>
      </c>
      <c r="H164" s="187">
        <v>0.94326211999999998</v>
      </c>
      <c r="I164" s="62">
        <v>0.96648836000000005</v>
      </c>
      <c r="J164" s="62">
        <v>6.5823555000000006E-2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>
        <v>28.749510000000001</v>
      </c>
      <c r="Y164" s="187">
        <v>33.018780999999997</v>
      </c>
      <c r="Z164" s="187">
        <v>0.94312574000000005</v>
      </c>
      <c r="AA164" s="62">
        <v>0.96717865000000003</v>
      </c>
      <c r="AB164" s="62">
        <v>6.4411209999999997E-2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0.23015200000000036</v>
      </c>
      <c r="AN164" s="121">
        <f t="shared" si="20"/>
        <v>0.22710699999999662</v>
      </c>
      <c r="AO164" s="121">
        <f t="shared" si="21"/>
        <v>-1.36379999999936E-4</v>
      </c>
      <c r="AP164" s="121">
        <f t="shared" si="22"/>
        <v>6.9028999999998231E-4</v>
      </c>
      <c r="AQ164" s="87">
        <f t="shared" si="23"/>
        <v>-1.4123450000000093E-3</v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>
        <v>33.994687999999996</v>
      </c>
      <c r="G165" s="187">
        <v>37.593944999999998</v>
      </c>
      <c r="H165" s="187">
        <v>0.97752583999999998</v>
      </c>
      <c r="I165" s="62">
        <v>0.98627383000000002</v>
      </c>
      <c r="J165" s="62">
        <v>2.7286876000000002E-2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>
        <v>34.104787000000002</v>
      </c>
      <c r="Y165" s="187">
        <v>37.712710000000001</v>
      </c>
      <c r="Z165" s="187">
        <v>0.97791815000000004</v>
      </c>
      <c r="AA165" s="62">
        <v>0.98651862000000001</v>
      </c>
      <c r="AB165" s="62">
        <v>2.6759254E-2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0.11009900000000528</v>
      </c>
      <c r="AN165" s="121">
        <f t="shared" si="20"/>
        <v>0.11876500000000334</v>
      </c>
      <c r="AO165" s="121">
        <f t="shared" si="21"/>
        <v>3.9231000000006233E-4</v>
      </c>
      <c r="AP165" s="121">
        <f t="shared" si="22"/>
        <v>2.4478999999999473E-4</v>
      </c>
      <c r="AQ165" s="87">
        <f t="shared" si="23"/>
        <v>-5.276220000000019E-4</v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>
        <v>38.979461000000001</v>
      </c>
      <c r="G166" s="187">
        <v>42.382278999999997</v>
      </c>
      <c r="H166" s="187">
        <v>0.99094366</v>
      </c>
      <c r="I166" s="62">
        <v>0.99449284999999998</v>
      </c>
      <c r="J166" s="62">
        <v>1.2266562E-2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>
        <v>39.403244000000001</v>
      </c>
      <c r="Y166" s="187">
        <v>42.702339000000002</v>
      </c>
      <c r="Z166" s="187">
        <v>0.99118695000000001</v>
      </c>
      <c r="AA166" s="62">
        <v>0.99467549</v>
      </c>
      <c r="AB166" s="62">
        <v>1.1339966999999999E-2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0.42378300000000024</v>
      </c>
      <c r="AN166" s="121">
        <f t="shared" si="20"/>
        <v>0.32006000000000512</v>
      </c>
      <c r="AO166" s="121">
        <f t="shared" si="21"/>
        <v>2.4329000000000711E-4</v>
      </c>
      <c r="AP166" s="121">
        <f t="shared" si="22"/>
        <v>1.8264000000001168E-4</v>
      </c>
      <c r="AQ166" s="87">
        <f t="shared" si="23"/>
        <v>-9.2659500000000054E-4</v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>
        <v>25.579540000000001</v>
      </c>
      <c r="G168" s="96">
        <v>29.828641999999999</v>
      </c>
      <c r="H168" s="96">
        <v>0.89210135000000002</v>
      </c>
      <c r="I168" s="60">
        <v>0.95039130999999999</v>
      </c>
      <c r="J168" s="60">
        <v>0.11483344400000001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>
        <v>25.727664000000001</v>
      </c>
      <c r="Y168" s="96">
        <v>30.070622</v>
      </c>
      <c r="Z168" s="96">
        <v>0.89289103999999997</v>
      </c>
      <c r="AA168" s="60">
        <v>0.95131588</v>
      </c>
      <c r="AB168" s="60">
        <v>0.109760836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>
        <f t="shared" si="19"/>
        <v>0.14812399999999926</v>
      </c>
      <c r="AN168" s="95">
        <f t="shared" si="20"/>
        <v>0.24198000000000164</v>
      </c>
      <c r="AO168" s="95">
        <f t="shared" si="21"/>
        <v>7.8968999999995404E-4</v>
      </c>
      <c r="AP168" s="95">
        <f t="shared" si="22"/>
        <v>9.2457000000001344E-4</v>
      </c>
      <c r="AQ168" s="120">
        <f t="shared" si="23"/>
        <v>-5.0726080000000062E-3</v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>
        <v>29.312738</v>
      </c>
      <c r="G169" s="187">
        <v>32.971836000000003</v>
      </c>
      <c r="H169" s="187">
        <v>0.94157785000000005</v>
      </c>
      <c r="I169" s="62">
        <v>0.97023996000000001</v>
      </c>
      <c r="J169" s="62">
        <v>6.258118E-2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>
        <v>29.500254000000002</v>
      </c>
      <c r="Y169" s="187">
        <v>33.182208000000003</v>
      </c>
      <c r="Z169" s="187">
        <v>0.94188201000000005</v>
      </c>
      <c r="AA169" s="62">
        <v>0.97033005999999999</v>
      </c>
      <c r="AB169" s="62">
        <v>5.8056730000000001E-2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0.18751600000000224</v>
      </c>
      <c r="AN169" s="121">
        <f t="shared" si="20"/>
        <v>0.21037199999999956</v>
      </c>
      <c r="AO169" s="121">
        <f t="shared" si="21"/>
        <v>3.0415999999999777E-4</v>
      </c>
      <c r="AP169" s="121">
        <f t="shared" si="22"/>
        <v>9.0099999999981861E-5</v>
      </c>
      <c r="AQ169" s="87">
        <f t="shared" si="23"/>
        <v>-4.5244499999999993E-3</v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>
        <v>33.473860000000002</v>
      </c>
      <c r="G170" s="187">
        <v>37.131698</v>
      </c>
      <c r="H170" s="187">
        <v>0.97580383000000004</v>
      </c>
      <c r="I170" s="62">
        <v>0.98606039999999995</v>
      </c>
      <c r="J170" s="62">
        <v>3.2591811999999998E-2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>
        <v>34.468834999999999</v>
      </c>
      <c r="Y170" s="187">
        <v>37.709541000000002</v>
      </c>
      <c r="Z170" s="187">
        <v>0.97622620000000004</v>
      </c>
      <c r="AA170" s="62">
        <v>0.98660272999999998</v>
      </c>
      <c r="AB170" s="62">
        <v>2.6454575000000001E-2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0.99497499999999661</v>
      </c>
      <c r="AN170" s="121">
        <f t="shared" si="20"/>
        <v>0.57784300000000144</v>
      </c>
      <c r="AO170" s="121">
        <f t="shared" si="21"/>
        <v>4.2237000000000524E-4</v>
      </c>
      <c r="AP170" s="121">
        <f t="shared" si="22"/>
        <v>5.4233000000003528E-4</v>
      </c>
      <c r="AQ170" s="87">
        <f t="shared" si="23"/>
        <v>-6.1372369999999968E-3</v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>
        <v>36.912457000000003</v>
      </c>
      <c r="G171" s="187">
        <v>40.943711999999998</v>
      </c>
      <c r="H171" s="187">
        <v>0.98998786999999999</v>
      </c>
      <c r="I171" s="62">
        <v>0.99363966000000004</v>
      </c>
      <c r="J171" s="62">
        <v>1.7801607000000001E-2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>
        <v>39.255864000000003</v>
      </c>
      <c r="Y171" s="187">
        <v>42.449362999999998</v>
      </c>
      <c r="Z171" s="187">
        <v>0.99030552000000005</v>
      </c>
      <c r="AA171" s="62">
        <v>0.99411870999999996</v>
      </c>
      <c r="AB171" s="62">
        <v>1.0421913E-2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2.3434069999999991</v>
      </c>
      <c r="AN171" s="121">
        <f t="shared" si="20"/>
        <v>1.5056510000000003</v>
      </c>
      <c r="AO171" s="121">
        <f t="shared" si="21"/>
        <v>3.1765000000005816E-4</v>
      </c>
      <c r="AP171" s="121">
        <f t="shared" si="22"/>
        <v>4.7904999999992537E-4</v>
      </c>
      <c r="AQ171" s="87">
        <f t="shared" si="23"/>
        <v>-7.3796940000000009E-3</v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>
        <v>24.742764999999999</v>
      </c>
      <c r="G173" s="96">
        <v>29.473690000000001</v>
      </c>
      <c r="H173" s="96">
        <v>0.88123982999999995</v>
      </c>
      <c r="I173" s="60">
        <v>0.94397184000000001</v>
      </c>
      <c r="J173" s="60">
        <v>0.12479116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>
        <v>24.718789000000001</v>
      </c>
      <c r="Y173" s="96">
        <v>29.531528000000002</v>
      </c>
      <c r="Z173" s="96">
        <v>0.88034818999999997</v>
      </c>
      <c r="AA173" s="60">
        <v>0.94372275000000005</v>
      </c>
      <c r="AB173" s="60">
        <v>0.12447705000000001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>
        <f t="shared" si="19"/>
        <v>-2.3975999999997555E-2</v>
      </c>
      <c r="AN173" s="95">
        <f t="shared" si="20"/>
        <v>5.7838000000000278E-2</v>
      </c>
      <c r="AO173" s="95">
        <f t="shared" si="21"/>
        <v>-8.9163999999997134E-4</v>
      </c>
      <c r="AP173" s="95">
        <f t="shared" si="22"/>
        <v>-2.4908999999995185E-4</v>
      </c>
      <c r="AQ173" s="120">
        <f t="shared" si="23"/>
        <v>-3.1410999999999245E-4</v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>
        <v>28.522309</v>
      </c>
      <c r="G174" s="187">
        <v>32.759208999999998</v>
      </c>
      <c r="H174" s="187">
        <v>0.93764565</v>
      </c>
      <c r="I174" s="62">
        <v>0.96596128000000003</v>
      </c>
      <c r="J174" s="62">
        <v>7.0276839999999993E-2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>
        <v>28.608187999999998</v>
      </c>
      <c r="Y174" s="187">
        <v>32.831021999999997</v>
      </c>
      <c r="Z174" s="187">
        <v>0.93780958000000003</v>
      </c>
      <c r="AA174" s="62">
        <v>0.96659110000000004</v>
      </c>
      <c r="AB174" s="62">
        <v>6.8287860000000006E-2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8.5878999999998484E-2</v>
      </c>
      <c r="AN174" s="121">
        <f t="shared" si="20"/>
        <v>7.1812999999998794E-2</v>
      </c>
      <c r="AO174" s="121">
        <f t="shared" si="21"/>
        <v>1.6393000000003433E-4</v>
      </c>
      <c r="AP174" s="121">
        <f t="shared" si="22"/>
        <v>6.2982000000000316E-4</v>
      </c>
      <c r="AQ174" s="87">
        <f t="shared" si="23"/>
        <v>-1.9889799999999874E-3</v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>
        <v>33.927073</v>
      </c>
      <c r="G175" s="187">
        <v>37.544981999999997</v>
      </c>
      <c r="H175" s="187">
        <v>0.97660069000000005</v>
      </c>
      <c r="I175" s="62">
        <v>0.98600220000000005</v>
      </c>
      <c r="J175" s="62">
        <v>2.908527E-2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>
        <v>34.141255999999998</v>
      </c>
      <c r="Y175" s="187">
        <v>37.724001000000001</v>
      </c>
      <c r="Z175" s="187">
        <v>0.97688103000000004</v>
      </c>
      <c r="AA175" s="62">
        <v>0.98632854999999997</v>
      </c>
      <c r="AB175" s="62">
        <v>2.8149932999999999E-2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0.21418299999999846</v>
      </c>
      <c r="AN175" s="121">
        <f t="shared" si="20"/>
        <v>0.17901900000000381</v>
      </c>
      <c r="AO175" s="121">
        <f t="shared" si="21"/>
        <v>2.8033999999999004E-4</v>
      </c>
      <c r="AP175" s="121">
        <f t="shared" si="22"/>
        <v>3.2634999999991976E-4</v>
      </c>
      <c r="AQ175" s="87">
        <f t="shared" si="23"/>
        <v>-9.3533700000000136E-4</v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>
        <v>39.028070999999997</v>
      </c>
      <c r="G176" s="187">
        <v>42.386370999999997</v>
      </c>
      <c r="H176" s="187">
        <v>0.99080095000000001</v>
      </c>
      <c r="I176" s="62">
        <v>0.99440978000000002</v>
      </c>
      <c r="J176" s="62">
        <v>1.2805384E-2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>
        <v>39.411968999999999</v>
      </c>
      <c r="Y176" s="187">
        <v>42.699761000000002</v>
      </c>
      <c r="Z176" s="187">
        <v>0.99104060999999999</v>
      </c>
      <c r="AA176" s="62">
        <v>0.99459900000000001</v>
      </c>
      <c r="AB176" s="62">
        <v>1.1502523000000001E-2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0.38389800000000207</v>
      </c>
      <c r="AN176" s="121">
        <f t="shared" si="20"/>
        <v>0.31339000000000539</v>
      </c>
      <c r="AO176" s="121">
        <f t="shared" si="21"/>
        <v>2.3965999999997489E-4</v>
      </c>
      <c r="AP176" s="121">
        <f t="shared" si="22"/>
        <v>1.8921999999998995E-4</v>
      </c>
      <c r="AQ176" s="87">
        <f t="shared" si="23"/>
        <v>-1.3028609999999989E-3</v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>
        <v>24.224029999999999</v>
      </c>
      <c r="G178" s="96">
        <v>28.758814000000001</v>
      </c>
      <c r="H178" s="96">
        <v>0.87434809000000002</v>
      </c>
      <c r="I178" s="60">
        <v>0.93461094</v>
      </c>
      <c r="J178" s="60">
        <v>0.124407195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>
        <v>24.220192999999998</v>
      </c>
      <c r="Y178" s="96">
        <v>28.780625000000001</v>
      </c>
      <c r="Z178" s="96">
        <v>0.87395964999999998</v>
      </c>
      <c r="AA178" s="60">
        <v>0.93442413000000002</v>
      </c>
      <c r="AB178" s="60">
        <v>0.12476362000000001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>
        <f t="shared" si="19"/>
        <v>-3.8370000000007565E-3</v>
      </c>
      <c r="AN178" s="95">
        <f t="shared" si="20"/>
        <v>2.1810999999999581E-2</v>
      </c>
      <c r="AO178" s="95">
        <f t="shared" si="21"/>
        <v>-3.8844000000004542E-4</v>
      </c>
      <c r="AP178" s="95">
        <f t="shared" si="22"/>
        <v>-1.8680999999998171E-4</v>
      </c>
      <c r="AQ178" s="120">
        <f t="shared" si="23"/>
        <v>3.5642500000000743E-4</v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>
        <v>27.856657999999999</v>
      </c>
      <c r="G179" s="187">
        <v>31.951969999999999</v>
      </c>
      <c r="H179" s="187">
        <v>0.93162524999999996</v>
      </c>
      <c r="I179" s="62">
        <v>0.95972031000000002</v>
      </c>
      <c r="J179" s="62">
        <v>6.4656295000000003E-2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>
        <v>27.850327</v>
      </c>
      <c r="Y179" s="187">
        <v>31.946418000000001</v>
      </c>
      <c r="Z179" s="187">
        <v>0.93171700000000002</v>
      </c>
      <c r="AA179" s="62">
        <v>0.95995319000000001</v>
      </c>
      <c r="AB179" s="62">
        <v>6.4200129999999994E-2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-6.3309999999994204E-3</v>
      </c>
      <c r="AN179" s="121">
        <f t="shared" si="20"/>
        <v>-5.551999999998003E-3</v>
      </c>
      <c r="AO179" s="121">
        <f t="shared" si="21"/>
        <v>9.1750000000057064E-5</v>
      </c>
      <c r="AP179" s="121">
        <f t="shared" si="22"/>
        <v>2.3287999999999087E-4</v>
      </c>
      <c r="AQ179" s="87">
        <f t="shared" si="23"/>
        <v>-4.5616500000000837E-4</v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>
        <v>33.383229999999998</v>
      </c>
      <c r="G180" s="187">
        <v>36.862990000000003</v>
      </c>
      <c r="H180" s="187">
        <v>0.97342326000000001</v>
      </c>
      <c r="I180" s="62">
        <v>0.98331332000000005</v>
      </c>
      <c r="J180" s="62">
        <v>2.5126664E-2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>
        <v>33.494860000000003</v>
      </c>
      <c r="Y180" s="187">
        <v>37.004871999999999</v>
      </c>
      <c r="Z180" s="187">
        <v>0.97379899000000003</v>
      </c>
      <c r="AA180" s="62">
        <v>0.98363537000000001</v>
      </c>
      <c r="AB180" s="62">
        <v>2.4647209999999999E-2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0.11163000000000523</v>
      </c>
      <c r="AN180" s="121">
        <f t="shared" si="20"/>
        <v>0.1418819999999954</v>
      </c>
      <c r="AO180" s="121">
        <f t="shared" si="21"/>
        <v>3.7573000000001855E-4</v>
      </c>
      <c r="AP180" s="121">
        <f t="shared" si="22"/>
        <v>3.2204999999996264E-4</v>
      </c>
      <c r="AQ180" s="87">
        <f t="shared" si="23"/>
        <v>-4.7945400000000069E-4</v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>
        <v>38.781979</v>
      </c>
      <c r="G181" s="187">
        <v>42.113326999999998</v>
      </c>
      <c r="H181" s="187">
        <v>0.99010392999999997</v>
      </c>
      <c r="I181" s="62">
        <v>0.99360753999999996</v>
      </c>
      <c r="J181" s="62">
        <v>9.7883940000000006E-3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>
        <v>39.036192999999997</v>
      </c>
      <c r="Y181" s="187">
        <v>42.379899999999999</v>
      </c>
      <c r="Z181" s="187">
        <v>0.99038543999999995</v>
      </c>
      <c r="AA181" s="62">
        <v>0.99377302999999995</v>
      </c>
      <c r="AB181" s="62">
        <v>9.3596649999999997E-3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0.2542139999999975</v>
      </c>
      <c r="AN181" s="121">
        <f t="shared" si="20"/>
        <v>0.26657300000000106</v>
      </c>
      <c r="AO181" s="121">
        <f t="shared" si="21"/>
        <v>2.8150999999998483E-4</v>
      </c>
      <c r="AP181" s="121">
        <f t="shared" si="22"/>
        <v>1.6548999999999037E-4</v>
      </c>
      <c r="AQ181" s="87">
        <f t="shared" si="23"/>
        <v>-4.2872900000000096E-4</v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>
        <v>23.251832</v>
      </c>
      <c r="G183" s="96">
        <v>28.203167000000001</v>
      </c>
      <c r="H183" s="96">
        <v>0.87405913999999996</v>
      </c>
      <c r="I183" s="60">
        <v>0.93251859000000004</v>
      </c>
      <c r="J183" s="60">
        <v>0.13262557999999999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>
        <v>23.217390000000002</v>
      </c>
      <c r="Y183" s="96">
        <v>28.210477000000001</v>
      </c>
      <c r="Z183" s="96">
        <v>0.87389457000000004</v>
      </c>
      <c r="AA183" s="60">
        <v>0.93163501999999998</v>
      </c>
      <c r="AB183" s="60">
        <v>0.13225435999999999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>
        <f t="shared" si="19"/>
        <v>-3.4441999999998529E-2</v>
      </c>
      <c r="AN183" s="95">
        <f t="shared" si="20"/>
        <v>7.3100000000003718E-3</v>
      </c>
      <c r="AO183" s="95">
        <f t="shared" si="21"/>
        <v>-1.645699999999195E-4</v>
      </c>
      <c r="AP183" s="95">
        <f t="shared" si="22"/>
        <v>-8.835700000000557E-4</v>
      </c>
      <c r="AQ183" s="120">
        <f t="shared" si="23"/>
        <v>-3.7122000000000543E-4</v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>
        <v>27.790509</v>
      </c>
      <c r="G184" s="187">
        <v>31.915579999999999</v>
      </c>
      <c r="H184" s="187">
        <v>0.93503484999999997</v>
      </c>
      <c r="I184" s="62">
        <v>0.96459123999999996</v>
      </c>
      <c r="J184" s="62">
        <v>6.9712386000000001E-2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>
        <v>27.747525</v>
      </c>
      <c r="Y184" s="187">
        <v>31.896196</v>
      </c>
      <c r="Z184" s="187">
        <v>0.93527278000000003</v>
      </c>
      <c r="AA184" s="62">
        <v>0.96468566</v>
      </c>
      <c r="AB184" s="62">
        <v>6.9416989999999998E-2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-4.2984000000000577E-2</v>
      </c>
      <c r="AN184" s="121">
        <f t="shared" si="20"/>
        <v>-1.9383999999998736E-2</v>
      </c>
      <c r="AO184" s="121">
        <f t="shared" si="21"/>
        <v>2.3793000000005282E-4</v>
      </c>
      <c r="AP184" s="121">
        <f t="shared" si="22"/>
        <v>9.4420000000039472E-5</v>
      </c>
      <c r="AQ184" s="87">
        <f t="shared" si="23"/>
        <v>-2.9539600000000332E-4</v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>
        <v>32.733235000000001</v>
      </c>
      <c r="G185" s="187">
        <v>36.483984</v>
      </c>
      <c r="H185" s="187">
        <v>0.97512589999999999</v>
      </c>
      <c r="I185" s="62">
        <v>0.98432766999999999</v>
      </c>
      <c r="J185" s="62">
        <v>3.0001860000000002E-2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>
        <v>32.933697000000002</v>
      </c>
      <c r="Y185" s="187">
        <v>36.613660000000003</v>
      </c>
      <c r="Z185" s="187">
        <v>0.97532087000000001</v>
      </c>
      <c r="AA185" s="62">
        <v>0.98463838000000004</v>
      </c>
      <c r="AB185" s="62">
        <v>2.9878941999999999E-2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0.20046200000000169</v>
      </c>
      <c r="AN185" s="121">
        <f t="shared" si="20"/>
        <v>0.12967600000000346</v>
      </c>
      <c r="AO185" s="121">
        <f t="shared" si="21"/>
        <v>1.9497000000001652E-4</v>
      </c>
      <c r="AP185" s="121">
        <f t="shared" si="22"/>
        <v>3.1071000000004734E-4</v>
      </c>
      <c r="AQ185" s="87">
        <f t="shared" si="23"/>
        <v>-1.2291800000000311E-4</v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>
        <v>38.309944999999999</v>
      </c>
      <c r="G186" s="187">
        <v>41.796551000000001</v>
      </c>
      <c r="H186" s="187">
        <v>0.99042768999999997</v>
      </c>
      <c r="I186" s="62">
        <v>0.99378591000000005</v>
      </c>
      <c r="J186" s="62">
        <v>1.1547507E-2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>
        <v>38.469216000000003</v>
      </c>
      <c r="Y186" s="187">
        <v>41.840558000000001</v>
      </c>
      <c r="Z186" s="187">
        <v>0.99067437000000003</v>
      </c>
      <c r="AA186" s="62">
        <v>0.99384536000000001</v>
      </c>
      <c r="AB186" s="62">
        <v>1.1214104000000001E-2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0.15927100000000394</v>
      </c>
      <c r="AN186" s="121">
        <f t="shared" si="20"/>
        <v>4.4007000000000573E-2</v>
      </c>
      <c r="AO186" s="121">
        <f t="shared" si="21"/>
        <v>2.4668000000005463E-4</v>
      </c>
      <c r="AP186" s="121">
        <f t="shared" si="22"/>
        <v>5.9449999999960923E-5</v>
      </c>
      <c r="AQ186" s="87">
        <f t="shared" si="23"/>
        <v>-3.3340299999999948E-4</v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>
        <v>25.148364999999998</v>
      </c>
      <c r="G188" s="96">
        <v>29.115673000000001</v>
      </c>
      <c r="H188" s="96">
        <v>0.88424944000000005</v>
      </c>
      <c r="I188" s="60">
        <v>0.94727402999999999</v>
      </c>
      <c r="J188" s="60">
        <v>0.12704808000000001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>
        <v>25.553296</v>
      </c>
      <c r="Y188" s="96">
        <v>29.743841</v>
      </c>
      <c r="Z188" s="96">
        <v>0.88487660000000001</v>
      </c>
      <c r="AA188" s="60">
        <v>0.94870608999999995</v>
      </c>
      <c r="AB188" s="60">
        <v>0.11882845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>
        <f t="shared" si="19"/>
        <v>0.40493100000000126</v>
      </c>
      <c r="AN188" s="95">
        <f t="shared" si="20"/>
        <v>0.62816799999999873</v>
      </c>
      <c r="AO188" s="95">
        <f t="shared" si="21"/>
        <v>6.2715999999995997E-4</v>
      </c>
      <c r="AP188" s="95">
        <f t="shared" si="22"/>
        <v>1.4320599999999573E-3</v>
      </c>
      <c r="AQ188" s="120">
        <f t="shared" si="23"/>
        <v>-8.2196300000000055E-3</v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>
        <v>28.480568000000002</v>
      </c>
      <c r="G189" s="187">
        <v>32.242753999999998</v>
      </c>
      <c r="H189" s="187">
        <v>0.93803755</v>
      </c>
      <c r="I189" s="62">
        <v>0.96710719999999994</v>
      </c>
      <c r="J189" s="62">
        <v>7.3625029999999994E-2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>
        <v>29.246711999999999</v>
      </c>
      <c r="Y189" s="187">
        <v>33.033942000000003</v>
      </c>
      <c r="Z189" s="187">
        <v>0.93829090999999998</v>
      </c>
      <c r="AA189" s="62">
        <v>0.96801685000000004</v>
      </c>
      <c r="AB189" s="62">
        <v>6.466885E-2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0.76614399999999705</v>
      </c>
      <c r="AN189" s="121">
        <f t="shared" si="20"/>
        <v>0.79118800000000533</v>
      </c>
      <c r="AO189" s="121">
        <f t="shared" si="21"/>
        <v>2.5335999999998027E-4</v>
      </c>
      <c r="AP189" s="121">
        <f t="shared" si="22"/>
        <v>9.096500000000951E-4</v>
      </c>
      <c r="AQ189" s="87">
        <f t="shared" si="23"/>
        <v>-8.9561799999999941E-3</v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>
        <v>32.538859000000002</v>
      </c>
      <c r="G190" s="187">
        <v>36.434050999999997</v>
      </c>
      <c r="H190" s="187">
        <v>0.97430859000000003</v>
      </c>
      <c r="I190" s="62">
        <v>0.98499937999999998</v>
      </c>
      <c r="J190" s="62">
        <v>3.8886829999999997E-2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>
        <v>34.318058000000001</v>
      </c>
      <c r="Y190" s="187">
        <v>37.670270000000002</v>
      </c>
      <c r="Z190" s="187">
        <v>0.97477307999999996</v>
      </c>
      <c r="AA190" s="62">
        <v>0.98561350000000003</v>
      </c>
      <c r="AB190" s="62">
        <v>2.9637435E-2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1.7791989999999984</v>
      </c>
      <c r="AN190" s="121">
        <f t="shared" si="20"/>
        <v>1.2362190000000055</v>
      </c>
      <c r="AO190" s="121">
        <f t="shared" si="21"/>
        <v>4.6448999999992857E-4</v>
      </c>
      <c r="AP190" s="121">
        <f t="shared" si="22"/>
        <v>6.1412000000005129E-4</v>
      </c>
      <c r="AQ190" s="87">
        <f t="shared" si="23"/>
        <v>-9.2493949999999971E-3</v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>
        <v>36.076549999999997</v>
      </c>
      <c r="G191" s="187">
        <v>40.368662</v>
      </c>
      <c r="H191" s="187">
        <v>0.98985926999999996</v>
      </c>
      <c r="I191" s="62">
        <v>0.99333075000000004</v>
      </c>
      <c r="J191" s="62">
        <v>1.9048136E-2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>
        <v>39.335360999999999</v>
      </c>
      <c r="Y191" s="187">
        <v>42.579245</v>
      </c>
      <c r="Z191" s="187">
        <v>0.99029802</v>
      </c>
      <c r="AA191" s="62">
        <v>0.99395823000000005</v>
      </c>
      <c r="AB191" s="62">
        <v>1.1758553E-2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3.2588110000000015</v>
      </c>
      <c r="AN191" s="121">
        <f t="shared" si="20"/>
        <v>2.2105829999999997</v>
      </c>
      <c r="AO191" s="121">
        <f t="shared" si="21"/>
        <v>4.3875000000004327E-4</v>
      </c>
      <c r="AP191" s="121">
        <f t="shared" si="22"/>
        <v>6.2748000000001358E-4</v>
      </c>
      <c r="AQ191" s="87">
        <f t="shared" si="23"/>
        <v>-7.2895830000000005E-3</v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23.251832</v>
      </c>
      <c r="G641" s="135">
        <f t="shared" si="59"/>
        <v>28.203167000000001</v>
      </c>
      <c r="H641" s="135">
        <f t="shared" si="59"/>
        <v>0.86841802000000001</v>
      </c>
      <c r="I641" s="135">
        <f t="shared" si="59"/>
        <v>0.92921019000000005</v>
      </c>
      <c r="J641" s="135">
        <f t="shared" si="59"/>
        <v>0.10649592400000001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23.217390000000002</v>
      </c>
      <c r="Y641" s="135">
        <f t="shared" si="60"/>
        <v>28.210477000000001</v>
      </c>
      <c r="Z641" s="135">
        <f t="shared" si="60"/>
        <v>0.86872925000000001</v>
      </c>
      <c r="AA641" s="135">
        <f t="shared" si="60"/>
        <v>0.92931523000000005</v>
      </c>
      <c r="AB641" s="135">
        <f t="shared" si="60"/>
        <v>0.10550617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27.512294000000001</v>
      </c>
      <c r="G642" s="18">
        <f t="shared" si="59"/>
        <v>31.51661</v>
      </c>
      <c r="H642" s="18">
        <f t="shared" si="59"/>
        <v>0.92723378000000001</v>
      </c>
      <c r="I642" s="18">
        <f t="shared" si="59"/>
        <v>0.95765608999999996</v>
      </c>
      <c r="J642" s="18">
        <f t="shared" si="59"/>
        <v>5.8096285999999997E-2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27.747525</v>
      </c>
      <c r="Y642" s="18">
        <f t="shared" si="60"/>
        <v>31.788927000000001</v>
      </c>
      <c r="Z642" s="18">
        <f t="shared" si="60"/>
        <v>0.92758311000000004</v>
      </c>
      <c r="AA642" s="18">
        <f t="shared" si="60"/>
        <v>0.95774990000000004</v>
      </c>
      <c r="AB642" s="18">
        <f t="shared" si="60"/>
        <v>5.5510370000000003E-2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31.957515999999998</v>
      </c>
      <c r="G643" s="18">
        <f t="shared" si="59"/>
        <v>35.709487000000003</v>
      </c>
      <c r="H643" s="18">
        <f t="shared" si="59"/>
        <v>0.96720834</v>
      </c>
      <c r="I643" s="18">
        <f t="shared" si="59"/>
        <v>0.98025826000000005</v>
      </c>
      <c r="J643" s="18">
        <f t="shared" si="59"/>
        <v>2.5094491999999999E-2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32.933697000000002</v>
      </c>
      <c r="Y643" s="18">
        <f t="shared" si="60"/>
        <v>36.374941</v>
      </c>
      <c r="Z643" s="18">
        <f t="shared" si="60"/>
        <v>0.96775456999999998</v>
      </c>
      <c r="AA643" s="18">
        <f t="shared" si="60"/>
        <v>0.98057143999999996</v>
      </c>
      <c r="AB643" s="18">
        <f t="shared" si="60"/>
        <v>2.3076085E-2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35.822600000000001</v>
      </c>
      <c r="G644" s="18">
        <f t="shared" si="59"/>
        <v>40.050536999999998</v>
      </c>
      <c r="H644" s="18">
        <f t="shared" si="59"/>
        <v>0.98724305000000001</v>
      </c>
      <c r="I644" s="18">
        <f t="shared" si="59"/>
        <v>0.99172388</v>
      </c>
      <c r="J644" s="18">
        <f t="shared" si="59"/>
        <v>9.7883940000000006E-3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38.169911999999997</v>
      </c>
      <c r="Y644" s="18">
        <f t="shared" si="60"/>
        <v>41.551371000000003</v>
      </c>
      <c r="Z644" s="18">
        <f t="shared" si="60"/>
        <v>0.98765449000000005</v>
      </c>
      <c r="AA644" s="18">
        <f t="shared" si="60"/>
        <v>0.99219212999999995</v>
      </c>
      <c r="AB644" s="18">
        <f t="shared" si="60"/>
        <v>9.1756909999999997E-3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26.24419</v>
      </c>
      <c r="G646" s="135">
        <f t="shared" si="61"/>
        <v>30.412472999999999</v>
      </c>
      <c r="H646" s="135">
        <f t="shared" si="61"/>
        <v>0.91179796000000002</v>
      </c>
      <c r="I646" s="135">
        <f t="shared" si="61"/>
        <v>0.95684570000000002</v>
      </c>
      <c r="J646" s="135">
        <f t="shared" si="61"/>
        <v>0.13949710000000001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26.483844999999999</v>
      </c>
      <c r="Y646" s="135">
        <f t="shared" si="62"/>
        <v>31.065116</v>
      </c>
      <c r="Z646" s="135">
        <f t="shared" si="62"/>
        <v>0.91263424999999998</v>
      </c>
      <c r="AA646" s="135">
        <f t="shared" si="62"/>
        <v>0.95772478000000005</v>
      </c>
      <c r="AB646" s="135">
        <f t="shared" si="62"/>
        <v>0.13919422000000001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29.823157999999999</v>
      </c>
      <c r="G647" s="18">
        <f t="shared" si="61"/>
        <v>33.410992</v>
      </c>
      <c r="H647" s="18">
        <f t="shared" si="61"/>
        <v>0.95019140999999996</v>
      </c>
      <c r="I647" s="18">
        <f t="shared" si="61"/>
        <v>0.97257298000000003</v>
      </c>
      <c r="J647" s="18">
        <f t="shared" si="61"/>
        <v>7.4955519999999998E-2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29.936792000000001</v>
      </c>
      <c r="Y647" s="18">
        <f t="shared" si="62"/>
        <v>34.065868000000002</v>
      </c>
      <c r="Z647" s="18">
        <f t="shared" si="62"/>
        <v>0.95068381000000002</v>
      </c>
      <c r="AA647" s="18">
        <f t="shared" si="62"/>
        <v>0.97312410999999999</v>
      </c>
      <c r="AB647" s="18">
        <f t="shared" si="62"/>
        <v>6.9416989999999998E-2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34.570880000000002</v>
      </c>
      <c r="G648" s="18">
        <f t="shared" si="61"/>
        <v>38.035784</v>
      </c>
      <c r="H648" s="18">
        <f t="shared" si="61"/>
        <v>0.97907933999999996</v>
      </c>
      <c r="I648" s="18">
        <f t="shared" si="61"/>
        <v>0.98747096000000001</v>
      </c>
      <c r="J648" s="18">
        <f t="shared" si="61"/>
        <v>4.0373642000000001E-2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35.076270999999998</v>
      </c>
      <c r="Y648" s="18">
        <f t="shared" si="62"/>
        <v>38.473903</v>
      </c>
      <c r="Z648" s="18">
        <f t="shared" si="62"/>
        <v>0.97951663</v>
      </c>
      <c r="AA648" s="18">
        <f t="shared" si="62"/>
        <v>0.98797338000000001</v>
      </c>
      <c r="AB648" s="18">
        <f t="shared" si="62"/>
        <v>3.0327924999999999E-2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39.879494000000001</v>
      </c>
      <c r="G649" s="18">
        <f t="shared" si="61"/>
        <v>43.270096000000002</v>
      </c>
      <c r="H649" s="18">
        <f t="shared" si="61"/>
        <v>0.99171443000000004</v>
      </c>
      <c r="I649" s="18">
        <f t="shared" si="61"/>
        <v>0.99473144000000002</v>
      </c>
      <c r="J649" s="18">
        <f t="shared" si="61"/>
        <v>2.0724833000000002E-2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40.101469000000002</v>
      </c>
      <c r="Y649" s="18">
        <f t="shared" si="62"/>
        <v>43.426907</v>
      </c>
      <c r="Z649" s="18">
        <f t="shared" si="62"/>
        <v>0.99191328999999995</v>
      </c>
      <c r="AA649" s="18">
        <f t="shared" si="62"/>
        <v>0.99504272999999999</v>
      </c>
      <c r="AB649" s="18">
        <f t="shared" si="62"/>
        <v>1.2784693999999999E-2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2.9923579999999994</v>
      </c>
      <c r="G651" s="135">
        <f t="shared" si="63"/>
        <v>2.209305999999998</v>
      </c>
      <c r="H651" s="135">
        <f t="shared" si="63"/>
        <v>4.3379940000000006E-2</v>
      </c>
      <c r="I651" s="135">
        <f t="shared" si="63"/>
        <v>2.7635509999999974E-2</v>
      </c>
      <c r="J651" s="135">
        <f t="shared" si="63"/>
        <v>3.3001176000000007E-2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3.266454999999997</v>
      </c>
      <c r="Y651" s="135">
        <f t="shared" si="64"/>
        <v>2.8546389999999988</v>
      </c>
      <c r="Z651" s="135">
        <f t="shared" si="64"/>
        <v>4.3904999999999972E-2</v>
      </c>
      <c r="AA651" s="135">
        <f t="shared" si="64"/>
        <v>2.8409550000000006E-2</v>
      </c>
      <c r="AB651" s="135">
        <f t="shared" si="64"/>
        <v>3.3688050000000011E-2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2.3108639999999987</v>
      </c>
      <c r="G652" s="18">
        <f t="shared" si="63"/>
        <v>1.8943820000000002</v>
      </c>
      <c r="H652" s="18">
        <f t="shared" si="63"/>
        <v>2.2957629999999951E-2</v>
      </c>
      <c r="I652" s="18">
        <f t="shared" si="63"/>
        <v>1.4916890000000071E-2</v>
      </c>
      <c r="J652" s="18">
        <f t="shared" si="63"/>
        <v>1.6859234000000001E-2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2.189267000000001</v>
      </c>
      <c r="Y652" s="18">
        <f t="shared" si="64"/>
        <v>2.2769410000000008</v>
      </c>
      <c r="Z652" s="18">
        <f t="shared" si="64"/>
        <v>2.3100699999999974E-2</v>
      </c>
      <c r="AA652" s="18">
        <f t="shared" si="64"/>
        <v>1.5374209999999944E-2</v>
      </c>
      <c r="AB652" s="18">
        <f t="shared" si="64"/>
        <v>1.3906619999999995E-2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2.6133640000000042</v>
      </c>
      <c r="G653" s="18">
        <f t="shared" si="63"/>
        <v>2.3262969999999967</v>
      </c>
      <c r="H653" s="18">
        <f t="shared" si="63"/>
        <v>1.1870999999999965E-2</v>
      </c>
      <c r="I653" s="18">
        <f t="shared" si="63"/>
        <v>7.2126999999999608E-3</v>
      </c>
      <c r="J653" s="18">
        <f t="shared" si="63"/>
        <v>1.5279150000000002E-2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2.1425739999999962</v>
      </c>
      <c r="Y653" s="18">
        <f t="shared" si="64"/>
        <v>2.0989620000000002</v>
      </c>
      <c r="Z653" s="18">
        <f t="shared" si="64"/>
        <v>1.1762060000000019E-2</v>
      </c>
      <c r="AA653" s="18">
        <f t="shared" si="64"/>
        <v>7.4019400000000513E-3</v>
      </c>
      <c r="AB653" s="18">
        <f t="shared" si="64"/>
        <v>7.251839999999999E-3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4.0568939999999998</v>
      </c>
      <c r="G654" s="18">
        <f t="shared" si="63"/>
        <v>3.2195590000000038</v>
      </c>
      <c r="H654" s="18">
        <f t="shared" si="63"/>
        <v>4.4713800000000248E-3</v>
      </c>
      <c r="I654" s="18">
        <f t="shared" si="63"/>
        <v>3.0075600000000202E-3</v>
      </c>
      <c r="J654" s="18">
        <f t="shared" si="63"/>
        <v>1.0936439000000001E-2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1.9315570000000051</v>
      </c>
      <c r="Y654" s="18">
        <f t="shared" si="64"/>
        <v>1.8755359999999968</v>
      </c>
      <c r="Z654" s="18">
        <f t="shared" si="64"/>
        <v>4.258799999999896E-3</v>
      </c>
      <c r="AA654" s="18">
        <f t="shared" si="64"/>
        <v>2.8506000000000364E-3</v>
      </c>
      <c r="AB654" s="18">
        <f t="shared" si="64"/>
        <v>3.6090029999999995E-3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bartender_track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bartender_track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28839.088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30.286830809523806</v>
      </c>
      <c r="G5" s="30">
        <f t="shared" si="0"/>
        <v>33.393721047619046</v>
      </c>
      <c r="H5" s="30">
        <f t="shared" si="0"/>
        <v>0.95763893571428582</v>
      </c>
      <c r="I5" s="90">
        <f t="shared" si="0"/>
        <v>0.96833189666666664</v>
      </c>
      <c r="J5" s="90">
        <f t="shared" si="0"/>
        <v>8.4084497904761912E-2</v>
      </c>
      <c r="K5" s="55"/>
      <c r="L5" s="55"/>
      <c r="M5" s="55"/>
      <c r="N5" s="26"/>
      <c r="O5" s="56"/>
      <c r="P5" s="130">
        <f t="shared" ref="P5:Q8" si="1">P16</f>
        <v>33.64</v>
      </c>
      <c r="Q5" s="151">
        <f t="shared" si="1"/>
        <v>11.375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28802.952000000001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29.846670619047615</v>
      </c>
      <c r="Y5" s="30">
        <f t="shared" si="2"/>
        <v>34.051207904761903</v>
      </c>
      <c r="Z5" s="30">
        <f t="shared" si="2"/>
        <v>0.95764227142857139</v>
      </c>
      <c r="AA5" s="90">
        <f t="shared" si="2"/>
        <v>0.96768052666666671</v>
      </c>
      <c r="AB5" s="90">
        <f t="shared" si="2"/>
        <v>7.8638280190476181E-2</v>
      </c>
      <c r="AC5" s="55"/>
      <c r="AD5" s="55"/>
      <c r="AE5" s="55"/>
      <c r="AF5" s="26"/>
      <c r="AG5" s="238"/>
      <c r="AH5" s="130">
        <f t="shared" ref="AH5:AI8" si="3">AH16</f>
        <v>37.328000000000003</v>
      </c>
      <c r="AI5" s="151">
        <f t="shared" si="3"/>
        <v>10.156000000000001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-5.8478824124901241E-2</v>
      </c>
      <c r="AN5" s="240">
        <f>bdrate($E5:$E8,G5:G8,$W5:$W8,Y5:Y8)</f>
        <v>-8.8499735344276464E-2</v>
      </c>
      <c r="AO5" s="240">
        <f>bdrate($E5:$E8,H5:H8,$W5:$W8,Z5:Z8)</f>
        <v>-1.2667223286225715E-3</v>
      </c>
      <c r="AP5" s="240">
        <f>bdrate($E5:$E8,I5:I8,$W5:$W8,AA5:AA8)</f>
        <v>-4.1745085536127879E-3</v>
      </c>
      <c r="AQ5" s="241">
        <f>bdrateInverted($E5:$E8,J5:J8,$W5:$W8,AB5:AB8)</f>
        <v>-7.1041913821367375E-2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41692</v>
      </c>
      <c r="F6" s="90">
        <f t="shared" si="0"/>
        <v>32.375512714285719</v>
      </c>
      <c r="G6" s="90">
        <f t="shared" si="0"/>
        <v>35.584091714285719</v>
      </c>
      <c r="H6" s="90">
        <f t="shared" si="0"/>
        <v>0.97306909380952378</v>
      </c>
      <c r="I6" s="90">
        <f t="shared" si="0"/>
        <v>0.97908107047619042</v>
      </c>
      <c r="J6" s="90">
        <f t="shared" si="0"/>
        <v>5.6555546428571427E-2</v>
      </c>
      <c r="K6" s="56"/>
      <c r="L6" s="56"/>
      <c r="M6" s="56"/>
      <c r="N6" s="28"/>
      <c r="O6" s="56"/>
      <c r="P6" s="130">
        <f t="shared" si="1"/>
        <v>34.030999999999999</v>
      </c>
      <c r="Q6" s="130">
        <f t="shared" si="1"/>
        <v>11.125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41647.423999999999</v>
      </c>
      <c r="X6" s="90">
        <f t="shared" si="2"/>
        <v>32.380278809523801</v>
      </c>
      <c r="Y6" s="90">
        <f t="shared" si="2"/>
        <v>36.224627952380949</v>
      </c>
      <c r="Z6" s="90">
        <f t="shared" si="2"/>
        <v>0.97297450285714304</v>
      </c>
      <c r="AA6" s="90">
        <f t="shared" si="2"/>
        <v>0.97886458476190474</v>
      </c>
      <c r="AB6" s="90">
        <f t="shared" si="2"/>
        <v>5.2331086666666672E-2</v>
      </c>
      <c r="AC6" s="56"/>
      <c r="AD6" s="56"/>
      <c r="AE6" s="56"/>
      <c r="AF6" s="28"/>
      <c r="AG6" s="238"/>
      <c r="AH6" s="130">
        <f t="shared" si="3"/>
        <v>36.436999999999998</v>
      </c>
      <c r="AI6" s="130">
        <f t="shared" si="3"/>
        <v>10.327999999999999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61894.767999999996</v>
      </c>
      <c r="F7" s="90">
        <f t="shared" si="0"/>
        <v>35.176534619047622</v>
      </c>
      <c r="G7" s="90">
        <f t="shared" si="0"/>
        <v>38.776302904761899</v>
      </c>
      <c r="H7" s="90">
        <f t="shared" si="0"/>
        <v>0.98364651761904753</v>
      </c>
      <c r="I7" s="90">
        <f t="shared" si="0"/>
        <v>0.98776408190476195</v>
      </c>
      <c r="J7" s="90">
        <f t="shared" si="0"/>
        <v>3.5756336285714278E-2</v>
      </c>
      <c r="K7" s="56"/>
      <c r="L7" s="56"/>
      <c r="M7" s="56"/>
      <c r="N7" s="28"/>
      <c r="O7" s="56"/>
      <c r="P7" s="130">
        <f t="shared" si="1"/>
        <v>34.593000000000004</v>
      </c>
      <c r="Q7" s="130">
        <f t="shared" si="1"/>
        <v>11.295999999999999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61827.856</v>
      </c>
      <c r="X7" s="90">
        <f t="shared" si="2"/>
        <v>36.053552238095236</v>
      </c>
      <c r="Y7" s="90">
        <f t="shared" si="2"/>
        <v>39.566929857142853</v>
      </c>
      <c r="Z7" s="90">
        <f t="shared" si="2"/>
        <v>0.98369907238095233</v>
      </c>
      <c r="AA7" s="90">
        <f t="shared" si="2"/>
        <v>0.98824774571428586</v>
      </c>
      <c r="AB7" s="90">
        <f t="shared" si="2"/>
        <v>3.2274412857142859E-2</v>
      </c>
      <c r="AC7" s="56"/>
      <c r="AD7" s="56"/>
      <c r="AE7" s="56"/>
      <c r="AF7" s="28"/>
      <c r="AG7" s="238"/>
      <c r="AH7" s="130">
        <f t="shared" si="3"/>
        <v>37.75</v>
      </c>
      <c r="AI7" s="130">
        <f t="shared" si="3"/>
        <v>10.531000000000001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92347.751999999993</v>
      </c>
      <c r="F8" s="90">
        <f t="shared" si="0"/>
        <v>38.571262761904762</v>
      </c>
      <c r="G8" s="90">
        <f t="shared" si="0"/>
        <v>42.732196285714288</v>
      </c>
      <c r="H8" s="90">
        <f t="shared" si="0"/>
        <v>0.99133679380952378</v>
      </c>
      <c r="I8" s="90">
        <f t="shared" si="0"/>
        <v>0.99418296714285703</v>
      </c>
      <c r="J8" s="90">
        <f t="shared" si="0"/>
        <v>1.8638662666666667E-2</v>
      </c>
      <c r="K8" s="56"/>
      <c r="L8" s="56"/>
      <c r="M8" s="56"/>
      <c r="N8" s="28"/>
      <c r="O8" s="56"/>
      <c r="P8" s="130">
        <f t="shared" si="1"/>
        <v>34.405999999999999</v>
      </c>
      <c r="Q8" s="130">
        <f t="shared" si="1"/>
        <v>11.468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92250.504000000001</v>
      </c>
      <c r="X8" s="90">
        <f t="shared" si="2"/>
        <v>40.478837285714278</v>
      </c>
      <c r="Y8" s="90">
        <f t="shared" si="2"/>
        <v>43.842219809523804</v>
      </c>
      <c r="Z8" s="90">
        <f t="shared" si="2"/>
        <v>0.99153697428571419</v>
      </c>
      <c r="AA8" s="90">
        <f t="shared" si="2"/>
        <v>0.99453681190476162</v>
      </c>
      <c r="AB8" s="90">
        <f t="shared" si="2"/>
        <v>1.4756569761904764E-2</v>
      </c>
      <c r="AC8" s="56"/>
      <c r="AD8" s="56"/>
      <c r="AE8" s="56"/>
      <c r="AF8" s="28"/>
      <c r="AG8" s="238"/>
      <c r="AH8" s="130">
        <f t="shared" si="3"/>
        <v>36.953000000000003</v>
      </c>
      <c r="AI8" s="130">
        <f t="shared" si="3"/>
        <v>10.781000000000001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34.165539070921206</v>
      </c>
      <c r="Q10" s="154">
        <f>GEOMEAN(Q5:Q8)</f>
        <v>11.315296754813417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37.11384913256417</v>
      </c>
      <c r="AI10" s="154">
        <f>GEOMEAN(AI5:AI8)</f>
        <v>10.446405864457271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5841.6</v>
      </c>
      <c r="F16" s="166">
        <v>5826.2240000000002</v>
      </c>
      <c r="G16" s="166">
        <v>715.86400000000003</v>
      </c>
      <c r="H16" s="166">
        <v>169.232</v>
      </c>
      <c r="I16" s="166">
        <v>29.832000000000001</v>
      </c>
      <c r="J16" s="166">
        <v>8989.2880000000005</v>
      </c>
      <c r="K16" s="60">
        <v>5398.3040000000001</v>
      </c>
      <c r="L16" s="60">
        <v>1868.7439999999999</v>
      </c>
      <c r="M16" s="60">
        <v>7.8879999999999999</v>
      </c>
      <c r="N16" s="55"/>
      <c r="O16" s="252"/>
      <c r="P16" s="129">
        <v>33.64</v>
      </c>
      <c r="Q16" s="129">
        <v>11.375</v>
      </c>
      <c r="R16" s="142"/>
      <c r="S16" s="214"/>
      <c r="T16" s="301"/>
      <c r="U16" s="25" t="s">
        <v>31</v>
      </c>
      <c r="V16" s="26"/>
      <c r="W16" s="128">
        <v>5841.6</v>
      </c>
      <c r="X16" s="166">
        <v>5789.96</v>
      </c>
      <c r="Y16" s="166">
        <v>716.26400000000001</v>
      </c>
      <c r="Z16" s="166">
        <v>168.96</v>
      </c>
      <c r="AA16" s="166">
        <v>29.792000000000002</v>
      </c>
      <c r="AB16" s="166">
        <v>8989.32</v>
      </c>
      <c r="AC16" s="60">
        <v>5398.2640000000001</v>
      </c>
      <c r="AD16" s="60">
        <v>1868.7919999999999</v>
      </c>
      <c r="AE16" s="60">
        <v>7.8879999999999999</v>
      </c>
      <c r="AF16" s="55"/>
      <c r="AG16" s="252"/>
      <c r="AH16" s="129">
        <v>37.328000000000003</v>
      </c>
      <c r="AI16" s="129">
        <v>10.156000000000001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5841.6</v>
      </c>
      <c r="F17" s="167">
        <v>8255.7039999999997</v>
      </c>
      <c r="G17" s="167">
        <v>3224.2959999999998</v>
      </c>
      <c r="H17" s="167">
        <v>1231.1600000000001</v>
      </c>
      <c r="I17" s="167">
        <v>423.94400000000002</v>
      </c>
      <c r="J17" s="167">
        <v>12262.424000000001</v>
      </c>
      <c r="K17" s="62">
        <v>7804.1840000000002</v>
      </c>
      <c r="L17" s="62">
        <v>2648.6880000000001</v>
      </c>
      <c r="M17" s="62">
        <v>7.88</v>
      </c>
      <c r="N17" s="56"/>
      <c r="O17" s="238"/>
      <c r="P17" s="144">
        <v>34.030999999999999</v>
      </c>
      <c r="Q17" s="144">
        <v>11.125</v>
      </c>
      <c r="R17" s="145"/>
      <c r="S17" s="214"/>
      <c r="T17" s="285"/>
      <c r="U17" s="27" t="s">
        <v>32</v>
      </c>
      <c r="V17" s="28"/>
      <c r="W17" s="143">
        <v>5841.6</v>
      </c>
      <c r="X17" s="167">
        <v>8210.4879999999994</v>
      </c>
      <c r="Y17" s="167">
        <v>3225.136</v>
      </c>
      <c r="Z17" s="167">
        <v>1231.136</v>
      </c>
      <c r="AA17" s="167">
        <v>423.59199999999998</v>
      </c>
      <c r="AB17" s="167">
        <v>12262.448</v>
      </c>
      <c r="AC17" s="62">
        <v>7804.3040000000001</v>
      </c>
      <c r="AD17" s="62">
        <v>2648.72</v>
      </c>
      <c r="AE17" s="62">
        <v>7.88</v>
      </c>
      <c r="AF17" s="56"/>
      <c r="AG17" s="238"/>
      <c r="AH17" s="144">
        <v>36.436999999999998</v>
      </c>
      <c r="AI17" s="144">
        <v>10.327999999999999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5841.6</v>
      </c>
      <c r="F18" s="167">
        <v>10759.832</v>
      </c>
      <c r="G18" s="167">
        <v>8174.88</v>
      </c>
      <c r="H18" s="167">
        <v>4632.5839999999998</v>
      </c>
      <c r="I18" s="167">
        <v>3035.2559999999999</v>
      </c>
      <c r="J18" s="167">
        <v>15656.56</v>
      </c>
      <c r="K18" s="62">
        <v>10325.432000000001</v>
      </c>
      <c r="L18" s="62">
        <v>3468.6239999999998</v>
      </c>
      <c r="M18" s="62">
        <v>7.8639999999999999</v>
      </c>
      <c r="N18" s="56"/>
      <c r="O18" s="238"/>
      <c r="P18" s="144">
        <v>34.593000000000004</v>
      </c>
      <c r="Q18" s="144">
        <v>11.295999999999999</v>
      </c>
      <c r="R18" s="145"/>
      <c r="S18" s="214"/>
      <c r="T18" s="285"/>
      <c r="U18" s="27" t="s">
        <v>33</v>
      </c>
      <c r="V18" s="28"/>
      <c r="W18" s="143">
        <v>5841.6</v>
      </c>
      <c r="X18" s="167">
        <v>10700.544</v>
      </c>
      <c r="Y18" s="167">
        <v>8174.52</v>
      </c>
      <c r="Z18" s="167">
        <v>4629.3040000000001</v>
      </c>
      <c r="AA18" s="167">
        <v>3031.6959999999999</v>
      </c>
      <c r="AB18" s="167">
        <v>15656.36</v>
      </c>
      <c r="AC18" s="62">
        <v>10325.168</v>
      </c>
      <c r="AD18" s="62">
        <v>3468.6640000000002</v>
      </c>
      <c r="AE18" s="62">
        <v>7.8639999999999999</v>
      </c>
      <c r="AF18" s="56"/>
      <c r="AG18" s="238"/>
      <c r="AH18" s="144">
        <v>37.75</v>
      </c>
      <c r="AI18" s="144">
        <v>10.531000000000001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5841.6</v>
      </c>
      <c r="F19" s="167">
        <v>13142.432000000001</v>
      </c>
      <c r="G19" s="167">
        <v>14629.08</v>
      </c>
      <c r="H19" s="167">
        <v>11667.064</v>
      </c>
      <c r="I19" s="167">
        <v>10598.704</v>
      </c>
      <c r="J19" s="167">
        <v>19187.223999999998</v>
      </c>
      <c r="K19" s="62">
        <v>12958.415999999999</v>
      </c>
      <c r="L19" s="62">
        <v>4323.232</v>
      </c>
      <c r="M19" s="62">
        <v>7.7359999999999998</v>
      </c>
      <c r="N19" s="56"/>
      <c r="O19" s="238"/>
      <c r="P19" s="144">
        <v>34.405999999999999</v>
      </c>
      <c r="Q19" s="144">
        <v>11.468</v>
      </c>
      <c r="R19" s="145"/>
      <c r="S19" s="214"/>
      <c r="T19" s="285"/>
      <c r="U19" s="27" t="s">
        <v>35</v>
      </c>
      <c r="V19" s="28"/>
      <c r="W19" s="143">
        <v>5841.6</v>
      </c>
      <c r="X19" s="167">
        <v>13069.504000000001</v>
      </c>
      <c r="Y19" s="167">
        <v>14625.512000000001</v>
      </c>
      <c r="Z19" s="167">
        <v>11656.68</v>
      </c>
      <c r="AA19" s="167">
        <v>10589.096</v>
      </c>
      <c r="AB19" s="167">
        <v>19186.991999999998</v>
      </c>
      <c r="AC19" s="62">
        <v>12957.951999999999</v>
      </c>
      <c r="AD19" s="62">
        <v>4323.1679999999997</v>
      </c>
      <c r="AE19" s="62">
        <v>7.7359999999999998</v>
      </c>
      <c r="AF19" s="56"/>
      <c r="AG19" s="238"/>
      <c r="AH19" s="144">
        <v>36.953000000000003</v>
      </c>
      <c r="AI19" s="144">
        <v>10.781000000000001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28839.088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28802.952000000001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41692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41647.423999999999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61894.767999999996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61827.856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92347.751999999993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92250.504000000001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29.559228000000001</v>
      </c>
      <c r="G33" s="96">
        <v>32.058052000000004</v>
      </c>
      <c r="H33" s="96">
        <v>0.95658620000000005</v>
      </c>
      <c r="I33" s="60">
        <v>0.96629598000000005</v>
      </c>
      <c r="J33" s="60">
        <v>9.5446034999999999E-2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28.799865</v>
      </c>
      <c r="Y33" s="96">
        <v>33.157874</v>
      </c>
      <c r="Z33" s="96">
        <v>0.95654585999999997</v>
      </c>
      <c r="AA33" s="60">
        <v>0.96440767999999999</v>
      </c>
      <c r="AB33" s="60">
        <v>8.5272970000000003E-2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-0.75936300000000045</v>
      </c>
      <c r="AN33" s="95">
        <f t="shared" ref="AN33:AN96" si="5">IF(OR(Y33="",G33=""),"",Y33-G33)</f>
        <v>1.0998219999999961</v>
      </c>
      <c r="AO33" s="95">
        <f t="shared" ref="AO33:AO96" si="6">IF(OR(Z33="",H33=""),"",Z33-H33)</f>
        <v>-4.0340000000083087E-5</v>
      </c>
      <c r="AP33" s="95">
        <f t="shared" ref="AP33:AP96" si="7">IF(OR(AA33="",I33=""),"",AA33-I33)</f>
        <v>-1.8883000000000649E-3</v>
      </c>
      <c r="AQ33" s="120">
        <f t="shared" ref="AQ33:AQ96" si="8">IF(OR(AB33="",J33=""),"",AB33-J33)</f>
        <v>-1.0173064999999995E-2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31.211167</v>
      </c>
      <c r="G34" s="187">
        <v>34.204752999999997</v>
      </c>
      <c r="H34" s="187">
        <v>0.97276501999999998</v>
      </c>
      <c r="I34" s="62">
        <v>0.97535881999999996</v>
      </c>
      <c r="J34" s="62">
        <v>6.4408439999999997E-2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31.341895999999998</v>
      </c>
      <c r="Y34" s="187">
        <v>35.366191000000001</v>
      </c>
      <c r="Z34" s="187">
        <v>0.97256377000000005</v>
      </c>
      <c r="AA34" s="62">
        <v>0.97490257999999996</v>
      </c>
      <c r="AB34" s="62">
        <v>5.5782188000000003E-2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0.13072899999999876</v>
      </c>
      <c r="AN34" s="121">
        <f t="shared" si="5"/>
        <v>1.161438000000004</v>
      </c>
      <c r="AO34" s="121">
        <f t="shared" si="6"/>
        <v>-2.0124999999993065E-4</v>
      </c>
      <c r="AP34" s="121">
        <f t="shared" si="7"/>
        <v>-4.5623999999999665E-4</v>
      </c>
      <c r="AQ34" s="87">
        <f t="shared" si="8"/>
        <v>-8.626251999999994E-3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34.298817999999997</v>
      </c>
      <c r="G35" s="187">
        <v>37.742609000000002</v>
      </c>
      <c r="H35" s="187">
        <v>0.98370882000000004</v>
      </c>
      <c r="I35" s="62">
        <v>0.98595776999999996</v>
      </c>
      <c r="J35" s="62">
        <v>3.9350320000000001E-2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35.216890999999997</v>
      </c>
      <c r="Y35" s="187">
        <v>38.779566000000003</v>
      </c>
      <c r="Z35" s="187">
        <v>0.98375957000000003</v>
      </c>
      <c r="AA35" s="62">
        <v>0.98673767999999995</v>
      </c>
      <c r="AB35" s="62">
        <v>3.3616569999999998E-2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0.91807299999999969</v>
      </c>
      <c r="AN35" s="121">
        <f t="shared" si="5"/>
        <v>1.036957000000001</v>
      </c>
      <c r="AO35" s="121">
        <f t="shared" si="6"/>
        <v>5.0749999999988304E-5</v>
      </c>
      <c r="AP35" s="121">
        <f t="shared" si="7"/>
        <v>7.7990999999999477E-4</v>
      </c>
      <c r="AQ35" s="87">
        <f t="shared" si="8"/>
        <v>-5.7337500000000027E-3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37.847037</v>
      </c>
      <c r="G36" s="187">
        <v>42.317971</v>
      </c>
      <c r="H36" s="187">
        <v>0.99125176000000004</v>
      </c>
      <c r="I36" s="62">
        <v>0.99394229999999995</v>
      </c>
      <c r="J36" s="62">
        <v>2.0561601999999998E-2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40.293488000000004</v>
      </c>
      <c r="Y36" s="187">
        <v>43.609749999999998</v>
      </c>
      <c r="Z36" s="187">
        <v>0.99153884000000003</v>
      </c>
      <c r="AA36" s="62">
        <v>0.99422235000000003</v>
      </c>
      <c r="AB36" s="62">
        <v>1.4856341E-2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2.4464510000000033</v>
      </c>
      <c r="AN36" s="121">
        <f t="shared" si="5"/>
        <v>1.2917789999999982</v>
      </c>
      <c r="AO36" s="121">
        <f t="shared" si="6"/>
        <v>2.8707999999999512E-4</v>
      </c>
      <c r="AP36" s="121">
        <f t="shared" si="7"/>
        <v>2.8005000000008717E-4</v>
      </c>
      <c r="AQ36" s="87">
        <f t="shared" si="8"/>
        <v>-5.7052609999999979E-3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30.018895000000001</v>
      </c>
      <c r="G38" s="96">
        <v>32.750422</v>
      </c>
      <c r="H38" s="96">
        <v>0.95869673</v>
      </c>
      <c r="I38" s="60">
        <v>0.96888200000000002</v>
      </c>
      <c r="J38" s="60">
        <v>8.5876579999999994E-2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29.110633</v>
      </c>
      <c r="Y38" s="96">
        <v>33.472240999999997</v>
      </c>
      <c r="Z38" s="96">
        <v>0.95844289999999999</v>
      </c>
      <c r="AA38" s="60">
        <v>0.96748601000000001</v>
      </c>
      <c r="AB38" s="60">
        <v>7.9611940000000006E-2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-0.90826200000000057</v>
      </c>
      <c r="AN38" s="95">
        <f t="shared" si="5"/>
        <v>0.72181899999999644</v>
      </c>
      <c r="AO38" s="95">
        <f t="shared" si="6"/>
        <v>-2.5383000000001044E-4</v>
      </c>
      <c r="AP38" s="95">
        <f t="shared" si="7"/>
        <v>-1.3959900000000136E-3</v>
      </c>
      <c r="AQ38" s="120">
        <f t="shared" si="8"/>
        <v>-6.264639999999988E-3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31.814952000000002</v>
      </c>
      <c r="G39" s="187">
        <v>35.047195000000002</v>
      </c>
      <c r="H39" s="187">
        <v>0.97409098000000005</v>
      </c>
      <c r="I39" s="62">
        <v>0.97811528999999997</v>
      </c>
      <c r="J39" s="62">
        <v>5.8128279999999997E-2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31.815149000000002</v>
      </c>
      <c r="Y39" s="187">
        <v>35.803224999999998</v>
      </c>
      <c r="Z39" s="187">
        <v>0.97393384000000005</v>
      </c>
      <c r="AA39" s="62">
        <v>0.97681934000000004</v>
      </c>
      <c r="AB39" s="62">
        <v>5.3168260000000002E-2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1.9700000000000273E-4</v>
      </c>
      <c r="AN39" s="121">
        <f t="shared" si="5"/>
        <v>0.75602999999999554</v>
      </c>
      <c r="AO39" s="121">
        <f t="shared" si="6"/>
        <v>-1.5714000000000006E-4</v>
      </c>
      <c r="AP39" s="121">
        <f t="shared" si="7"/>
        <v>-1.2959499999999347E-3</v>
      </c>
      <c r="AQ39" s="87">
        <f t="shared" si="8"/>
        <v>-4.9600199999999955E-3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34.585386</v>
      </c>
      <c r="G40" s="187">
        <v>38.150466000000002</v>
      </c>
      <c r="H40" s="187">
        <v>0.98389731000000002</v>
      </c>
      <c r="I40" s="62">
        <v>0.98633769999999998</v>
      </c>
      <c r="J40" s="62">
        <v>3.6739149999999998E-2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35.467095</v>
      </c>
      <c r="Y40" s="187">
        <v>38.997422999999998</v>
      </c>
      <c r="Z40" s="187">
        <v>0.98393328999999996</v>
      </c>
      <c r="AA40" s="62">
        <v>0.98706364999999996</v>
      </c>
      <c r="AB40" s="62">
        <v>3.3117168000000002E-2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0.88170900000000074</v>
      </c>
      <c r="AN40" s="121">
        <f t="shared" si="5"/>
        <v>0.84695699999999619</v>
      </c>
      <c r="AO40" s="121">
        <f t="shared" si="6"/>
        <v>3.5979999999935508E-5</v>
      </c>
      <c r="AP40" s="121">
        <f t="shared" si="7"/>
        <v>7.2594999999997523E-4</v>
      </c>
      <c r="AQ40" s="87">
        <f t="shared" si="8"/>
        <v>-3.6219819999999958E-3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37.821210999999998</v>
      </c>
      <c r="G41" s="187">
        <v>42.322001999999998</v>
      </c>
      <c r="H41" s="187">
        <v>0.99128044000000004</v>
      </c>
      <c r="I41" s="62">
        <v>0.99398204999999995</v>
      </c>
      <c r="J41" s="62">
        <v>2.0451888000000001E-2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40.503625</v>
      </c>
      <c r="Y41" s="187">
        <v>43.793241999999999</v>
      </c>
      <c r="Z41" s="187">
        <v>0.99155203000000003</v>
      </c>
      <c r="AA41" s="62">
        <v>0.99439164000000002</v>
      </c>
      <c r="AB41" s="62">
        <v>1.4069923999999999E-2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2.6824140000000014</v>
      </c>
      <c r="AN41" s="121">
        <f t="shared" si="5"/>
        <v>1.4712400000000017</v>
      </c>
      <c r="AO41" s="121">
        <f t="shared" si="6"/>
        <v>2.7158999999998823E-4</v>
      </c>
      <c r="AP41" s="121">
        <f t="shared" si="7"/>
        <v>4.0959000000007073E-4</v>
      </c>
      <c r="AQ41" s="87">
        <f t="shared" si="8"/>
        <v>-6.3819640000000021E-3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29.750198999999999</v>
      </c>
      <c r="G43" s="96">
        <v>32.522188999999997</v>
      </c>
      <c r="H43" s="96">
        <v>0.96002350000000003</v>
      </c>
      <c r="I43" s="60">
        <v>0.96824597000000001</v>
      </c>
      <c r="J43" s="60">
        <v>8.4503750000000002E-2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29.368466000000002</v>
      </c>
      <c r="Y43" s="96">
        <v>33.146023999999997</v>
      </c>
      <c r="Z43" s="96">
        <v>0.95981282000000001</v>
      </c>
      <c r="AA43" s="60">
        <v>0.96665730000000005</v>
      </c>
      <c r="AB43" s="60">
        <v>7.7014520000000003E-2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-0.38173299999999699</v>
      </c>
      <c r="AN43" s="95">
        <f t="shared" si="5"/>
        <v>0.6238349999999997</v>
      </c>
      <c r="AO43" s="95">
        <f t="shared" si="6"/>
        <v>-2.1068000000001863E-4</v>
      </c>
      <c r="AP43" s="95">
        <f t="shared" si="7"/>
        <v>-1.5886699999999587E-3</v>
      </c>
      <c r="AQ43" s="120">
        <f t="shared" si="8"/>
        <v>-7.4892299999999995E-3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31.586344</v>
      </c>
      <c r="G44" s="187">
        <v>34.815913999999999</v>
      </c>
      <c r="H44" s="187">
        <v>0.97450625999999996</v>
      </c>
      <c r="I44" s="62">
        <v>0.97810014999999995</v>
      </c>
      <c r="J44" s="62">
        <v>5.7375255999999999E-2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32.122486000000002</v>
      </c>
      <c r="Y44" s="187">
        <v>35.624008000000003</v>
      </c>
      <c r="Z44" s="187">
        <v>0.97442909</v>
      </c>
      <c r="AA44" s="62">
        <v>0.97790931999999997</v>
      </c>
      <c r="AB44" s="62">
        <v>5.009566E-2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0.53614200000000167</v>
      </c>
      <c r="AN44" s="121">
        <f t="shared" si="5"/>
        <v>0.80809400000000409</v>
      </c>
      <c r="AO44" s="121">
        <f t="shared" si="6"/>
        <v>-7.7169999999959771E-5</v>
      </c>
      <c r="AP44" s="121">
        <f t="shared" si="7"/>
        <v>-1.9082999999997519E-4</v>
      </c>
      <c r="AQ44" s="87">
        <f t="shared" si="8"/>
        <v>-7.2795959999999993E-3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33.970376999999999</v>
      </c>
      <c r="G45" s="187">
        <v>37.688901999999999</v>
      </c>
      <c r="H45" s="187">
        <v>0.98372358000000004</v>
      </c>
      <c r="I45" s="62">
        <v>0.98631895999999997</v>
      </c>
      <c r="J45" s="62">
        <v>3.9307065000000002E-2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35.513987</v>
      </c>
      <c r="Y45" s="187">
        <v>38.866577999999997</v>
      </c>
      <c r="Z45" s="187">
        <v>0.98381967000000003</v>
      </c>
      <c r="AA45" s="62">
        <v>0.98723232999999999</v>
      </c>
      <c r="AB45" s="62">
        <v>3.2093834000000002E-2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1.543610000000001</v>
      </c>
      <c r="AN45" s="121">
        <f t="shared" si="5"/>
        <v>1.1776759999999982</v>
      </c>
      <c r="AO45" s="121">
        <f t="shared" si="6"/>
        <v>9.6089999999993125E-5</v>
      </c>
      <c r="AP45" s="121">
        <f t="shared" si="7"/>
        <v>9.1337000000002444E-4</v>
      </c>
      <c r="AQ45" s="87">
        <f t="shared" si="8"/>
        <v>-7.2132310000000005E-3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37.650376000000001</v>
      </c>
      <c r="G46" s="187">
        <v>42.191951000000003</v>
      </c>
      <c r="H46" s="187">
        <v>0.99119257999999999</v>
      </c>
      <c r="I46" s="62">
        <v>0.99391324999999997</v>
      </c>
      <c r="J46" s="62">
        <v>2.1378238000000001E-2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39.976168999999999</v>
      </c>
      <c r="Y46" s="187">
        <v>43.355943000000003</v>
      </c>
      <c r="Z46" s="187">
        <v>0.99144343000000001</v>
      </c>
      <c r="AA46" s="62">
        <v>0.99427370000000004</v>
      </c>
      <c r="AB46" s="62">
        <v>1.448117E-2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2.3257929999999973</v>
      </c>
      <c r="AN46" s="121">
        <f t="shared" si="5"/>
        <v>1.1639920000000004</v>
      </c>
      <c r="AO46" s="121">
        <f t="shared" si="6"/>
        <v>2.5085000000002466E-4</v>
      </c>
      <c r="AP46" s="121">
        <f t="shared" si="7"/>
        <v>3.6045000000006766E-4</v>
      </c>
      <c r="AQ46" s="87">
        <f t="shared" si="8"/>
        <v>-6.897068000000001E-3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29.939937</v>
      </c>
      <c r="G48" s="96">
        <v>32.614809999999999</v>
      </c>
      <c r="H48" s="96">
        <v>0.95928469000000005</v>
      </c>
      <c r="I48" s="60">
        <v>0.96833106000000002</v>
      </c>
      <c r="J48" s="60">
        <v>7.7134036000000003E-2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28.915495</v>
      </c>
      <c r="Y48" s="96">
        <v>33.256304</v>
      </c>
      <c r="Z48" s="96">
        <v>0.95901004999999995</v>
      </c>
      <c r="AA48" s="60">
        <v>0.96552552000000003</v>
      </c>
      <c r="AB48" s="60">
        <v>7.3051675999999996E-2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-1.0244420000000005</v>
      </c>
      <c r="AN48" s="95">
        <f t="shared" si="5"/>
        <v>0.64149400000000156</v>
      </c>
      <c r="AO48" s="95">
        <f t="shared" si="6"/>
        <v>-2.7464000000010369E-4</v>
      </c>
      <c r="AP48" s="95">
        <f t="shared" si="7"/>
        <v>-2.8055399999999953E-3</v>
      </c>
      <c r="AQ48" s="120">
        <f t="shared" si="8"/>
        <v>-4.0823600000000071E-3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32.383263999999997</v>
      </c>
      <c r="G49" s="187">
        <v>35.038392000000002</v>
      </c>
      <c r="H49" s="187">
        <v>0.97357311999999996</v>
      </c>
      <c r="I49" s="62">
        <v>0.97907641000000001</v>
      </c>
      <c r="J49" s="62">
        <v>5.1035303999999997E-2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31.594878000000001</v>
      </c>
      <c r="Y49" s="187">
        <v>35.617528</v>
      </c>
      <c r="Z49" s="187">
        <v>0.97346398999999995</v>
      </c>
      <c r="AA49" s="62">
        <v>0.97878639999999995</v>
      </c>
      <c r="AB49" s="62">
        <v>4.7780706999999999E-2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-0.78838599999999559</v>
      </c>
      <c r="AN49" s="121">
        <f t="shared" si="5"/>
        <v>0.57913599999999832</v>
      </c>
      <c r="AO49" s="121">
        <f t="shared" si="6"/>
        <v>-1.0913000000001283E-4</v>
      </c>
      <c r="AP49" s="121">
        <f t="shared" si="7"/>
        <v>-2.9001000000006272E-4</v>
      </c>
      <c r="AQ49" s="87">
        <f t="shared" si="8"/>
        <v>-3.254596999999998E-3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35.281469999999999</v>
      </c>
      <c r="G50" s="187">
        <v>38.353983999999997</v>
      </c>
      <c r="H50" s="187">
        <v>0.98321703999999999</v>
      </c>
      <c r="I50" s="62">
        <v>0.98721809000000005</v>
      </c>
      <c r="J50" s="62">
        <v>3.2975957E-2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35.433205000000001</v>
      </c>
      <c r="Y50" s="187">
        <v>39.075676999999999</v>
      </c>
      <c r="Z50" s="187">
        <v>0.98331100000000005</v>
      </c>
      <c r="AA50" s="62">
        <v>0.98780639999999997</v>
      </c>
      <c r="AB50" s="62">
        <v>2.9959627999999999E-2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0.15173500000000217</v>
      </c>
      <c r="AN50" s="121">
        <f t="shared" si="5"/>
        <v>0.72169300000000192</v>
      </c>
      <c r="AO50" s="121">
        <f t="shared" si="6"/>
        <v>9.3960000000059551E-5</v>
      </c>
      <c r="AP50" s="121">
        <f t="shared" si="7"/>
        <v>5.8830999999992528E-4</v>
      </c>
      <c r="AQ50" s="87">
        <f t="shared" si="8"/>
        <v>-3.0163290000000016E-3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38.674315</v>
      </c>
      <c r="G51" s="187">
        <v>42.656888000000002</v>
      </c>
      <c r="H51" s="187">
        <v>0.99100235999999997</v>
      </c>
      <c r="I51" s="62">
        <v>0.99392250999999998</v>
      </c>
      <c r="J51" s="62">
        <v>1.7400898000000001E-2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40.109948000000003</v>
      </c>
      <c r="Y51" s="187">
        <v>43.471491999999998</v>
      </c>
      <c r="Z51" s="187">
        <v>0.99120896000000003</v>
      </c>
      <c r="AA51" s="62">
        <v>0.99426639999999999</v>
      </c>
      <c r="AB51" s="62">
        <v>1.3569907000000001E-2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1.4356330000000028</v>
      </c>
      <c r="AN51" s="121">
        <f t="shared" si="5"/>
        <v>0.81460399999999566</v>
      </c>
      <c r="AO51" s="121">
        <f t="shared" si="6"/>
        <v>2.0660000000005674E-4</v>
      </c>
      <c r="AP51" s="121">
        <f t="shared" si="7"/>
        <v>3.4389000000001335E-4</v>
      </c>
      <c r="AQ51" s="87">
        <f t="shared" si="8"/>
        <v>-3.8309910000000006E-3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30.106884000000001</v>
      </c>
      <c r="G53" s="96">
        <v>32.635531999999998</v>
      </c>
      <c r="H53" s="96">
        <v>0.96013448000000001</v>
      </c>
      <c r="I53" s="60">
        <v>0.97023289000000001</v>
      </c>
      <c r="J53" s="60">
        <v>7.7702930000000003E-2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29.143234</v>
      </c>
      <c r="Y53" s="96">
        <v>33.280321999999998</v>
      </c>
      <c r="Z53" s="96">
        <v>0.95988669999999998</v>
      </c>
      <c r="AA53" s="60">
        <v>0.96729812999999998</v>
      </c>
      <c r="AB53" s="60">
        <v>7.2515070000000001E-2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-0.96365000000000123</v>
      </c>
      <c r="AN53" s="95">
        <f t="shared" si="5"/>
        <v>0.64479000000000042</v>
      </c>
      <c r="AO53" s="95">
        <f t="shared" si="6"/>
        <v>-2.4778000000003075E-4</v>
      </c>
      <c r="AP53" s="95">
        <f t="shared" si="7"/>
        <v>-2.9347600000000362E-3</v>
      </c>
      <c r="AQ53" s="120">
        <f t="shared" si="8"/>
        <v>-5.1878600000000025E-3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32.358586000000003</v>
      </c>
      <c r="G54" s="187">
        <v>34.805674000000003</v>
      </c>
      <c r="H54" s="187">
        <v>0.97366092999999998</v>
      </c>
      <c r="I54" s="62">
        <v>0.98017220000000005</v>
      </c>
      <c r="J54" s="62">
        <v>5.2355137000000003E-2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31.776183</v>
      </c>
      <c r="Y54" s="187">
        <v>35.535637999999999</v>
      </c>
      <c r="Z54" s="187">
        <v>0.97356730999999996</v>
      </c>
      <c r="AA54" s="62">
        <v>0.97951462</v>
      </c>
      <c r="AB54" s="62">
        <v>4.7645002999999998E-2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-0.58240300000000289</v>
      </c>
      <c r="AN54" s="121">
        <f t="shared" si="5"/>
        <v>0.72996399999999539</v>
      </c>
      <c r="AO54" s="121">
        <f t="shared" si="6"/>
        <v>-9.3620000000016468E-5</v>
      </c>
      <c r="AP54" s="121">
        <f t="shared" si="7"/>
        <v>-6.5758000000004646E-4</v>
      </c>
      <c r="AQ54" s="87">
        <f t="shared" si="8"/>
        <v>-4.7101340000000047E-3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35.300893000000002</v>
      </c>
      <c r="G55" s="187">
        <v>38.548993000000003</v>
      </c>
      <c r="H55" s="187">
        <v>0.98336038000000003</v>
      </c>
      <c r="I55" s="62">
        <v>0.98769879000000005</v>
      </c>
      <c r="J55" s="62">
        <v>3.3482496E-2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36.058185999999999</v>
      </c>
      <c r="Y55" s="187">
        <v>39.461843999999999</v>
      </c>
      <c r="Z55" s="187">
        <v>0.98342560000000001</v>
      </c>
      <c r="AA55" s="62">
        <v>0.98823601999999999</v>
      </c>
      <c r="AB55" s="62">
        <v>2.9945006999999999E-2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0.75729299999999711</v>
      </c>
      <c r="AN55" s="121">
        <f t="shared" si="5"/>
        <v>0.9128509999999963</v>
      </c>
      <c r="AO55" s="121">
        <f t="shared" si="6"/>
        <v>6.5219999999976963E-5</v>
      </c>
      <c r="AP55" s="121">
        <f t="shared" si="7"/>
        <v>5.3722999999994414E-4</v>
      </c>
      <c r="AQ55" s="87">
        <f t="shared" si="8"/>
        <v>-3.5374890000000013E-3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38.768631999999997</v>
      </c>
      <c r="G56" s="187">
        <v>42.729362000000002</v>
      </c>
      <c r="H56" s="187">
        <v>0.99106075999999999</v>
      </c>
      <c r="I56" s="62">
        <v>0.99382683999999999</v>
      </c>
      <c r="J56" s="62">
        <v>1.7130777E-2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40.376339999999999</v>
      </c>
      <c r="Y56" s="187">
        <v>43.651009999999999</v>
      </c>
      <c r="Z56" s="187">
        <v>0.99124822000000001</v>
      </c>
      <c r="AA56" s="62">
        <v>0.99414873000000004</v>
      </c>
      <c r="AB56" s="62">
        <v>1.3978556E-2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1.6077080000000024</v>
      </c>
      <c r="AN56" s="121">
        <f t="shared" si="5"/>
        <v>0.92164799999999758</v>
      </c>
      <c r="AO56" s="121">
        <f t="shared" si="6"/>
        <v>1.8746000000002816E-4</v>
      </c>
      <c r="AP56" s="121">
        <f t="shared" si="7"/>
        <v>3.2189000000004686E-4</v>
      </c>
      <c r="AQ56" s="87">
        <f t="shared" si="8"/>
        <v>-3.1522210000000002E-3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30.107638999999999</v>
      </c>
      <c r="G58" s="96">
        <v>32.944141999999999</v>
      </c>
      <c r="H58" s="96">
        <v>0.95987283999999995</v>
      </c>
      <c r="I58" s="60">
        <v>0.97139091</v>
      </c>
      <c r="J58" s="60">
        <v>8.1455780000000005E-2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29.813891999999999</v>
      </c>
      <c r="Y58" s="96">
        <v>33.295386999999998</v>
      </c>
      <c r="Z58" s="96">
        <v>0.95964713000000001</v>
      </c>
      <c r="AA58" s="60">
        <v>0.96965860000000004</v>
      </c>
      <c r="AB58" s="60">
        <v>7.555626E-2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-0.29374699999999976</v>
      </c>
      <c r="AN58" s="95">
        <f t="shared" si="5"/>
        <v>0.3512449999999987</v>
      </c>
      <c r="AO58" s="95">
        <f t="shared" si="6"/>
        <v>-2.2570999999993457E-4</v>
      </c>
      <c r="AP58" s="95">
        <f t="shared" si="7"/>
        <v>-1.7323099999999592E-3</v>
      </c>
      <c r="AQ58" s="120">
        <f t="shared" si="8"/>
        <v>-5.8995200000000053E-3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32.005540000000003</v>
      </c>
      <c r="G59" s="187">
        <v>34.774092000000003</v>
      </c>
      <c r="H59" s="187">
        <v>0.97361940999999996</v>
      </c>
      <c r="I59" s="62">
        <v>0.98051926</v>
      </c>
      <c r="J59" s="62">
        <v>5.7209650000000001E-2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32.433832000000002</v>
      </c>
      <c r="Y59" s="187">
        <v>35.399000000000001</v>
      </c>
      <c r="Z59" s="187">
        <v>0.97363052999999999</v>
      </c>
      <c r="AA59" s="62">
        <v>0.98044465999999997</v>
      </c>
      <c r="AB59" s="62">
        <v>5.0231802999999998E-2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0.42829199999999901</v>
      </c>
      <c r="AN59" s="121">
        <f t="shared" si="5"/>
        <v>0.6249079999999978</v>
      </c>
      <c r="AO59" s="121">
        <f t="shared" si="6"/>
        <v>1.1120000000031105E-5</v>
      </c>
      <c r="AP59" s="121">
        <f t="shared" si="7"/>
        <v>-7.4600000000035749E-5</v>
      </c>
      <c r="AQ59" s="87">
        <f t="shared" si="8"/>
        <v>-6.9778470000000023E-3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34.726418000000002</v>
      </c>
      <c r="G60" s="187">
        <v>38.491121999999997</v>
      </c>
      <c r="H60" s="187">
        <v>0.98370409000000003</v>
      </c>
      <c r="I60" s="62">
        <v>0.98805494999999999</v>
      </c>
      <c r="J60" s="62">
        <v>3.6226912999999999E-2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35.917242000000002</v>
      </c>
      <c r="Y60" s="187">
        <v>39.108970999999997</v>
      </c>
      <c r="Z60" s="187">
        <v>0.98374549</v>
      </c>
      <c r="AA60" s="62">
        <v>0.98845976999999996</v>
      </c>
      <c r="AB60" s="62">
        <v>3.0930831999999998E-2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1.1908239999999992</v>
      </c>
      <c r="AN60" s="121">
        <f t="shared" si="5"/>
        <v>0.61784899999999965</v>
      </c>
      <c r="AO60" s="121">
        <f t="shared" si="6"/>
        <v>4.1399999999969239E-5</v>
      </c>
      <c r="AP60" s="121">
        <f t="shared" si="7"/>
        <v>4.0481999999997242E-4</v>
      </c>
      <c r="AQ60" s="87">
        <f t="shared" si="8"/>
        <v>-5.2960810000000011E-3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38.075842999999999</v>
      </c>
      <c r="G61" s="187">
        <v>42.516337</v>
      </c>
      <c r="H61" s="187">
        <v>0.99127852999999999</v>
      </c>
      <c r="I61" s="62">
        <v>0.99402199999999996</v>
      </c>
      <c r="J61" s="62">
        <v>1.9237258E-2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40.057279000000001</v>
      </c>
      <c r="Y61" s="187">
        <v>43.404935000000002</v>
      </c>
      <c r="Z61" s="187">
        <v>0.99143636000000002</v>
      </c>
      <c r="AA61" s="62">
        <v>0.99420682999999999</v>
      </c>
      <c r="AB61" s="62">
        <v>1.4828651999999999E-2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1.9814360000000022</v>
      </c>
      <c r="AN61" s="121">
        <f t="shared" si="5"/>
        <v>0.88859800000000178</v>
      </c>
      <c r="AO61" s="121">
        <f t="shared" si="6"/>
        <v>1.5783000000002545E-4</v>
      </c>
      <c r="AP61" s="121">
        <f t="shared" si="7"/>
        <v>1.848300000000247E-4</v>
      </c>
      <c r="AQ61" s="87">
        <f t="shared" si="8"/>
        <v>-4.4086060000000007E-3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30.826117</v>
      </c>
      <c r="G63" s="96">
        <v>34.330306999999998</v>
      </c>
      <c r="H63" s="96">
        <v>0.95710092000000002</v>
      </c>
      <c r="I63" s="60">
        <v>0.97115664000000002</v>
      </c>
      <c r="J63" s="60">
        <v>7.8085979999999999E-2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30.238039000000001</v>
      </c>
      <c r="Y63" s="96">
        <v>34.560713</v>
      </c>
      <c r="Z63" s="96">
        <v>0.95693841999999996</v>
      </c>
      <c r="AA63" s="60">
        <v>0.97127715000000003</v>
      </c>
      <c r="AB63" s="60">
        <v>7.715197E-2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-0.58807799999999943</v>
      </c>
      <c r="AN63" s="95">
        <f t="shared" si="5"/>
        <v>0.23040600000000211</v>
      </c>
      <c r="AO63" s="95">
        <f t="shared" si="6"/>
        <v>-1.6250000000006537E-4</v>
      </c>
      <c r="AP63" s="95">
        <f t="shared" si="7"/>
        <v>1.205100000000181E-4</v>
      </c>
      <c r="AQ63" s="120">
        <f t="shared" si="8"/>
        <v>-9.3400999999999901E-4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33.129112999999997</v>
      </c>
      <c r="G64" s="187">
        <v>36.588251</v>
      </c>
      <c r="H64" s="187">
        <v>0.97194658</v>
      </c>
      <c r="I64" s="62">
        <v>0.98056449000000001</v>
      </c>
      <c r="J64" s="62">
        <v>5.3934254000000001E-2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33.351228999999996</v>
      </c>
      <c r="Y64" s="187">
        <v>37.125078000000002</v>
      </c>
      <c r="Z64" s="187">
        <v>0.97197447000000003</v>
      </c>
      <c r="AA64" s="62">
        <v>0.98067265999999997</v>
      </c>
      <c r="AB64" s="62">
        <v>5.3618774000000001E-2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0.22211599999999976</v>
      </c>
      <c r="AN64" s="121">
        <f t="shared" si="5"/>
        <v>0.53682700000000239</v>
      </c>
      <c r="AO64" s="121">
        <f t="shared" si="6"/>
        <v>2.789000000003039E-5</v>
      </c>
      <c r="AP64" s="121">
        <f t="shared" si="7"/>
        <v>1.0816999999996302E-4</v>
      </c>
      <c r="AQ64" s="87">
        <f t="shared" si="8"/>
        <v>-3.1547999999999993E-4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36.333050999999998</v>
      </c>
      <c r="G65" s="187">
        <v>39.655442000000001</v>
      </c>
      <c r="H65" s="187">
        <v>0.98322810999999999</v>
      </c>
      <c r="I65" s="62">
        <v>0.98853232999999996</v>
      </c>
      <c r="J65" s="62">
        <v>3.2528304000000001E-2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36.148428000000003</v>
      </c>
      <c r="Y65" s="187">
        <v>39.755780000000001</v>
      </c>
      <c r="Z65" s="187">
        <v>0.98316234999999996</v>
      </c>
      <c r="AA65" s="62">
        <v>0.98857656000000005</v>
      </c>
      <c r="AB65" s="62">
        <v>3.3080272000000001E-2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-0.18462299999999487</v>
      </c>
      <c r="AN65" s="121">
        <f t="shared" si="5"/>
        <v>0.1003380000000007</v>
      </c>
      <c r="AO65" s="121">
        <f t="shared" si="6"/>
        <v>-6.5760000000025798E-5</v>
      </c>
      <c r="AP65" s="121">
        <f t="shared" si="7"/>
        <v>4.4230000000089476E-5</v>
      </c>
      <c r="AQ65" s="87">
        <f t="shared" si="8"/>
        <v>5.519679999999999E-4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39.692774</v>
      </c>
      <c r="G66" s="187">
        <v>43.342333000000004</v>
      </c>
      <c r="H66" s="187">
        <v>0.99123178999999995</v>
      </c>
      <c r="I66" s="62">
        <v>0.99406214000000004</v>
      </c>
      <c r="J66" s="62">
        <v>1.6455576E-2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40.191029999999998</v>
      </c>
      <c r="Y66" s="187">
        <v>43.581640999999998</v>
      </c>
      <c r="Z66" s="187">
        <v>0.99133486000000004</v>
      </c>
      <c r="AA66" s="62">
        <v>0.99413059000000004</v>
      </c>
      <c r="AB66" s="62">
        <v>1.5637255999999999E-2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0.49825599999999781</v>
      </c>
      <c r="AN66" s="121">
        <f t="shared" si="5"/>
        <v>0.23930799999999408</v>
      </c>
      <c r="AO66" s="121">
        <f t="shared" si="6"/>
        <v>1.0307000000009392E-4</v>
      </c>
      <c r="AP66" s="121">
        <f t="shared" si="7"/>
        <v>6.8449999999997679E-5</v>
      </c>
      <c r="AQ66" s="87">
        <f t="shared" si="8"/>
        <v>-8.1832000000000085E-4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29.096364000000001</v>
      </c>
      <c r="G68" s="96">
        <v>31.990670999999999</v>
      </c>
      <c r="H68" s="96">
        <v>0.95231907000000005</v>
      </c>
      <c r="I68" s="60">
        <v>0.96185047999999995</v>
      </c>
      <c r="J68" s="60">
        <v>9.8274513999999993E-2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28.845932000000001</v>
      </c>
      <c r="Y68" s="96">
        <v>33.032530999999999</v>
      </c>
      <c r="Z68" s="96">
        <v>0.95245873999999997</v>
      </c>
      <c r="AA68" s="60">
        <v>0.96175900000000003</v>
      </c>
      <c r="AB68" s="60">
        <v>8.6568519999999996E-2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-0.25043199999999999</v>
      </c>
      <c r="AN68" s="95">
        <f t="shared" si="5"/>
        <v>1.0418599999999998</v>
      </c>
      <c r="AO68" s="95">
        <f t="shared" si="6"/>
        <v>1.3966999999992513E-4</v>
      </c>
      <c r="AP68" s="95">
        <f t="shared" si="7"/>
        <v>-9.1479999999921624E-5</v>
      </c>
      <c r="AQ68" s="120">
        <f t="shared" si="8"/>
        <v>-1.1705993999999997E-2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31.013770999999998</v>
      </c>
      <c r="G69" s="187">
        <v>34.393118000000001</v>
      </c>
      <c r="H69" s="187">
        <v>0.97048694000000002</v>
      </c>
      <c r="I69" s="62">
        <v>0.97513897000000005</v>
      </c>
      <c r="J69" s="62">
        <v>6.4882460000000003E-2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31.745457999999999</v>
      </c>
      <c r="Y69" s="187">
        <v>35.509672000000002</v>
      </c>
      <c r="Z69" s="187">
        <v>0.97025463999999995</v>
      </c>
      <c r="AA69" s="62">
        <v>0.97452638000000003</v>
      </c>
      <c r="AB69" s="62">
        <v>5.4704620000000002E-2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0.73168700000000086</v>
      </c>
      <c r="AN69" s="121">
        <f t="shared" si="5"/>
        <v>1.1165540000000007</v>
      </c>
      <c r="AO69" s="121">
        <f t="shared" si="6"/>
        <v>-2.3230000000007411E-4</v>
      </c>
      <c r="AP69" s="121">
        <f t="shared" si="7"/>
        <v>-6.1259000000002395E-4</v>
      </c>
      <c r="AQ69" s="87">
        <f t="shared" si="8"/>
        <v>-1.017784E-2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33.751294000000001</v>
      </c>
      <c r="G70" s="187">
        <v>37.797820999999999</v>
      </c>
      <c r="H70" s="187">
        <v>0.98332165000000005</v>
      </c>
      <c r="I70" s="62">
        <v>0.98642289000000005</v>
      </c>
      <c r="J70" s="62">
        <v>4.0637421999999999E-2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35.600622999999999</v>
      </c>
      <c r="Y70" s="187">
        <v>39.020353</v>
      </c>
      <c r="Z70" s="187">
        <v>0.98344465999999997</v>
      </c>
      <c r="AA70" s="62">
        <v>0.98684046000000003</v>
      </c>
      <c r="AB70" s="62">
        <v>3.2472967999999998E-2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1.8493289999999973</v>
      </c>
      <c r="AN70" s="121">
        <f t="shared" si="5"/>
        <v>1.2225320000000011</v>
      </c>
      <c r="AO70" s="121">
        <f t="shared" si="6"/>
        <v>1.2300999999992346E-4</v>
      </c>
      <c r="AP70" s="121">
        <f t="shared" si="7"/>
        <v>4.1756999999997824E-4</v>
      </c>
      <c r="AQ70" s="87">
        <f t="shared" si="8"/>
        <v>-8.1644540000000015E-3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37.522202</v>
      </c>
      <c r="G71" s="187">
        <v>42.091109000000003</v>
      </c>
      <c r="H71" s="187">
        <v>0.99120178000000003</v>
      </c>
      <c r="I71" s="62">
        <v>0.99383498999999997</v>
      </c>
      <c r="J71" s="62">
        <v>2.0269377000000002E-2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40.679988999999999</v>
      </c>
      <c r="Y71" s="187">
        <v>44.032772999999999</v>
      </c>
      <c r="Z71" s="187">
        <v>0.99153539999999996</v>
      </c>
      <c r="AA71" s="62">
        <v>0.99444717000000005</v>
      </c>
      <c r="AB71" s="62">
        <v>1.3362802999999999E-2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3.157786999999999</v>
      </c>
      <c r="AN71" s="121">
        <f t="shared" si="5"/>
        <v>1.9416639999999958</v>
      </c>
      <c r="AO71" s="121">
        <f t="shared" si="6"/>
        <v>3.3361999999992342E-4</v>
      </c>
      <c r="AP71" s="121">
        <f t="shared" si="7"/>
        <v>6.1218000000007322E-4</v>
      </c>
      <c r="AQ71" s="87">
        <f t="shared" si="8"/>
        <v>-6.9065740000000021E-3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30.011965</v>
      </c>
      <c r="G73" s="96">
        <v>33.128985999999998</v>
      </c>
      <c r="H73" s="96">
        <v>0.95614337999999999</v>
      </c>
      <c r="I73" s="60">
        <v>0.96719074999999999</v>
      </c>
      <c r="J73" s="60">
        <v>8.1231399999999995E-2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28.790320999999999</v>
      </c>
      <c r="Y73" s="96">
        <v>33.551703000000003</v>
      </c>
      <c r="Z73" s="96">
        <v>0.95616047999999998</v>
      </c>
      <c r="AA73" s="60">
        <v>0.96627695000000002</v>
      </c>
      <c r="AB73" s="60">
        <v>7.9201266000000006E-2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-1.2216440000000013</v>
      </c>
      <c r="AN73" s="95">
        <f t="shared" si="5"/>
        <v>0.42271700000000578</v>
      </c>
      <c r="AO73" s="95">
        <f t="shared" si="6"/>
        <v>1.7099999999992122E-5</v>
      </c>
      <c r="AP73" s="95">
        <f t="shared" si="7"/>
        <v>-9.1379999999996464E-4</v>
      </c>
      <c r="AQ73" s="120">
        <f t="shared" si="8"/>
        <v>-2.030133999999989E-3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32.709207999999997</v>
      </c>
      <c r="G74" s="187">
        <v>35.955579</v>
      </c>
      <c r="H74" s="187">
        <v>0.97280732999999997</v>
      </c>
      <c r="I74" s="62">
        <v>0.97927076000000002</v>
      </c>
      <c r="J74" s="62">
        <v>5.2462152999999997E-2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31.917787000000001</v>
      </c>
      <c r="Y74" s="187">
        <v>36.179738999999998</v>
      </c>
      <c r="Z74" s="187">
        <v>0.97270648000000004</v>
      </c>
      <c r="AA74" s="62">
        <v>0.97894479000000001</v>
      </c>
      <c r="AB74" s="62">
        <v>5.0934170000000001E-2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-0.79142099999999616</v>
      </c>
      <c r="AN74" s="121">
        <f t="shared" si="5"/>
        <v>0.22415999999999769</v>
      </c>
      <c r="AO74" s="121">
        <f t="shared" si="6"/>
        <v>-1.0084999999993016E-4</v>
      </c>
      <c r="AP74" s="121">
        <f t="shared" si="7"/>
        <v>-3.2597000000000875E-4</v>
      </c>
      <c r="AQ74" s="87">
        <f t="shared" si="8"/>
        <v>-1.5279829999999966E-3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35.559972999999999</v>
      </c>
      <c r="G75" s="187">
        <v>39.181516999999999</v>
      </c>
      <c r="H75" s="187">
        <v>0.98402809999999996</v>
      </c>
      <c r="I75" s="62">
        <v>0.98804484000000004</v>
      </c>
      <c r="J75" s="62">
        <v>3.2850523E-2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35.761443999999997</v>
      </c>
      <c r="Y75" s="187">
        <v>39.467069000000002</v>
      </c>
      <c r="Z75" s="187">
        <v>0.98407721000000004</v>
      </c>
      <c r="AA75" s="62">
        <v>0.98850417000000002</v>
      </c>
      <c r="AB75" s="62">
        <v>3.2161439999999999E-2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0.20147099999999796</v>
      </c>
      <c r="AN75" s="121">
        <f t="shared" si="5"/>
        <v>0.28555200000000269</v>
      </c>
      <c r="AO75" s="121">
        <f t="shared" si="6"/>
        <v>4.9110000000074372E-5</v>
      </c>
      <c r="AP75" s="121">
        <f t="shared" si="7"/>
        <v>4.5932999999998003E-4</v>
      </c>
      <c r="AQ75" s="87">
        <f t="shared" si="8"/>
        <v>-6.8908300000000006E-4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38.379894999999998</v>
      </c>
      <c r="G76" s="187">
        <v>42.686570000000003</v>
      </c>
      <c r="H76" s="187">
        <v>0.99143890999999995</v>
      </c>
      <c r="I76" s="62">
        <v>0.99400895</v>
      </c>
      <c r="J76" s="62">
        <v>1.8303384999999998E-2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40.729931000000001</v>
      </c>
      <c r="Y76" s="187">
        <v>44.211258999999998</v>
      </c>
      <c r="Z76" s="187">
        <v>0.99170835999999996</v>
      </c>
      <c r="AA76" s="62">
        <v>0.99468171000000005</v>
      </c>
      <c r="AB76" s="62">
        <v>1.2926882000000001E-2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2.3500360000000029</v>
      </c>
      <c r="AN76" s="121">
        <f t="shared" si="5"/>
        <v>1.5246889999999951</v>
      </c>
      <c r="AO76" s="121">
        <f t="shared" si="6"/>
        <v>2.6945000000000441E-4</v>
      </c>
      <c r="AP76" s="121">
        <f t="shared" si="7"/>
        <v>6.7276000000004998E-4</v>
      </c>
      <c r="AQ76" s="87">
        <f t="shared" si="8"/>
        <v>-5.3765029999999978E-3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29.774595000000001</v>
      </c>
      <c r="G78" s="96">
        <v>32.997551999999999</v>
      </c>
      <c r="H78" s="96">
        <v>0.95696787000000005</v>
      </c>
      <c r="I78" s="60">
        <v>0.96618873999999999</v>
      </c>
      <c r="J78" s="60">
        <v>8.2145289999999996E-2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29.449463000000002</v>
      </c>
      <c r="Y78" s="96">
        <v>33.710338</v>
      </c>
      <c r="Z78" s="96">
        <v>0.95687140999999998</v>
      </c>
      <c r="AA78" s="60">
        <v>0.96625382999999998</v>
      </c>
      <c r="AB78" s="60">
        <v>7.6647160000000006E-2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-0.32513199999999998</v>
      </c>
      <c r="AN78" s="95">
        <f t="shared" si="5"/>
        <v>0.71278600000000125</v>
      </c>
      <c r="AO78" s="95">
        <f t="shared" si="6"/>
        <v>-9.6460000000075929E-5</v>
      </c>
      <c r="AP78" s="95">
        <f t="shared" si="7"/>
        <v>6.5089999999989878E-5</v>
      </c>
      <c r="AQ78" s="120">
        <f t="shared" si="8"/>
        <v>-5.49812999999999E-3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32.199517999999998</v>
      </c>
      <c r="G79" s="187">
        <v>35.622551999999999</v>
      </c>
      <c r="H79" s="187">
        <v>0.97259050000000002</v>
      </c>
      <c r="I79" s="62">
        <v>0.97928453999999998</v>
      </c>
      <c r="J79" s="62">
        <v>5.3745583E-2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32.441400999999999</v>
      </c>
      <c r="Y79" s="187">
        <v>36.376336000000002</v>
      </c>
      <c r="Z79" s="187">
        <v>0.97251001000000004</v>
      </c>
      <c r="AA79" s="62">
        <v>0.97878295999999998</v>
      </c>
      <c r="AB79" s="62">
        <v>4.9119587999999999E-2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0.2418830000000014</v>
      </c>
      <c r="AN79" s="121">
        <f t="shared" si="5"/>
        <v>0.75378400000000312</v>
      </c>
      <c r="AO79" s="121">
        <f t="shared" si="6"/>
        <v>-8.0489999999988626E-5</v>
      </c>
      <c r="AP79" s="121">
        <f t="shared" si="7"/>
        <v>-5.0158000000000147E-4</v>
      </c>
      <c r="AQ79" s="87">
        <f t="shared" si="8"/>
        <v>-4.6259950000000008E-3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34.618414999999999</v>
      </c>
      <c r="G80" s="187">
        <v>38.523591000000003</v>
      </c>
      <c r="H80" s="187">
        <v>0.98352081000000002</v>
      </c>
      <c r="I80" s="62">
        <v>0.98798432000000003</v>
      </c>
      <c r="J80" s="62">
        <v>3.5475455000000003E-2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36.200268999999999</v>
      </c>
      <c r="Y80" s="187">
        <v>39.758628999999999</v>
      </c>
      <c r="Z80" s="187">
        <v>0.98358420000000002</v>
      </c>
      <c r="AA80" s="62">
        <v>0.98850068000000002</v>
      </c>
      <c r="AB80" s="62">
        <v>3.0363629E-2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1.5818539999999999</v>
      </c>
      <c r="AN80" s="121">
        <f t="shared" si="5"/>
        <v>1.2350379999999959</v>
      </c>
      <c r="AO80" s="121">
        <f t="shared" si="6"/>
        <v>6.3389999999996505E-5</v>
      </c>
      <c r="AP80" s="121">
        <f t="shared" si="7"/>
        <v>5.1635999999999349E-4</v>
      </c>
      <c r="AQ80" s="87">
        <f t="shared" si="8"/>
        <v>-5.1118260000000033E-3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38.105451000000002</v>
      </c>
      <c r="G81" s="187">
        <v>42.380723000000003</v>
      </c>
      <c r="H81" s="187">
        <v>0.99115839999999999</v>
      </c>
      <c r="I81" s="62">
        <v>0.99408087000000001</v>
      </c>
      <c r="J81" s="62">
        <v>1.8574277E-2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40.574131000000001</v>
      </c>
      <c r="Y81" s="187">
        <v>44.000323000000002</v>
      </c>
      <c r="Z81" s="187">
        <v>0.99140711999999998</v>
      </c>
      <c r="AA81" s="62">
        <v>0.99464998999999998</v>
      </c>
      <c r="AB81" s="62">
        <v>1.3610026000000001E-2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2.4686799999999991</v>
      </c>
      <c r="AN81" s="121">
        <f t="shared" si="5"/>
        <v>1.6195999999999984</v>
      </c>
      <c r="AO81" s="121">
        <f t="shared" si="6"/>
        <v>2.4871999999998007E-4</v>
      </c>
      <c r="AP81" s="121">
        <f t="shared" si="7"/>
        <v>5.6911999999997853E-4</v>
      </c>
      <c r="AQ81" s="87">
        <f t="shared" si="8"/>
        <v>-4.9642509999999994E-3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29.848877999999999</v>
      </c>
      <c r="G83" s="96">
        <v>32.748550999999999</v>
      </c>
      <c r="H83" s="96">
        <v>0.95729649999999999</v>
      </c>
      <c r="I83" s="60">
        <v>0.96692816999999998</v>
      </c>
      <c r="J83" s="60">
        <v>8.0249119999999993E-2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29.354859000000001</v>
      </c>
      <c r="Y83" s="96">
        <v>33.530000999999999</v>
      </c>
      <c r="Z83" s="96">
        <v>0.95721902999999997</v>
      </c>
      <c r="AA83" s="60">
        <v>0.96644903000000004</v>
      </c>
      <c r="AB83" s="60">
        <v>7.3578595999999996E-2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-0.49401899999999799</v>
      </c>
      <c r="AN83" s="95">
        <f t="shared" si="5"/>
        <v>0.78144999999999953</v>
      </c>
      <c r="AO83" s="95">
        <f t="shared" si="6"/>
        <v>-7.7470000000023909E-5</v>
      </c>
      <c r="AP83" s="95">
        <f t="shared" si="7"/>
        <v>-4.7913999999993351E-4</v>
      </c>
      <c r="AQ83" s="120">
        <f t="shared" si="8"/>
        <v>-6.6705239999999971E-3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32.181522000000001</v>
      </c>
      <c r="G84" s="187">
        <v>35.099974000000003</v>
      </c>
      <c r="H84" s="187">
        <v>0.97216875000000003</v>
      </c>
      <c r="I84" s="62">
        <v>0.97899912</v>
      </c>
      <c r="J84" s="62">
        <v>5.4977946E-2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32.031058999999999</v>
      </c>
      <c r="Y84" s="187">
        <v>35.811092000000002</v>
      </c>
      <c r="Z84" s="187">
        <v>0.97211327999999997</v>
      </c>
      <c r="AA84" s="62">
        <v>0.97866127000000003</v>
      </c>
      <c r="AB84" s="62">
        <v>4.9517468000000002E-2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-0.15046300000000201</v>
      </c>
      <c r="AN84" s="121">
        <f t="shared" si="5"/>
        <v>0.71111799999999903</v>
      </c>
      <c r="AO84" s="121">
        <f t="shared" si="6"/>
        <v>-5.5470000000057418E-5</v>
      </c>
      <c r="AP84" s="121">
        <f t="shared" si="7"/>
        <v>-3.3784999999997289E-4</v>
      </c>
      <c r="AQ84" s="87">
        <f t="shared" si="8"/>
        <v>-5.4604779999999978E-3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35.158771000000002</v>
      </c>
      <c r="G85" s="187">
        <v>38.741936000000003</v>
      </c>
      <c r="H85" s="187">
        <v>0.98340894999999995</v>
      </c>
      <c r="I85" s="62">
        <v>0.98814776999999998</v>
      </c>
      <c r="J85" s="62">
        <v>3.3585153999999999E-2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36.270301000000003</v>
      </c>
      <c r="Y85" s="187">
        <v>39.723773000000001</v>
      </c>
      <c r="Z85" s="187">
        <v>0.98346940999999999</v>
      </c>
      <c r="AA85" s="62">
        <v>0.98878337999999999</v>
      </c>
      <c r="AB85" s="62">
        <v>2.9561483999999999E-2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1.1115300000000019</v>
      </c>
      <c r="AN85" s="121">
        <f t="shared" si="5"/>
        <v>0.98183699999999874</v>
      </c>
      <c r="AO85" s="121">
        <f t="shared" si="6"/>
        <v>6.0460000000039926E-5</v>
      </c>
      <c r="AP85" s="121">
        <f t="shared" si="7"/>
        <v>6.3561000000000867E-4</v>
      </c>
      <c r="AQ85" s="87">
        <f t="shared" si="8"/>
        <v>-4.02367E-3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38.339796999999997</v>
      </c>
      <c r="G86" s="187">
        <v>42.572851</v>
      </c>
      <c r="H86" s="187">
        <v>0.99110229000000005</v>
      </c>
      <c r="I86" s="62">
        <v>0.99413549999999995</v>
      </c>
      <c r="J86" s="62">
        <v>1.7679406000000002E-2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40.443497000000001</v>
      </c>
      <c r="Y86" s="187">
        <v>43.728212999999997</v>
      </c>
      <c r="Z86" s="187">
        <v>0.99133808000000001</v>
      </c>
      <c r="AA86" s="62">
        <v>0.99440556999999996</v>
      </c>
      <c r="AB86" s="62">
        <v>1.3371279E-2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2.1037000000000035</v>
      </c>
      <c r="AN86" s="121">
        <f t="shared" si="5"/>
        <v>1.1553619999999967</v>
      </c>
      <c r="AO86" s="121">
        <f t="shared" si="6"/>
        <v>2.3578999999995798E-4</v>
      </c>
      <c r="AP86" s="121">
        <f t="shared" si="7"/>
        <v>2.7007000000001113E-4</v>
      </c>
      <c r="AQ86" s="87">
        <f t="shared" si="8"/>
        <v>-4.3081270000000019E-3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30.059941999999999</v>
      </c>
      <c r="G88" s="96">
        <v>33.109572</v>
      </c>
      <c r="H88" s="96">
        <v>0.95849921000000005</v>
      </c>
      <c r="I88" s="60">
        <v>0.96772362999999995</v>
      </c>
      <c r="J88" s="60">
        <v>7.9223740000000001E-2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29.229741000000001</v>
      </c>
      <c r="Y88" s="96">
        <v>33.656464999999997</v>
      </c>
      <c r="Z88" s="96">
        <v>0.95839757999999997</v>
      </c>
      <c r="AA88" s="60">
        <v>0.96699250000000003</v>
      </c>
      <c r="AB88" s="60">
        <v>7.5035244000000001E-2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-0.83020099999999886</v>
      </c>
      <c r="AN88" s="95">
        <f t="shared" si="5"/>
        <v>0.54689299999999719</v>
      </c>
      <c r="AO88" s="95">
        <f t="shared" si="6"/>
        <v>-1.0163000000007472E-4</v>
      </c>
      <c r="AP88" s="95">
        <f t="shared" si="7"/>
        <v>-7.3112999999991324E-4</v>
      </c>
      <c r="AQ88" s="120">
        <f t="shared" si="8"/>
        <v>-4.1884959999999999E-3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32.553400000000003</v>
      </c>
      <c r="G89" s="187">
        <v>35.467030000000001</v>
      </c>
      <c r="H89" s="187">
        <v>0.97234946</v>
      </c>
      <c r="I89" s="62">
        <v>0.97940910999999997</v>
      </c>
      <c r="J89" s="62">
        <v>5.3013946999999999E-2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31.943985000000001</v>
      </c>
      <c r="Y89" s="187">
        <v>35.962060000000001</v>
      </c>
      <c r="Z89" s="187">
        <v>0.97229085000000004</v>
      </c>
      <c r="AA89" s="62">
        <v>0.97943265000000002</v>
      </c>
      <c r="AB89" s="62">
        <v>4.9766320000000003E-2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-0.60941500000000204</v>
      </c>
      <c r="AN89" s="121">
        <f t="shared" si="5"/>
        <v>0.49502999999999986</v>
      </c>
      <c r="AO89" s="121">
        <f t="shared" si="6"/>
        <v>-5.8609999999958973E-5</v>
      </c>
      <c r="AP89" s="121">
        <f t="shared" si="7"/>
        <v>2.3540000000044081E-5</v>
      </c>
      <c r="AQ89" s="87">
        <f t="shared" si="8"/>
        <v>-3.247626999999996E-3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35.865690000000001</v>
      </c>
      <c r="G90" s="187">
        <v>39.412985999999997</v>
      </c>
      <c r="H90" s="187">
        <v>0.98368321999999997</v>
      </c>
      <c r="I90" s="62">
        <v>0.98832792999999997</v>
      </c>
      <c r="J90" s="62">
        <v>3.2273627999999999E-2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36.552309999999999</v>
      </c>
      <c r="Y90" s="187">
        <v>40.100481000000002</v>
      </c>
      <c r="Z90" s="187">
        <v>0.98372749999999998</v>
      </c>
      <c r="AA90" s="62">
        <v>0.98867766000000001</v>
      </c>
      <c r="AB90" s="62">
        <v>3.0840916999999999E-2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0.68661999999999779</v>
      </c>
      <c r="AN90" s="121">
        <f t="shared" si="5"/>
        <v>0.68749500000000552</v>
      </c>
      <c r="AO90" s="121">
        <f t="shared" si="6"/>
        <v>4.4280000000007647E-5</v>
      </c>
      <c r="AP90" s="121">
        <f t="shared" si="7"/>
        <v>3.4973000000004806E-4</v>
      </c>
      <c r="AQ90" s="87">
        <f t="shared" si="8"/>
        <v>-1.4327109999999997E-3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39.318136000000003</v>
      </c>
      <c r="G91" s="187">
        <v>43.232596999999998</v>
      </c>
      <c r="H91" s="187">
        <v>0.99134546999999995</v>
      </c>
      <c r="I91" s="62">
        <v>0.99415346999999998</v>
      </c>
      <c r="J91" s="62">
        <v>1.5735320000000001E-2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40.562857999999999</v>
      </c>
      <c r="Y91" s="187">
        <v>44.008727</v>
      </c>
      <c r="Z91" s="187">
        <v>0.99151915999999995</v>
      </c>
      <c r="AA91" s="62">
        <v>0.99456800999999995</v>
      </c>
      <c r="AB91" s="62">
        <v>1.3836335999999999E-2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1.2447219999999959</v>
      </c>
      <c r="AN91" s="121">
        <f t="shared" si="5"/>
        <v>0.77613000000000198</v>
      </c>
      <c r="AO91" s="121">
        <f t="shared" si="6"/>
        <v>1.7369000000000412E-4</v>
      </c>
      <c r="AP91" s="121">
        <f t="shared" si="7"/>
        <v>4.1453999999996327E-4</v>
      </c>
      <c r="AQ91" s="87">
        <f t="shared" si="8"/>
        <v>-1.8989840000000011E-3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30.330831</v>
      </c>
      <c r="G93" s="96">
        <v>33.638765999999997</v>
      </c>
      <c r="H93" s="96">
        <v>0.95737163000000003</v>
      </c>
      <c r="I93" s="60">
        <v>0.96841155000000001</v>
      </c>
      <c r="J93" s="60">
        <v>8.0934839999999994E-2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30.138898000000001</v>
      </c>
      <c r="Y93" s="96">
        <v>34.007762</v>
      </c>
      <c r="Z93" s="96">
        <v>0.95717646999999995</v>
      </c>
      <c r="AA93" s="60">
        <v>0.96831080999999997</v>
      </c>
      <c r="AB93" s="60">
        <v>7.7611505999999997E-2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-0.1919329999999988</v>
      </c>
      <c r="AN93" s="95">
        <f t="shared" si="5"/>
        <v>0.36899600000000277</v>
      </c>
      <c r="AO93" s="95">
        <f t="shared" si="6"/>
        <v>-1.9516000000008304E-4</v>
      </c>
      <c r="AP93" s="95">
        <f t="shared" si="7"/>
        <v>-1.0074000000004357E-4</v>
      </c>
      <c r="AQ93" s="120">
        <f t="shared" si="8"/>
        <v>-3.3233339999999972E-3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32.449261999999997</v>
      </c>
      <c r="G94" s="187">
        <v>35.758346000000003</v>
      </c>
      <c r="H94" s="187">
        <v>0.97195334</v>
      </c>
      <c r="I94" s="62">
        <v>0.97924100000000003</v>
      </c>
      <c r="J94" s="62">
        <v>5.4674447000000001E-2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32.711052000000002</v>
      </c>
      <c r="Y94" s="187">
        <v>36.251916000000001</v>
      </c>
      <c r="Z94" s="187">
        <v>0.97193496000000001</v>
      </c>
      <c r="AA94" s="62">
        <v>0.97931089000000004</v>
      </c>
      <c r="AB94" s="62">
        <v>5.1214860000000001E-2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0.26179000000000485</v>
      </c>
      <c r="AN94" s="121">
        <f t="shared" si="5"/>
        <v>0.49356999999999829</v>
      </c>
      <c r="AO94" s="121">
        <f t="shared" si="6"/>
        <v>-1.837999999998452E-5</v>
      </c>
      <c r="AP94" s="121">
        <f t="shared" si="7"/>
        <v>6.9890000000016883E-5</v>
      </c>
      <c r="AQ94" s="87">
        <f t="shared" si="8"/>
        <v>-3.4595870000000001E-3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35.385719000000002</v>
      </c>
      <c r="G95" s="187">
        <v>39.115349999999999</v>
      </c>
      <c r="H95" s="187">
        <v>0.98338141999999995</v>
      </c>
      <c r="I95" s="62">
        <v>0.98816939000000004</v>
      </c>
      <c r="J95" s="62">
        <v>3.3385284000000001E-2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36.336689</v>
      </c>
      <c r="Y95" s="187">
        <v>39.797626000000001</v>
      </c>
      <c r="Z95" s="187">
        <v>0.98342282999999997</v>
      </c>
      <c r="AA95" s="62">
        <v>0.98854392999999996</v>
      </c>
      <c r="AB95" s="62">
        <v>3.1282940000000002E-2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0.95096999999999809</v>
      </c>
      <c r="AN95" s="121">
        <f t="shared" si="5"/>
        <v>0.68227600000000166</v>
      </c>
      <c r="AO95" s="121">
        <f t="shared" si="6"/>
        <v>4.1410000000019487E-5</v>
      </c>
      <c r="AP95" s="121">
        <f t="shared" si="7"/>
        <v>3.7453999999992327E-4</v>
      </c>
      <c r="AQ95" s="87">
        <f t="shared" si="8"/>
        <v>-2.102343999999999E-3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38.710428999999998</v>
      </c>
      <c r="G96" s="187">
        <v>42.806123999999997</v>
      </c>
      <c r="H96" s="187">
        <v>0.99135145999999996</v>
      </c>
      <c r="I96" s="62">
        <v>0.99398896999999997</v>
      </c>
      <c r="J96" s="62">
        <v>1.645251E-2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40.645243000000001</v>
      </c>
      <c r="Y96" s="187">
        <v>44.041494</v>
      </c>
      <c r="Z96" s="187">
        <v>0.99145967999999995</v>
      </c>
      <c r="AA96" s="62">
        <v>0.99444726000000006</v>
      </c>
      <c r="AB96" s="62">
        <v>1.3937165E-2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1.9348140000000029</v>
      </c>
      <c r="AN96" s="121">
        <f t="shared" si="5"/>
        <v>1.2353700000000032</v>
      </c>
      <c r="AO96" s="121">
        <f t="shared" si="6"/>
        <v>1.0821999999999221E-4</v>
      </c>
      <c r="AP96" s="121">
        <f t="shared" si="7"/>
        <v>4.5829000000008335E-4</v>
      </c>
      <c r="AQ96" s="87">
        <f t="shared" si="8"/>
        <v>-2.5153450000000004E-3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30.741116999999999</v>
      </c>
      <c r="G98" s="96">
        <v>34.283374999999999</v>
      </c>
      <c r="H98" s="96">
        <v>0.95487511999999997</v>
      </c>
      <c r="I98" s="60">
        <v>0.96856096000000003</v>
      </c>
      <c r="J98" s="60">
        <v>8.0811229999999998E-2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30.540384</v>
      </c>
      <c r="Y98" s="96">
        <v>34.722355999999998</v>
      </c>
      <c r="Z98" s="96">
        <v>0.95473459000000005</v>
      </c>
      <c r="AA98" s="60">
        <v>0.96825384999999997</v>
      </c>
      <c r="AB98" s="60">
        <v>7.9401669999999994E-2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-0.20073299999999961</v>
      </c>
      <c r="AN98" s="95">
        <f t="shared" si="15"/>
        <v>0.43898099999999829</v>
      </c>
      <c r="AO98" s="95">
        <f t="shared" si="16"/>
        <v>-1.4052999999991655E-4</v>
      </c>
      <c r="AP98" s="95">
        <f t="shared" si="17"/>
        <v>-3.0711000000005484E-4</v>
      </c>
      <c r="AQ98" s="120">
        <f t="shared" si="18"/>
        <v>-1.4095600000000041E-3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32.719965999999999</v>
      </c>
      <c r="G99" s="187">
        <v>36.299515999999997</v>
      </c>
      <c r="H99" s="187">
        <v>0.97059728000000001</v>
      </c>
      <c r="I99" s="62">
        <v>0.97863893000000002</v>
      </c>
      <c r="J99" s="62">
        <v>5.6230570000000001E-2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33.146515000000001</v>
      </c>
      <c r="Y99" s="187">
        <v>36.834954000000003</v>
      </c>
      <c r="Z99" s="187">
        <v>0.97059021000000001</v>
      </c>
      <c r="AA99" s="62">
        <v>0.97885880000000003</v>
      </c>
      <c r="AB99" s="62">
        <v>5.5155757999999999E-2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0.4265490000000014</v>
      </c>
      <c r="AN99" s="121">
        <f t="shared" si="15"/>
        <v>0.5354380000000063</v>
      </c>
      <c r="AO99" s="121">
        <f t="shared" si="16"/>
        <v>-7.0699999999979113E-6</v>
      </c>
      <c r="AP99" s="121">
        <f t="shared" si="17"/>
        <v>2.1987000000001089E-4</v>
      </c>
      <c r="AQ99" s="87">
        <f t="shared" si="18"/>
        <v>-1.0748120000000014E-3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36.074553999999999</v>
      </c>
      <c r="G100" s="187">
        <v>39.498669999999997</v>
      </c>
      <c r="H100" s="187">
        <v>0.98293697999999996</v>
      </c>
      <c r="I100" s="62">
        <v>0.98836137000000002</v>
      </c>
      <c r="J100" s="62">
        <v>3.3072709999999998E-2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36.364911999999997</v>
      </c>
      <c r="Y100" s="187">
        <v>39.793005999999998</v>
      </c>
      <c r="Z100" s="187">
        <v>0.98296242</v>
      </c>
      <c r="AA100" s="62">
        <v>0.98830167000000002</v>
      </c>
      <c r="AB100" s="62">
        <v>3.2695084999999999E-2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0.29035799999999767</v>
      </c>
      <c r="AN100" s="121">
        <f t="shared" si="15"/>
        <v>0.29433600000000126</v>
      </c>
      <c r="AO100" s="121">
        <f t="shared" si="16"/>
        <v>2.5440000000043206E-5</v>
      </c>
      <c r="AP100" s="121">
        <f t="shared" si="17"/>
        <v>-5.9699999999995867E-5</v>
      </c>
      <c r="AQ100" s="87">
        <f t="shared" si="18"/>
        <v>-3.7762499999999949E-4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39.332939000000003</v>
      </c>
      <c r="G101" s="187">
        <v>43.166660999999998</v>
      </c>
      <c r="H101" s="187">
        <v>0.99121669000000001</v>
      </c>
      <c r="I101" s="62">
        <v>0.99390133000000003</v>
      </c>
      <c r="J101" s="62">
        <v>1.6217804999999998E-2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40.400585</v>
      </c>
      <c r="Y101" s="187">
        <v>43.791876000000002</v>
      </c>
      <c r="Z101" s="187">
        <v>0.99137094999999997</v>
      </c>
      <c r="AA101" s="62">
        <v>0.99424816000000005</v>
      </c>
      <c r="AB101" s="62">
        <v>1.5004715E-2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1.0676459999999963</v>
      </c>
      <c r="AN101" s="121">
        <f t="shared" si="15"/>
        <v>0.6252150000000043</v>
      </c>
      <c r="AO101" s="121">
        <f t="shared" si="16"/>
        <v>1.5425999999996165E-4</v>
      </c>
      <c r="AP101" s="121">
        <f t="shared" si="17"/>
        <v>3.4683000000002018E-4</v>
      </c>
      <c r="AQ101" s="87">
        <f t="shared" si="18"/>
        <v>-1.2130899999999983E-3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30.301960000000001</v>
      </c>
      <c r="G103" s="96">
        <v>33.385170000000002</v>
      </c>
      <c r="H103" s="96">
        <v>0.95614480000000002</v>
      </c>
      <c r="I103" s="60">
        <v>0.96694648999999999</v>
      </c>
      <c r="J103" s="60">
        <v>9.1042650000000003E-2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29.903829000000002</v>
      </c>
      <c r="Y103" s="96">
        <v>34.414267000000002</v>
      </c>
      <c r="Z103" s="96">
        <v>0.95650634999999995</v>
      </c>
      <c r="AA103" s="60">
        <v>0.96752313000000001</v>
      </c>
      <c r="AB103" s="60">
        <v>8.2497570000000006E-2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-0.39813099999999935</v>
      </c>
      <c r="AN103" s="95">
        <f t="shared" si="15"/>
        <v>1.0290970000000002</v>
      </c>
      <c r="AO103" s="95">
        <f t="shared" si="16"/>
        <v>3.6154999999993276E-4</v>
      </c>
      <c r="AP103" s="95">
        <f t="shared" si="17"/>
        <v>5.7664000000001714E-4</v>
      </c>
      <c r="AQ103" s="120">
        <f t="shared" si="18"/>
        <v>-8.5450799999999966E-3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31.934631</v>
      </c>
      <c r="G104" s="187">
        <v>35.079115000000002</v>
      </c>
      <c r="H104" s="187">
        <v>0.97328780000000004</v>
      </c>
      <c r="I104" s="62">
        <v>0.97725238000000003</v>
      </c>
      <c r="J104" s="62">
        <v>6.2418981999999998E-2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31.842421000000002</v>
      </c>
      <c r="Y104" s="187">
        <v>36.103262999999998</v>
      </c>
      <c r="Z104" s="187">
        <v>0.97311345999999999</v>
      </c>
      <c r="AA104" s="62">
        <v>0.97670334000000003</v>
      </c>
      <c r="AB104" s="62">
        <v>5.5432019999999999E-2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-9.2209999999997905E-2</v>
      </c>
      <c r="AN104" s="121">
        <f t="shared" si="15"/>
        <v>1.0241479999999967</v>
      </c>
      <c r="AO104" s="121">
        <f t="shared" si="16"/>
        <v>-1.7434000000005057E-4</v>
      </c>
      <c r="AP104" s="121">
        <f t="shared" si="17"/>
        <v>-5.4904000000000064E-4</v>
      </c>
      <c r="AQ104" s="87">
        <f t="shared" si="18"/>
        <v>-6.9869619999999993E-3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34.160314999999997</v>
      </c>
      <c r="G105" s="187">
        <v>38.025181000000003</v>
      </c>
      <c r="H105" s="187">
        <v>0.98394139000000003</v>
      </c>
      <c r="I105" s="62">
        <v>0.98730262999999996</v>
      </c>
      <c r="J105" s="62">
        <v>4.1598233999999998E-2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36.101089000000002</v>
      </c>
      <c r="Y105" s="187">
        <v>39.582214999999998</v>
      </c>
      <c r="Z105" s="187">
        <v>0.98399424999999996</v>
      </c>
      <c r="AA105" s="62">
        <v>0.9880061</v>
      </c>
      <c r="AB105" s="62">
        <v>3.2905780000000003E-2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1.9407740000000047</v>
      </c>
      <c r="AN105" s="121">
        <f t="shared" si="15"/>
        <v>1.5570339999999945</v>
      </c>
      <c r="AO105" s="121">
        <f t="shared" si="16"/>
        <v>5.2859999999932406E-5</v>
      </c>
      <c r="AP105" s="121">
        <f t="shared" si="17"/>
        <v>7.0347000000003934E-4</v>
      </c>
      <c r="AQ105" s="87">
        <f t="shared" si="18"/>
        <v>-8.6924539999999953E-3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38.023325999999997</v>
      </c>
      <c r="G106" s="187">
        <v>42.488962999999998</v>
      </c>
      <c r="H106" s="187">
        <v>0.99155848000000002</v>
      </c>
      <c r="I106" s="62">
        <v>0.99439756000000001</v>
      </c>
      <c r="J106" s="62">
        <v>2.1868642000000001E-2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40.917074</v>
      </c>
      <c r="Y106" s="187">
        <v>44.108944000000001</v>
      </c>
      <c r="Z106" s="187">
        <v>0.99176819000000005</v>
      </c>
      <c r="AA106" s="62">
        <v>0.99484035000000004</v>
      </c>
      <c r="AB106" s="62">
        <v>1.5181882000000001E-2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2.8937480000000022</v>
      </c>
      <c r="AN106" s="121">
        <f t="shared" si="15"/>
        <v>1.6199810000000028</v>
      </c>
      <c r="AO106" s="121">
        <f t="shared" si="16"/>
        <v>2.0971000000002959E-4</v>
      </c>
      <c r="AP106" s="121">
        <f t="shared" si="17"/>
        <v>4.4279000000002622E-4</v>
      </c>
      <c r="AQ106" s="87">
        <f t="shared" si="18"/>
        <v>-6.6867599999999999E-3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>
        <v>30.664193000000001</v>
      </c>
      <c r="G108" s="96">
        <v>33.965829999999997</v>
      </c>
      <c r="H108" s="96">
        <v>0.95724580000000004</v>
      </c>
      <c r="I108" s="60">
        <v>0.96760046</v>
      </c>
      <c r="J108" s="60">
        <v>8.3541379999999998E-2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>
        <v>30.217994999999998</v>
      </c>
      <c r="Y108" s="96">
        <v>34.802101</v>
      </c>
      <c r="Z108" s="96">
        <v>0.95761856000000001</v>
      </c>
      <c r="AA108" s="60">
        <v>0.96813481999999995</v>
      </c>
      <c r="AB108" s="60">
        <v>7.7418089999999995E-2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>
        <f t="shared" si="14"/>
        <v>-0.44619800000000254</v>
      </c>
      <c r="AN108" s="95">
        <f t="shared" si="15"/>
        <v>0.83627100000000354</v>
      </c>
      <c r="AO108" s="95">
        <f t="shared" si="16"/>
        <v>3.72759999999972E-4</v>
      </c>
      <c r="AP108" s="95">
        <f t="shared" si="17"/>
        <v>5.3435999999995598E-4</v>
      </c>
      <c r="AQ108" s="120">
        <f t="shared" si="18"/>
        <v>-6.1232900000000035E-3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32.317791</v>
      </c>
      <c r="G109" s="187">
        <v>35.750157000000002</v>
      </c>
      <c r="H109" s="187">
        <v>0.97420125999999996</v>
      </c>
      <c r="I109" s="62">
        <v>0.97858601999999995</v>
      </c>
      <c r="J109" s="62">
        <v>5.5901732000000003E-2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32.063606</v>
      </c>
      <c r="Y109" s="187">
        <v>36.383769000000001</v>
      </c>
      <c r="Z109" s="187">
        <v>0.97405222000000002</v>
      </c>
      <c r="AA109" s="62">
        <v>0.97868405999999997</v>
      </c>
      <c r="AB109" s="62">
        <v>5.1996432000000002E-2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-0.25418499999999966</v>
      </c>
      <c r="AN109" s="121">
        <f t="shared" si="15"/>
        <v>0.6336119999999994</v>
      </c>
      <c r="AO109" s="121">
        <f t="shared" si="16"/>
        <v>-1.4903999999993367E-4</v>
      </c>
      <c r="AP109" s="121">
        <f t="shared" si="17"/>
        <v>9.8040000000021443E-5</v>
      </c>
      <c r="AQ109" s="87">
        <f t="shared" si="18"/>
        <v>-3.9053000000000004E-3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34.986004999999999</v>
      </c>
      <c r="G110" s="187">
        <v>38.600971000000001</v>
      </c>
      <c r="H110" s="187">
        <v>0.98411234999999997</v>
      </c>
      <c r="I110" s="62">
        <v>0.98742408000000004</v>
      </c>
      <c r="J110" s="62">
        <v>3.5617307000000001E-2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35.745600000000003</v>
      </c>
      <c r="Y110" s="187">
        <v>39.489474000000001</v>
      </c>
      <c r="Z110" s="187">
        <v>0.98422891000000001</v>
      </c>
      <c r="AA110" s="62">
        <v>0.98824137000000001</v>
      </c>
      <c r="AB110" s="62">
        <v>3.1965784999999997E-2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0.75959500000000446</v>
      </c>
      <c r="AN110" s="121">
        <f t="shared" si="15"/>
        <v>0.88850300000000004</v>
      </c>
      <c r="AO110" s="121">
        <f t="shared" si="16"/>
        <v>1.165600000000433E-4</v>
      </c>
      <c r="AP110" s="121">
        <f t="shared" si="17"/>
        <v>8.1728999999997054E-4</v>
      </c>
      <c r="AQ110" s="87">
        <f t="shared" si="18"/>
        <v>-3.6515220000000043E-3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38.475169999999999</v>
      </c>
      <c r="G111" s="187">
        <v>42.768614999999997</v>
      </c>
      <c r="H111" s="187">
        <v>0.99159653000000003</v>
      </c>
      <c r="I111" s="62">
        <v>0.99447901000000005</v>
      </c>
      <c r="J111" s="62">
        <v>1.9800359999999999E-2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40.825161000000001</v>
      </c>
      <c r="Y111" s="187">
        <v>44.147841999999997</v>
      </c>
      <c r="Z111" s="187">
        <v>0.99183372000000003</v>
      </c>
      <c r="AA111" s="62">
        <v>0.99493746999999999</v>
      </c>
      <c r="AB111" s="62">
        <v>1.4448635E-2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2.3499910000000028</v>
      </c>
      <c r="AN111" s="121">
        <f t="shared" si="15"/>
        <v>1.3792270000000002</v>
      </c>
      <c r="AO111" s="121">
        <f t="shared" si="16"/>
        <v>2.3718999999999824E-4</v>
      </c>
      <c r="AP111" s="121">
        <f t="shared" si="17"/>
        <v>4.5845999999993836E-4</v>
      </c>
      <c r="AQ111" s="87">
        <f t="shared" si="18"/>
        <v>-5.3517249999999999E-3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>
        <v>30.328527000000001</v>
      </c>
      <c r="G113" s="96">
        <v>34.079788000000001</v>
      </c>
      <c r="H113" s="96">
        <v>0.95821409999999996</v>
      </c>
      <c r="I113" s="60">
        <v>0.96812065999999997</v>
      </c>
      <c r="J113" s="60">
        <v>8.2586430000000002E-2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>
        <v>30.803274999999999</v>
      </c>
      <c r="Y113" s="96">
        <v>35.154333999999999</v>
      </c>
      <c r="Z113" s="96">
        <v>0.95856143999999999</v>
      </c>
      <c r="AA113" s="60">
        <v>0.96845663000000004</v>
      </c>
      <c r="AB113" s="60">
        <v>7.5198546000000005E-2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>
        <f t="shared" si="14"/>
        <v>0.47474799999999817</v>
      </c>
      <c r="AN113" s="95">
        <f t="shared" si="15"/>
        <v>1.074545999999998</v>
      </c>
      <c r="AO113" s="95">
        <f t="shared" si="16"/>
        <v>3.4734000000002929E-4</v>
      </c>
      <c r="AP113" s="95">
        <f t="shared" si="17"/>
        <v>3.3597000000007426E-4</v>
      </c>
      <c r="AQ113" s="120">
        <f t="shared" si="18"/>
        <v>-7.3878839999999973E-3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32.325208000000003</v>
      </c>
      <c r="G114" s="187">
        <v>36.093640000000001</v>
      </c>
      <c r="H114" s="187">
        <v>0.97439591999999997</v>
      </c>
      <c r="I114" s="62">
        <v>0.97920644999999995</v>
      </c>
      <c r="J114" s="62">
        <v>5.4354936E-2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33.013742999999998</v>
      </c>
      <c r="Y114" s="187">
        <v>37.09402</v>
      </c>
      <c r="Z114" s="187">
        <v>0.97428665999999997</v>
      </c>
      <c r="AA114" s="62">
        <v>0.97953248000000004</v>
      </c>
      <c r="AB114" s="62">
        <v>4.9612146000000003E-2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0.68853499999999457</v>
      </c>
      <c r="AN114" s="121">
        <f t="shared" si="15"/>
        <v>1.0003799999999998</v>
      </c>
      <c r="AO114" s="121">
        <f t="shared" si="16"/>
        <v>-1.0925999999999991E-4</v>
      </c>
      <c r="AP114" s="121">
        <f t="shared" si="17"/>
        <v>3.2603000000008819E-4</v>
      </c>
      <c r="AQ114" s="87">
        <f t="shared" si="18"/>
        <v>-4.7427899999999967E-3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34.771070999999999</v>
      </c>
      <c r="G115" s="187">
        <v>38.648313000000002</v>
      </c>
      <c r="H115" s="187">
        <v>0.98418185000000002</v>
      </c>
      <c r="I115" s="62">
        <v>0.98786357000000002</v>
      </c>
      <c r="J115" s="62">
        <v>3.6275726000000001E-2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36.298487000000002</v>
      </c>
      <c r="Y115" s="187">
        <v>39.944333</v>
      </c>
      <c r="Z115" s="187">
        <v>0.98428057000000002</v>
      </c>
      <c r="AA115" s="62">
        <v>0.98860278000000001</v>
      </c>
      <c r="AB115" s="62">
        <v>3.1700491999999997E-2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1.5274160000000023</v>
      </c>
      <c r="AN115" s="121">
        <f t="shared" si="15"/>
        <v>1.2960199999999986</v>
      </c>
      <c r="AO115" s="121">
        <f t="shared" si="16"/>
        <v>9.8719999999996588E-5</v>
      </c>
      <c r="AP115" s="121">
        <f t="shared" si="17"/>
        <v>7.3920999999999015E-4</v>
      </c>
      <c r="AQ115" s="87">
        <f t="shared" si="18"/>
        <v>-4.5752340000000044E-3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38.070678999999998</v>
      </c>
      <c r="G116" s="187">
        <v>42.226889</v>
      </c>
      <c r="H116" s="187">
        <v>0.99155108999999997</v>
      </c>
      <c r="I116" s="62">
        <v>0.99460115000000004</v>
      </c>
      <c r="J116" s="62">
        <v>1.9468876E-2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40.840702</v>
      </c>
      <c r="Y116" s="187">
        <v>44.070194999999998</v>
      </c>
      <c r="Z116" s="187">
        <v>0.99177462999999999</v>
      </c>
      <c r="AA116" s="62">
        <v>0.99484735999999996</v>
      </c>
      <c r="AB116" s="62">
        <v>1.4728042E-2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2.7700230000000019</v>
      </c>
      <c r="AN116" s="121">
        <f t="shared" si="15"/>
        <v>1.8433059999999983</v>
      </c>
      <c r="AO116" s="121">
        <f t="shared" si="16"/>
        <v>2.2354000000002205E-4</v>
      </c>
      <c r="AP116" s="121">
        <f t="shared" si="17"/>
        <v>2.4620999999991344E-4</v>
      </c>
      <c r="AQ116" s="87">
        <f t="shared" si="18"/>
        <v>-4.7408339999999993E-3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>
        <v>31.132572</v>
      </c>
      <c r="G118" s="96">
        <v>34.667102999999997</v>
      </c>
      <c r="H118" s="96">
        <v>0.96006844000000002</v>
      </c>
      <c r="I118" s="60">
        <v>0.97061677999999996</v>
      </c>
      <c r="J118" s="60">
        <v>8.0407456000000002E-2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>
        <v>30.751688999999999</v>
      </c>
      <c r="Y118" s="96">
        <v>35.204712000000001</v>
      </c>
      <c r="Z118" s="96">
        <v>0.96041083999999999</v>
      </c>
      <c r="AA118" s="60">
        <v>0.97100998000000005</v>
      </c>
      <c r="AB118" s="60">
        <v>7.6654920000000001E-2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>
        <f t="shared" si="14"/>
        <v>-0.38088300000000075</v>
      </c>
      <c r="AN118" s="95">
        <f t="shared" si="15"/>
        <v>0.53760900000000333</v>
      </c>
      <c r="AO118" s="95">
        <f t="shared" si="16"/>
        <v>3.4239999999996495E-4</v>
      </c>
      <c r="AP118" s="95">
        <f t="shared" si="17"/>
        <v>3.9320000000009347E-4</v>
      </c>
      <c r="AQ118" s="120">
        <f t="shared" si="18"/>
        <v>-3.7525360000000008E-3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33.310636000000002</v>
      </c>
      <c r="G119" s="187">
        <v>36.838403999999997</v>
      </c>
      <c r="H119" s="187">
        <v>0.97515885999999996</v>
      </c>
      <c r="I119" s="62">
        <v>0.98140145999999995</v>
      </c>
      <c r="J119" s="62">
        <v>5.4249964999999997E-2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32.788556999999997</v>
      </c>
      <c r="Y119" s="187">
        <v>36.895619000000003</v>
      </c>
      <c r="Z119" s="187">
        <v>0.97505224000000001</v>
      </c>
      <c r="AA119" s="62">
        <v>0.98167265999999997</v>
      </c>
      <c r="AB119" s="62">
        <v>5.2859202000000001E-2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-0.52207900000000507</v>
      </c>
      <c r="AN119" s="121">
        <f t="shared" si="15"/>
        <v>5.7215000000006455E-2</v>
      </c>
      <c r="AO119" s="121">
        <f t="shared" si="16"/>
        <v>-1.066199999999462E-4</v>
      </c>
      <c r="AP119" s="121">
        <f t="shared" si="17"/>
        <v>2.7120000000002698E-4</v>
      </c>
      <c r="AQ119" s="87">
        <f t="shared" si="18"/>
        <v>-1.3907629999999963E-3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36.282629</v>
      </c>
      <c r="G120" s="187">
        <v>39.773983999999999</v>
      </c>
      <c r="H120" s="187">
        <v>0.98467150000000003</v>
      </c>
      <c r="I120" s="62">
        <v>0.98900690000000002</v>
      </c>
      <c r="J120" s="62">
        <v>3.3731926000000002E-2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36.287754</v>
      </c>
      <c r="Y120" s="187">
        <v>39.949587000000001</v>
      </c>
      <c r="Z120" s="187">
        <v>0.98477378000000004</v>
      </c>
      <c r="AA120" s="62">
        <v>0.98959403999999995</v>
      </c>
      <c r="AB120" s="62">
        <v>3.2718120000000003E-2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5.1249999999996021E-3</v>
      </c>
      <c r="AN120" s="121">
        <f t="shared" si="15"/>
        <v>0.1756030000000024</v>
      </c>
      <c r="AO120" s="121">
        <f t="shared" si="16"/>
        <v>1.0228000000001014E-4</v>
      </c>
      <c r="AP120" s="121">
        <f t="shared" si="17"/>
        <v>5.871399999999305E-4</v>
      </c>
      <c r="AQ120" s="87">
        <f t="shared" si="18"/>
        <v>-1.013805999999999E-3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39.820458000000002</v>
      </c>
      <c r="G121" s="187">
        <v>43.625810999999999</v>
      </c>
      <c r="H121" s="187">
        <v>0.99173701999999997</v>
      </c>
      <c r="I121" s="62">
        <v>0.99495665</v>
      </c>
      <c r="J121" s="62">
        <v>1.7903754000000001E-2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40.234124000000001</v>
      </c>
      <c r="Y121" s="187">
        <v>43.869069000000003</v>
      </c>
      <c r="Z121" s="187">
        <v>0.99189967000000001</v>
      </c>
      <c r="AA121" s="62">
        <v>0.99503659</v>
      </c>
      <c r="AB121" s="62">
        <v>1.6425215E-2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0.4136659999999992</v>
      </c>
      <c r="AN121" s="121">
        <f t="shared" si="15"/>
        <v>0.24325800000000442</v>
      </c>
      <c r="AO121" s="121">
        <f t="shared" si="16"/>
        <v>1.6265000000004193E-4</v>
      </c>
      <c r="AP121" s="121">
        <f t="shared" si="17"/>
        <v>7.9940000000000566E-5</v>
      </c>
      <c r="AQ121" s="87">
        <f t="shared" si="18"/>
        <v>-1.4785390000000009E-3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>
        <v>31.057455999999998</v>
      </c>
      <c r="G123" s="96">
        <v>34.502113999999999</v>
      </c>
      <c r="H123" s="96">
        <v>0.95851436999999995</v>
      </c>
      <c r="I123" s="60">
        <v>0.96940435999999996</v>
      </c>
      <c r="J123" s="60">
        <v>8.6771904999999996E-2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>
        <v>31.033965999999999</v>
      </c>
      <c r="Y123" s="96">
        <v>35.191564</v>
      </c>
      <c r="Z123" s="96">
        <v>0.95888600000000002</v>
      </c>
      <c r="AA123" s="60">
        <v>0.96947094</v>
      </c>
      <c r="AB123" s="60">
        <v>8.1577040000000003E-2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>
        <f t="shared" si="14"/>
        <v>-2.3489999999998901E-2</v>
      </c>
      <c r="AN123" s="95">
        <f t="shared" si="15"/>
        <v>0.68945000000000078</v>
      </c>
      <c r="AO123" s="95">
        <f t="shared" si="16"/>
        <v>3.7163000000006718E-4</v>
      </c>
      <c r="AP123" s="95">
        <f t="shared" si="17"/>
        <v>6.6580000000038275E-5</v>
      </c>
      <c r="AQ123" s="120">
        <f t="shared" si="18"/>
        <v>-5.194864999999993E-3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33.391435000000001</v>
      </c>
      <c r="G124" s="187">
        <v>36.787587000000002</v>
      </c>
      <c r="H124" s="187">
        <v>0.97407162000000003</v>
      </c>
      <c r="I124" s="62">
        <v>0.98123897999999998</v>
      </c>
      <c r="J124" s="62">
        <v>5.6939040000000003E-2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33.438198999999997</v>
      </c>
      <c r="Y124" s="187">
        <v>37.247435000000003</v>
      </c>
      <c r="Z124" s="187">
        <v>0.97388547000000003</v>
      </c>
      <c r="AA124" s="62">
        <v>0.98110359000000003</v>
      </c>
      <c r="AB124" s="62">
        <v>5.4695250000000001E-2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4.6763999999996031E-2</v>
      </c>
      <c r="AN124" s="121">
        <f t="shared" si="15"/>
        <v>0.45984800000000092</v>
      </c>
      <c r="AO124" s="121">
        <f t="shared" si="16"/>
        <v>-1.8614999999999604E-4</v>
      </c>
      <c r="AP124" s="121">
        <f t="shared" si="17"/>
        <v>-1.3538999999995749E-4</v>
      </c>
      <c r="AQ124" s="87">
        <f t="shared" si="18"/>
        <v>-2.2437900000000024E-3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36.053201000000001</v>
      </c>
      <c r="G125" s="187">
        <v>39.647423000000003</v>
      </c>
      <c r="H125" s="187">
        <v>0.98380977000000003</v>
      </c>
      <c r="I125" s="62">
        <v>0.98877817999999995</v>
      </c>
      <c r="J125" s="62">
        <v>3.6311094000000002E-2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37.007939</v>
      </c>
      <c r="Y125" s="187">
        <v>40.432718999999999</v>
      </c>
      <c r="Z125" s="187">
        <v>0.98380202000000005</v>
      </c>
      <c r="AA125" s="62">
        <v>0.98900125999999999</v>
      </c>
      <c r="AB125" s="62">
        <v>3.4183893E-2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0.95473799999999898</v>
      </c>
      <c r="AN125" s="121">
        <f t="shared" si="15"/>
        <v>0.78529599999999533</v>
      </c>
      <c r="AO125" s="121">
        <f t="shared" si="16"/>
        <v>-7.7499999999730562E-6</v>
      </c>
      <c r="AP125" s="121">
        <f t="shared" si="17"/>
        <v>2.2308000000004213E-4</v>
      </c>
      <c r="AQ125" s="87">
        <f t="shared" si="18"/>
        <v>-2.1272010000000022E-3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39.325814000000001</v>
      </c>
      <c r="G126" s="187">
        <v>43.179105999999997</v>
      </c>
      <c r="H126" s="187">
        <v>0.99158243999999995</v>
      </c>
      <c r="I126" s="62">
        <v>0.99455724000000001</v>
      </c>
      <c r="J126" s="62">
        <v>1.8967359999999999E-2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40.739018999999999</v>
      </c>
      <c r="Y126" s="187">
        <v>44.029508</v>
      </c>
      <c r="Z126" s="187">
        <v>0.99171986000000001</v>
      </c>
      <c r="AA126" s="62">
        <v>0.99486368999999997</v>
      </c>
      <c r="AB126" s="62">
        <v>1.7152613000000001E-2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1.4132049999999978</v>
      </c>
      <c r="AN126" s="121">
        <f t="shared" si="15"/>
        <v>0.85040200000000254</v>
      </c>
      <c r="AO126" s="121">
        <f t="shared" si="16"/>
        <v>1.3742000000005472E-4</v>
      </c>
      <c r="AP126" s="121">
        <f t="shared" si="17"/>
        <v>3.0644999999995814E-4</v>
      </c>
      <c r="AQ126" s="87">
        <f t="shared" si="18"/>
        <v>-1.8147469999999985E-3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>
        <v>30.859418999999999</v>
      </c>
      <c r="G128" s="96">
        <v>34.227516999999999</v>
      </c>
      <c r="H128" s="96">
        <v>0.95746392999999996</v>
      </c>
      <c r="I128" s="60">
        <v>0.96943858999999999</v>
      </c>
      <c r="J128" s="60">
        <v>9.0898560000000003E-2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>
        <v>31.070138</v>
      </c>
      <c r="Y128" s="96">
        <v>34.760952000000003</v>
      </c>
      <c r="Z128" s="96">
        <v>0.95762115999999997</v>
      </c>
      <c r="AA128" s="60">
        <v>0.96911590999999997</v>
      </c>
      <c r="AB128" s="60">
        <v>8.5034890000000002E-2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>
        <f t="shared" si="14"/>
        <v>0.21071900000000099</v>
      </c>
      <c r="AN128" s="95">
        <f t="shared" si="15"/>
        <v>0.53343500000000432</v>
      </c>
      <c r="AO128" s="95">
        <f t="shared" si="16"/>
        <v>1.572300000000082E-4</v>
      </c>
      <c r="AP128" s="95">
        <f t="shared" si="17"/>
        <v>-3.2268000000001962E-4</v>
      </c>
      <c r="AQ128" s="120">
        <f t="shared" si="18"/>
        <v>-5.8636700000000014E-3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32.896683000000003</v>
      </c>
      <c r="G129" s="187">
        <v>36.319902999999996</v>
      </c>
      <c r="H129" s="187">
        <v>0.97286541000000004</v>
      </c>
      <c r="I129" s="62">
        <v>0.98036164999999997</v>
      </c>
      <c r="J129" s="62">
        <v>6.0459230000000003E-2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33.285871999999998</v>
      </c>
      <c r="Y129" s="187">
        <v>36.767434000000002</v>
      </c>
      <c r="Z129" s="187">
        <v>0.97276969000000002</v>
      </c>
      <c r="AA129" s="62">
        <v>0.98022277999999996</v>
      </c>
      <c r="AB129" s="62">
        <v>5.7730286999999998E-2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0.38918899999999468</v>
      </c>
      <c r="AN129" s="121">
        <f t="shared" si="15"/>
        <v>0.44753100000000501</v>
      </c>
      <c r="AO129" s="121">
        <f t="shared" si="16"/>
        <v>-9.5720000000021344E-5</v>
      </c>
      <c r="AP129" s="121">
        <f t="shared" si="17"/>
        <v>-1.3887000000001315E-4</v>
      </c>
      <c r="AQ129" s="87">
        <f t="shared" si="18"/>
        <v>-2.7289430000000045E-3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35.355626999999998</v>
      </c>
      <c r="G130" s="187">
        <v>39.177925000000002</v>
      </c>
      <c r="H130" s="187">
        <v>0.98315302999999998</v>
      </c>
      <c r="I130" s="62">
        <v>0.98847434999999995</v>
      </c>
      <c r="J130" s="62">
        <v>3.8397500000000001E-2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36.464902000000002</v>
      </c>
      <c r="Y130" s="187">
        <v>39.964582999999998</v>
      </c>
      <c r="Z130" s="187">
        <v>0.98314351</v>
      </c>
      <c r="AA130" s="62">
        <v>0.98880606000000004</v>
      </c>
      <c r="AB130" s="62">
        <v>3.6006186000000003E-2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1.1092750000000038</v>
      </c>
      <c r="AN130" s="121">
        <f t="shared" si="15"/>
        <v>0.78665799999999564</v>
      </c>
      <c r="AO130" s="121">
        <f t="shared" si="16"/>
        <v>-9.5199999999850959E-6</v>
      </c>
      <c r="AP130" s="121">
        <f t="shared" si="17"/>
        <v>3.3171000000009609E-4</v>
      </c>
      <c r="AQ130" s="87">
        <f t="shared" si="18"/>
        <v>-2.3913139999999986E-3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38.518873999999997</v>
      </c>
      <c r="G131" s="187">
        <v>42.693368</v>
      </c>
      <c r="H131" s="187">
        <v>0.99144206999999995</v>
      </c>
      <c r="I131" s="62">
        <v>0.99434206000000003</v>
      </c>
      <c r="J131" s="62">
        <v>1.9282125000000001E-2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40.315379</v>
      </c>
      <c r="Y131" s="187">
        <v>43.770473000000003</v>
      </c>
      <c r="Z131" s="187">
        <v>0.99158798000000004</v>
      </c>
      <c r="AA131" s="62">
        <v>0.99473851999999996</v>
      </c>
      <c r="AB131" s="62">
        <v>1.7103493000000001E-2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1.7965050000000033</v>
      </c>
      <c r="AN131" s="121">
        <f t="shared" si="15"/>
        <v>1.0771050000000031</v>
      </c>
      <c r="AO131" s="121">
        <f t="shared" si="16"/>
        <v>1.4591000000008236E-4</v>
      </c>
      <c r="AP131" s="121">
        <f t="shared" si="17"/>
        <v>3.9645999999993187E-4</v>
      </c>
      <c r="AQ131" s="87">
        <f t="shared" si="18"/>
        <v>-2.1786319999999998E-3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>
        <v>31.506729</v>
      </c>
      <c r="G133" s="96">
        <v>34.687693000000003</v>
      </c>
      <c r="H133" s="96">
        <v>0.95759406999999996</v>
      </c>
      <c r="I133" s="60">
        <v>0.97145276000000003</v>
      </c>
      <c r="J133" s="60">
        <v>8.7450849999999997E-2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>
        <v>31.259969000000002</v>
      </c>
      <c r="Y133" s="96">
        <v>35.167414999999998</v>
      </c>
      <c r="Z133" s="96">
        <v>0.95758116999999998</v>
      </c>
      <c r="AA133" s="60">
        <v>0.97097328999999999</v>
      </c>
      <c r="AB133" s="60">
        <v>8.4804459999999998E-2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>
        <f t="shared" si="14"/>
        <v>-0.24675999999999831</v>
      </c>
      <c r="AN133" s="95">
        <f t="shared" si="15"/>
        <v>0.47972199999999532</v>
      </c>
      <c r="AO133" s="95">
        <f t="shared" si="16"/>
        <v>-1.289999999998237E-5</v>
      </c>
      <c r="AP133" s="95">
        <f t="shared" si="17"/>
        <v>-4.7947000000003737E-4</v>
      </c>
      <c r="AQ133" s="120">
        <f t="shared" si="18"/>
        <v>-2.6463899999999985E-3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33.393770000000004</v>
      </c>
      <c r="G134" s="187">
        <v>36.526733999999998</v>
      </c>
      <c r="H134" s="187">
        <v>0.97335419999999995</v>
      </c>
      <c r="I134" s="62">
        <v>0.98076649000000005</v>
      </c>
      <c r="J134" s="62">
        <v>5.8909163E-2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33.180546999999997</v>
      </c>
      <c r="Y134" s="187">
        <v>36.829210000000003</v>
      </c>
      <c r="Z134" s="187">
        <v>0.97334138999999997</v>
      </c>
      <c r="AA134" s="62">
        <v>0.98067004999999996</v>
      </c>
      <c r="AB134" s="62">
        <v>5.7892303999999999E-2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-0.21322300000000638</v>
      </c>
      <c r="AN134" s="121">
        <f t="shared" si="15"/>
        <v>0.30247600000000574</v>
      </c>
      <c r="AO134" s="121">
        <f t="shared" si="16"/>
        <v>-1.2809999999974231E-5</v>
      </c>
      <c r="AP134" s="121">
        <f t="shared" si="17"/>
        <v>-9.6440000000086457E-5</v>
      </c>
      <c r="AQ134" s="87">
        <f t="shared" si="18"/>
        <v>-1.0168590000000019E-3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36.187550000000002</v>
      </c>
      <c r="G135" s="187">
        <v>39.525174999999997</v>
      </c>
      <c r="H135" s="187">
        <v>0.98358652000000002</v>
      </c>
      <c r="I135" s="62">
        <v>0.98861891000000002</v>
      </c>
      <c r="J135" s="62">
        <v>3.7060893999999997E-2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36.377243999999997</v>
      </c>
      <c r="Y135" s="187">
        <v>39.835839999999997</v>
      </c>
      <c r="Z135" s="187">
        <v>0.98361228000000001</v>
      </c>
      <c r="AA135" s="62">
        <v>0.98868668999999998</v>
      </c>
      <c r="AB135" s="62">
        <v>3.6160640000000001E-2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0.18969399999999581</v>
      </c>
      <c r="AN135" s="121">
        <f t="shared" si="15"/>
        <v>0.31066500000000019</v>
      </c>
      <c r="AO135" s="121">
        <f t="shared" si="16"/>
        <v>2.5759999999985794E-5</v>
      </c>
      <c r="AP135" s="121">
        <f t="shared" si="17"/>
        <v>6.777999999996176E-5</v>
      </c>
      <c r="AQ135" s="87">
        <f t="shared" si="18"/>
        <v>-9.0025399999999617E-4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39.523159999999997</v>
      </c>
      <c r="G136" s="187">
        <v>43.379891000000001</v>
      </c>
      <c r="H136" s="187">
        <v>0.99149182000000002</v>
      </c>
      <c r="I136" s="62">
        <v>0.99473347000000001</v>
      </c>
      <c r="J136" s="62">
        <v>1.8272482E-2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40.640011000000001</v>
      </c>
      <c r="Y136" s="187">
        <v>44.007907000000003</v>
      </c>
      <c r="Z136" s="187">
        <v>0.99159096000000002</v>
      </c>
      <c r="AA136" s="62">
        <v>0.99492095999999997</v>
      </c>
      <c r="AB136" s="62">
        <v>1.7377073E-2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1.116851000000004</v>
      </c>
      <c r="AN136" s="121">
        <f t="shared" si="15"/>
        <v>0.62801600000000235</v>
      </c>
      <c r="AO136" s="121">
        <f t="shared" si="16"/>
        <v>9.9139999999997563E-5</v>
      </c>
      <c r="AP136" s="121">
        <f t="shared" si="17"/>
        <v>1.8748999999995686E-4</v>
      </c>
      <c r="AQ136" s="87">
        <f t="shared" si="18"/>
        <v>-8.9540899999999979E-4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29.096364000000001</v>
      </c>
      <c r="G641" s="135">
        <f t="shared" si="59"/>
        <v>31.990670999999999</v>
      </c>
      <c r="H641" s="135">
        <f t="shared" si="59"/>
        <v>0.95231907000000005</v>
      </c>
      <c r="I641" s="135">
        <f t="shared" si="59"/>
        <v>0.96185047999999995</v>
      </c>
      <c r="J641" s="135">
        <f t="shared" si="59"/>
        <v>7.7134036000000003E-2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28.790320999999999</v>
      </c>
      <c r="Y641" s="135">
        <f t="shared" si="60"/>
        <v>33.032530999999999</v>
      </c>
      <c r="Z641" s="135">
        <f t="shared" si="60"/>
        <v>0.95245873999999997</v>
      </c>
      <c r="AA641" s="135">
        <f t="shared" si="60"/>
        <v>0.96175900000000003</v>
      </c>
      <c r="AB641" s="135">
        <f t="shared" si="60"/>
        <v>7.2515070000000001E-2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31.013770999999998</v>
      </c>
      <c r="G642" s="18">
        <f t="shared" si="59"/>
        <v>34.204752999999997</v>
      </c>
      <c r="H642" s="18">
        <f t="shared" si="59"/>
        <v>0.97048694000000002</v>
      </c>
      <c r="I642" s="18">
        <f t="shared" si="59"/>
        <v>0.97513897000000005</v>
      </c>
      <c r="J642" s="18">
        <f t="shared" si="59"/>
        <v>5.1035303999999997E-2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31.341895999999998</v>
      </c>
      <c r="Y642" s="18">
        <f t="shared" si="60"/>
        <v>35.366191000000001</v>
      </c>
      <c r="Z642" s="18">
        <f t="shared" si="60"/>
        <v>0.97025463999999995</v>
      </c>
      <c r="AA642" s="18">
        <f t="shared" si="60"/>
        <v>0.97452638000000003</v>
      </c>
      <c r="AB642" s="18">
        <f t="shared" si="60"/>
        <v>4.7645002999999998E-2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33.751294000000001</v>
      </c>
      <c r="G643" s="18">
        <f t="shared" si="59"/>
        <v>37.688901999999999</v>
      </c>
      <c r="H643" s="18">
        <f t="shared" si="59"/>
        <v>0.98293697999999996</v>
      </c>
      <c r="I643" s="18">
        <f t="shared" si="59"/>
        <v>0.98595776999999996</v>
      </c>
      <c r="J643" s="18">
        <f t="shared" si="59"/>
        <v>3.2273627999999999E-2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35.216890999999997</v>
      </c>
      <c r="Y643" s="18">
        <f t="shared" si="60"/>
        <v>38.779566000000003</v>
      </c>
      <c r="Z643" s="18">
        <f t="shared" si="60"/>
        <v>0.98296242</v>
      </c>
      <c r="AA643" s="18">
        <f t="shared" si="60"/>
        <v>0.98673767999999995</v>
      </c>
      <c r="AB643" s="18">
        <f t="shared" si="60"/>
        <v>2.9561483999999999E-2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37.522202</v>
      </c>
      <c r="G644" s="18">
        <f t="shared" si="59"/>
        <v>42.091109000000003</v>
      </c>
      <c r="H644" s="18">
        <f t="shared" si="59"/>
        <v>0.99100235999999997</v>
      </c>
      <c r="I644" s="18">
        <f t="shared" si="59"/>
        <v>0.99382683999999999</v>
      </c>
      <c r="J644" s="18">
        <f t="shared" si="59"/>
        <v>1.5735320000000001E-2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39.976168999999999</v>
      </c>
      <c r="Y644" s="18">
        <f t="shared" si="60"/>
        <v>43.355943000000003</v>
      </c>
      <c r="Z644" s="18">
        <f t="shared" si="60"/>
        <v>0.99120896000000003</v>
      </c>
      <c r="AA644" s="18">
        <f t="shared" si="60"/>
        <v>0.99413059000000004</v>
      </c>
      <c r="AB644" s="18">
        <f t="shared" si="60"/>
        <v>1.2926882000000001E-2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31.506729</v>
      </c>
      <c r="G646" s="135">
        <f t="shared" si="61"/>
        <v>34.687693000000003</v>
      </c>
      <c r="H646" s="135">
        <f t="shared" si="61"/>
        <v>0.96013448000000001</v>
      </c>
      <c r="I646" s="135">
        <f t="shared" si="61"/>
        <v>0.97145276000000003</v>
      </c>
      <c r="J646" s="135">
        <f t="shared" si="61"/>
        <v>9.8274513999999993E-2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31.259969000000002</v>
      </c>
      <c r="Y646" s="135">
        <f t="shared" si="62"/>
        <v>35.204712000000001</v>
      </c>
      <c r="Z646" s="135">
        <f t="shared" si="62"/>
        <v>0.96041083999999999</v>
      </c>
      <c r="AA646" s="135">
        <f t="shared" si="62"/>
        <v>0.97127715000000003</v>
      </c>
      <c r="AB646" s="135">
        <f t="shared" si="62"/>
        <v>8.6568519999999996E-2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33.393770000000004</v>
      </c>
      <c r="G647" s="18">
        <f t="shared" si="61"/>
        <v>36.838403999999997</v>
      </c>
      <c r="H647" s="18">
        <f t="shared" si="61"/>
        <v>0.97515885999999996</v>
      </c>
      <c r="I647" s="18">
        <f t="shared" si="61"/>
        <v>0.98140145999999995</v>
      </c>
      <c r="J647" s="18">
        <f t="shared" si="61"/>
        <v>6.4882460000000003E-2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33.438198999999997</v>
      </c>
      <c r="Y647" s="18">
        <f t="shared" si="62"/>
        <v>37.247435000000003</v>
      </c>
      <c r="Z647" s="18">
        <f t="shared" si="62"/>
        <v>0.97505224000000001</v>
      </c>
      <c r="AA647" s="18">
        <f t="shared" si="62"/>
        <v>0.98167265999999997</v>
      </c>
      <c r="AB647" s="18">
        <f t="shared" si="62"/>
        <v>5.7892303999999999E-2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36.333050999999998</v>
      </c>
      <c r="G648" s="18">
        <f t="shared" si="61"/>
        <v>39.773983999999999</v>
      </c>
      <c r="H648" s="18">
        <f t="shared" si="61"/>
        <v>0.98467150000000003</v>
      </c>
      <c r="I648" s="18">
        <f t="shared" si="61"/>
        <v>0.98900690000000002</v>
      </c>
      <c r="J648" s="18">
        <f t="shared" si="61"/>
        <v>4.1598233999999998E-2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37.007939</v>
      </c>
      <c r="Y648" s="18">
        <f t="shared" si="62"/>
        <v>40.432718999999999</v>
      </c>
      <c r="Z648" s="18">
        <f t="shared" si="62"/>
        <v>0.98477378000000004</v>
      </c>
      <c r="AA648" s="18">
        <f t="shared" si="62"/>
        <v>0.98959403999999995</v>
      </c>
      <c r="AB648" s="18">
        <f t="shared" si="62"/>
        <v>3.6160640000000001E-2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39.820458000000002</v>
      </c>
      <c r="G649" s="18">
        <f t="shared" si="61"/>
        <v>43.625810999999999</v>
      </c>
      <c r="H649" s="18">
        <f t="shared" si="61"/>
        <v>0.99173701999999997</v>
      </c>
      <c r="I649" s="18">
        <f t="shared" si="61"/>
        <v>0.99495665</v>
      </c>
      <c r="J649" s="18">
        <f t="shared" si="61"/>
        <v>2.1868642000000001E-2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40.917074</v>
      </c>
      <c r="Y649" s="18">
        <f t="shared" si="62"/>
        <v>44.211258999999998</v>
      </c>
      <c r="Z649" s="18">
        <f t="shared" si="62"/>
        <v>0.99189967000000001</v>
      </c>
      <c r="AA649" s="18">
        <f t="shared" si="62"/>
        <v>0.99503659</v>
      </c>
      <c r="AB649" s="18">
        <f t="shared" si="62"/>
        <v>1.7377073E-2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2.4103649999999988</v>
      </c>
      <c r="G651" s="135">
        <f t="shared" si="63"/>
        <v>2.697022000000004</v>
      </c>
      <c r="H651" s="135">
        <f t="shared" si="63"/>
        <v>7.8154099999999671E-3</v>
      </c>
      <c r="I651" s="135">
        <f t="shared" si="63"/>
        <v>9.6022800000000741E-3</v>
      </c>
      <c r="J651" s="135">
        <f t="shared" si="63"/>
        <v>2.114047799999999E-2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2.469648000000003</v>
      </c>
      <c r="Y651" s="135">
        <f t="shared" si="64"/>
        <v>2.1721810000000019</v>
      </c>
      <c r="Z651" s="135">
        <f t="shared" si="64"/>
        <v>7.9521000000000175E-3</v>
      </c>
      <c r="AA651" s="135">
        <f t="shared" si="64"/>
        <v>9.518150000000003E-3</v>
      </c>
      <c r="AB651" s="135">
        <f t="shared" si="64"/>
        <v>1.4053449999999995E-2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2.3799990000000051</v>
      </c>
      <c r="G652" s="18">
        <f t="shared" si="63"/>
        <v>2.6336510000000004</v>
      </c>
      <c r="H652" s="18">
        <f t="shared" si="63"/>
        <v>4.6719199999999406E-3</v>
      </c>
      <c r="I652" s="18">
        <f t="shared" si="63"/>
        <v>6.2624899999998984E-3</v>
      </c>
      <c r="J652" s="18">
        <f t="shared" si="63"/>
        <v>1.3847156000000006E-2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2.0963029999999989</v>
      </c>
      <c r="Y652" s="18">
        <f t="shared" si="64"/>
        <v>1.8812440000000024</v>
      </c>
      <c r="Z652" s="18">
        <f t="shared" si="64"/>
        <v>4.7976000000000685E-3</v>
      </c>
      <c r="AA652" s="18">
        <f t="shared" si="64"/>
        <v>7.1462799999999493E-3</v>
      </c>
      <c r="AB652" s="18">
        <f t="shared" si="64"/>
        <v>1.0247301E-2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2.5817569999999961</v>
      </c>
      <c r="G653" s="18">
        <f t="shared" si="63"/>
        <v>2.0850819999999999</v>
      </c>
      <c r="H653" s="18">
        <f t="shared" si="63"/>
        <v>1.7345200000000727E-3</v>
      </c>
      <c r="I653" s="18">
        <f t="shared" si="63"/>
        <v>3.0491300000000665E-3</v>
      </c>
      <c r="J653" s="18">
        <f t="shared" si="63"/>
        <v>9.3246059999999992E-3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1.7910480000000035</v>
      </c>
      <c r="Y653" s="18">
        <f t="shared" si="64"/>
        <v>1.6531529999999961</v>
      </c>
      <c r="Z653" s="18">
        <f t="shared" si="64"/>
        <v>1.8113600000000396E-3</v>
      </c>
      <c r="AA653" s="18">
        <f t="shared" si="64"/>
        <v>2.8563600000000022E-3</v>
      </c>
      <c r="AB653" s="18">
        <f t="shared" si="64"/>
        <v>6.5991560000000019E-3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2.2982560000000021</v>
      </c>
      <c r="G654" s="18">
        <f t="shared" si="63"/>
        <v>1.5347019999999958</v>
      </c>
      <c r="H654" s="18">
        <f t="shared" si="63"/>
        <v>7.3465999999999809E-4</v>
      </c>
      <c r="I654" s="18">
        <f t="shared" si="63"/>
        <v>1.1298100000000089E-3</v>
      </c>
      <c r="J654" s="18">
        <f t="shared" si="63"/>
        <v>6.1333220000000001E-3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0.94090500000000077</v>
      </c>
      <c r="Y654" s="18">
        <f t="shared" si="64"/>
        <v>0.85531599999999486</v>
      </c>
      <c r="Z654" s="18">
        <f t="shared" si="64"/>
        <v>6.9070999999998328E-4</v>
      </c>
      <c r="AA654" s="18">
        <f t="shared" si="64"/>
        <v>9.0599999999996239E-4</v>
      </c>
      <c r="AB654" s="18">
        <f t="shared" si="64"/>
        <v>4.4501909999999992E-3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>
      <selection activeCell="H16" sqref="H1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1" width="9" style="212" customWidth="1"/>
    <col min="72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[ 15-bit ]</v>
      </c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9"/>
      <c r="S2" s="214"/>
      <c r="T2" s="141" t="str">
        <f>$B$2</f>
        <v>bartender_semitrack</v>
      </c>
      <c r="U2" s="289" t="str">
        <f>CONCATENATE("Summary [ ",'Summary (auto)'!$C$4," ]")</f>
        <v>Summary [ 20-bit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90"/>
      <c r="AK2" s="199"/>
      <c r="AL2" s="161" t="str">
        <f>$B$2</f>
        <v>bartender_semitrack</v>
      </c>
      <c r="AM2" s="304" t="s">
        <v>47</v>
      </c>
      <c r="AN2" s="268"/>
      <c r="AO2" s="268"/>
      <c r="AP2" s="268"/>
      <c r="AQ2" s="290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29</v>
      </c>
      <c r="F3" s="30" t="s">
        <v>48</v>
      </c>
      <c r="G3" s="203" t="s">
        <v>48</v>
      </c>
      <c r="H3" s="203" t="s">
        <v>48</v>
      </c>
      <c r="I3" s="203" t="s">
        <v>48</v>
      </c>
      <c r="J3" s="203" t="s">
        <v>48</v>
      </c>
      <c r="K3" s="203"/>
      <c r="L3" s="203"/>
      <c r="M3" s="203"/>
      <c r="N3" s="203"/>
      <c r="O3" s="235"/>
      <c r="P3" s="298" t="s">
        <v>49</v>
      </c>
      <c r="Q3" s="298" t="s">
        <v>50</v>
      </c>
      <c r="R3" s="299" t="s">
        <v>51</v>
      </c>
      <c r="S3" s="214"/>
      <c r="T3" s="139"/>
      <c r="U3" s="202"/>
      <c r="V3" s="93"/>
      <c r="W3" s="234" t="s">
        <v>29</v>
      </c>
      <c r="X3" s="30" t="s">
        <v>48</v>
      </c>
      <c r="Y3" s="203" t="s">
        <v>48</v>
      </c>
      <c r="Z3" s="203" t="s">
        <v>48</v>
      </c>
      <c r="AA3" s="203" t="s">
        <v>48</v>
      </c>
      <c r="AB3" s="203" t="s">
        <v>48</v>
      </c>
      <c r="AC3" s="203"/>
      <c r="AD3" s="203"/>
      <c r="AE3" s="203"/>
      <c r="AF3" s="203"/>
      <c r="AG3" s="235"/>
      <c r="AH3" s="298" t="s">
        <v>49</v>
      </c>
      <c r="AI3" s="298" t="s">
        <v>50</v>
      </c>
      <c r="AJ3" s="299" t="s">
        <v>51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52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53</v>
      </c>
      <c r="F4" s="33" t="s">
        <v>27</v>
      </c>
      <c r="G4" s="237" t="s">
        <v>38</v>
      </c>
      <c r="H4" s="237" t="s">
        <v>41</v>
      </c>
      <c r="I4" s="237" t="s">
        <v>44</v>
      </c>
      <c r="J4" s="237" t="s">
        <v>54</v>
      </c>
      <c r="K4" s="237"/>
      <c r="L4" s="118"/>
      <c r="M4" s="118"/>
      <c r="N4" s="91"/>
      <c r="O4" s="237"/>
      <c r="P4" s="272"/>
      <c r="Q4" s="272"/>
      <c r="R4" s="300"/>
      <c r="S4" s="214"/>
      <c r="T4" s="140"/>
      <c r="U4" s="199"/>
      <c r="V4" s="32"/>
      <c r="W4" s="236" t="s">
        <v>53</v>
      </c>
      <c r="X4" s="33" t="s">
        <v>27</v>
      </c>
      <c r="Y4" s="237" t="s">
        <v>38</v>
      </c>
      <c r="Z4" s="237" t="s">
        <v>41</v>
      </c>
      <c r="AA4" s="237" t="s">
        <v>44</v>
      </c>
      <c r="AB4" s="237" t="s">
        <v>54</v>
      </c>
      <c r="AC4" s="237"/>
      <c r="AD4" s="237"/>
      <c r="AE4" s="237"/>
      <c r="AF4" s="91"/>
      <c r="AG4" s="237"/>
      <c r="AH4" s="272"/>
      <c r="AI4" s="272"/>
      <c r="AJ4" s="300"/>
      <c r="AK4" s="214"/>
      <c r="AL4" s="201"/>
      <c r="AM4" s="90" t="s">
        <v>27</v>
      </c>
      <c r="AN4" s="90" t="s">
        <v>38</v>
      </c>
      <c r="AO4" s="90" t="s">
        <v>41</v>
      </c>
      <c r="AP4" s="90" t="s">
        <v>44</v>
      </c>
      <c r="AQ4" s="164" t="s">
        <v>54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88"/>
      <c r="C5" s="25" t="s">
        <v>31</v>
      </c>
      <c r="D5" s="26"/>
      <c r="E5" s="125">
        <f>E23</f>
        <v>29762.48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30.090004761904758</v>
      </c>
      <c r="G5" s="30">
        <f t="shared" si="0"/>
        <v>33.203428428571428</v>
      </c>
      <c r="H5" s="30">
        <f t="shared" si="0"/>
        <v>0.95485737428571427</v>
      </c>
      <c r="I5" s="90">
        <f t="shared" si="0"/>
        <v>0.9672371642857146</v>
      </c>
      <c r="J5" s="90">
        <f t="shared" si="0"/>
        <v>8.6702063809523833E-2</v>
      </c>
      <c r="K5" s="55"/>
      <c r="L5" s="55"/>
      <c r="M5" s="55"/>
      <c r="N5" s="26"/>
      <c r="O5" s="56"/>
      <c r="P5" s="130">
        <f t="shared" ref="P5:Q8" si="1">P16</f>
        <v>27.75</v>
      </c>
      <c r="Q5" s="151">
        <f t="shared" si="1"/>
        <v>9.7959999999999994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302"/>
      <c r="U5" s="25" t="s">
        <v>31</v>
      </c>
      <c r="V5" s="26"/>
      <c r="W5" s="126">
        <f>W23</f>
        <v>29725.319999999996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29.744731428571431</v>
      </c>
      <c r="Y5" s="30">
        <f t="shared" si="2"/>
        <v>33.99222138095238</v>
      </c>
      <c r="Z5" s="30">
        <f t="shared" si="2"/>
        <v>0.95492174809523811</v>
      </c>
      <c r="AA5" s="90">
        <f t="shared" si="2"/>
        <v>0.96725278190476194</v>
      </c>
      <c r="AB5" s="90">
        <f t="shared" si="2"/>
        <v>8.0497111190476173E-2</v>
      </c>
      <c r="AC5" s="55"/>
      <c r="AD5" s="55"/>
      <c r="AE5" s="55"/>
      <c r="AF5" s="26"/>
      <c r="AG5" s="238"/>
      <c r="AH5" s="130">
        <f t="shared" ref="AH5:AI8" si="3">AH16</f>
        <v>28.109000000000002</v>
      </c>
      <c r="AI5" s="151">
        <f t="shared" si="3"/>
        <v>9.718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-5.8916799117582852E-2</v>
      </c>
      <c r="AN5" s="240">
        <f>bdrate($E5:$E8,G5:G8,$W5:$W8,Y5:Y8)</f>
        <v>-8.26934352505726E-2</v>
      </c>
      <c r="AO5" s="240">
        <f>bdrate($E5:$E8,H5:H8,$W5:$W8,Z5:Z8)</f>
        <v>-2.9854801421161925E-3</v>
      </c>
      <c r="AP5" s="240">
        <f>bdrate($E5:$E8,I5:I8,$W5:$W8,AA5:AA8)</f>
        <v>-7.1856305434827572E-3</v>
      </c>
      <c r="AQ5" s="241">
        <f>bdrateInverted($E5:$E8,J5:J8,$W5:$W8,AB5:AB8)</f>
        <v>-7.39107432549726E-2</v>
      </c>
      <c r="AR5" s="242"/>
      <c r="AS5" s="51"/>
      <c r="AT5" s="19" t="s">
        <v>55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32</v>
      </c>
      <c r="D6" s="28"/>
      <c r="E6" s="156">
        <f>E24</f>
        <v>42995.167999999998</v>
      </c>
      <c r="F6" s="90">
        <f t="shared" si="0"/>
        <v>32.273611666666667</v>
      </c>
      <c r="G6" s="90">
        <f t="shared" si="0"/>
        <v>35.52747633333334</v>
      </c>
      <c r="H6" s="90">
        <f t="shared" si="0"/>
        <v>0.97140112000000001</v>
      </c>
      <c r="I6" s="90">
        <f t="shared" si="0"/>
        <v>0.97848649714285707</v>
      </c>
      <c r="J6" s="90">
        <f t="shared" si="0"/>
        <v>5.8780881571428578E-2</v>
      </c>
      <c r="K6" s="56"/>
      <c r="L6" s="56"/>
      <c r="M6" s="56"/>
      <c r="N6" s="28"/>
      <c r="O6" s="56"/>
      <c r="P6" s="130">
        <f t="shared" si="1"/>
        <v>28.062000000000001</v>
      </c>
      <c r="Q6" s="130">
        <f t="shared" si="1"/>
        <v>10.109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32</v>
      </c>
      <c r="V6" s="28"/>
      <c r="W6" s="127">
        <f>W24</f>
        <v>42949.104000000007</v>
      </c>
      <c r="X6" s="90">
        <f t="shared" si="2"/>
        <v>32.34955161904761</v>
      </c>
      <c r="Y6" s="90">
        <f t="shared" si="2"/>
        <v>36.157977761904775</v>
      </c>
      <c r="Z6" s="90">
        <f t="shared" si="2"/>
        <v>0.97138342000000022</v>
      </c>
      <c r="AA6" s="90">
        <f t="shared" si="2"/>
        <v>0.97849979142857124</v>
      </c>
      <c r="AB6" s="90">
        <f t="shared" si="2"/>
        <v>5.4080177333333333E-2</v>
      </c>
      <c r="AC6" s="56"/>
      <c r="AD6" s="56"/>
      <c r="AE6" s="56"/>
      <c r="AF6" s="28"/>
      <c r="AG6" s="238"/>
      <c r="AH6" s="130">
        <f t="shared" si="3"/>
        <v>28.280999999999999</v>
      </c>
      <c r="AI6" s="130">
        <f t="shared" si="3"/>
        <v>9.984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33</v>
      </c>
      <c r="D7" s="28"/>
      <c r="E7" s="156">
        <f>E25</f>
        <v>64003.215999999993</v>
      </c>
      <c r="F7" s="90">
        <f t="shared" si="0"/>
        <v>35.16510961904762</v>
      </c>
      <c r="G7" s="90">
        <f t="shared" si="0"/>
        <v>38.829559238095236</v>
      </c>
      <c r="H7" s="90">
        <f t="shared" si="0"/>
        <v>0.98267256619047638</v>
      </c>
      <c r="I7" s="90">
        <f t="shared" si="0"/>
        <v>0.98765682095238072</v>
      </c>
      <c r="J7" s="90">
        <f t="shared" si="0"/>
        <v>3.7341305190476196E-2</v>
      </c>
      <c r="K7" s="56"/>
      <c r="L7" s="56"/>
      <c r="M7" s="56"/>
      <c r="N7" s="28"/>
      <c r="O7" s="56"/>
      <c r="P7" s="130">
        <f t="shared" si="1"/>
        <v>28.295999999999999</v>
      </c>
      <c r="Q7" s="130">
        <f t="shared" si="1"/>
        <v>10.125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33</v>
      </c>
      <c r="V7" s="28"/>
      <c r="W7" s="127">
        <f>W25</f>
        <v>63933.135999999999</v>
      </c>
      <c r="X7" s="90">
        <f t="shared" si="2"/>
        <v>35.980216047619038</v>
      </c>
      <c r="Y7" s="90">
        <f t="shared" si="2"/>
        <v>39.47881938095238</v>
      </c>
      <c r="Z7" s="90">
        <f t="shared" si="2"/>
        <v>0.98277020523809544</v>
      </c>
      <c r="AA7" s="90">
        <f t="shared" si="2"/>
        <v>0.98792325047619034</v>
      </c>
      <c r="AB7" s="90">
        <f t="shared" si="2"/>
        <v>3.3948076047619048E-2</v>
      </c>
      <c r="AC7" s="56"/>
      <c r="AD7" s="56"/>
      <c r="AE7" s="56"/>
      <c r="AF7" s="28"/>
      <c r="AG7" s="238"/>
      <c r="AH7" s="130">
        <f t="shared" si="3"/>
        <v>28.484000000000002</v>
      </c>
      <c r="AI7" s="130">
        <f t="shared" si="3"/>
        <v>10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56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35</v>
      </c>
      <c r="D8" s="28"/>
      <c r="E8" s="156">
        <f>E26</f>
        <v>95661.008000000016</v>
      </c>
      <c r="F8" s="90">
        <f t="shared" si="0"/>
        <v>38.419028571428576</v>
      </c>
      <c r="G8" s="90">
        <f t="shared" si="0"/>
        <v>42.566656285714281</v>
      </c>
      <c r="H8" s="90">
        <f t="shared" si="0"/>
        <v>0.99075523714285707</v>
      </c>
      <c r="I8" s="90">
        <f t="shared" si="0"/>
        <v>0.9940463671428571</v>
      </c>
      <c r="J8" s="90">
        <f t="shared" si="0"/>
        <v>1.9574976571428575E-2</v>
      </c>
      <c r="K8" s="56"/>
      <c r="L8" s="56"/>
      <c r="M8" s="56"/>
      <c r="N8" s="28"/>
      <c r="O8" s="56"/>
      <c r="P8" s="130">
        <f t="shared" si="1"/>
        <v>28.765000000000001</v>
      </c>
      <c r="Q8" s="130">
        <f t="shared" si="1"/>
        <v>10.375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35</v>
      </c>
      <c r="V8" s="28"/>
      <c r="W8" s="127">
        <f>W26</f>
        <v>95561.08</v>
      </c>
      <c r="X8" s="90">
        <f t="shared" si="2"/>
        <v>40.337460619047619</v>
      </c>
      <c r="Y8" s="90">
        <f t="shared" si="2"/>
        <v>43.691227571428577</v>
      </c>
      <c r="Z8" s="90">
        <f t="shared" si="2"/>
        <v>0.99094984095238114</v>
      </c>
      <c r="AA8" s="90">
        <f t="shared" si="2"/>
        <v>0.99433605666666647</v>
      </c>
      <c r="AB8" s="90">
        <f t="shared" si="2"/>
        <v>1.5630044666666669E-2</v>
      </c>
      <c r="AC8" s="56"/>
      <c r="AD8" s="56"/>
      <c r="AE8" s="56"/>
      <c r="AF8" s="28"/>
      <c r="AG8" s="238"/>
      <c r="AH8" s="130">
        <f t="shared" si="3"/>
        <v>29.030999999999999</v>
      </c>
      <c r="AI8" s="130">
        <f t="shared" si="3"/>
        <v>10.375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7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57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28.215825333961359</v>
      </c>
      <c r="Q10" s="154">
        <f>GEOMEAN(Q5:Q8)</f>
        <v>10.099154763799946</v>
      </c>
      <c r="R10" s="134" t="e">
        <f>AVERAGE(R5:R8)</f>
        <v>#DIV/0!</v>
      </c>
      <c r="S10" s="214"/>
      <c r="T10" s="153" t="s">
        <v>57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28.474150918007975</v>
      </c>
      <c r="AI10" s="154">
        <f>GEOMEAN(AI5:AI8)</f>
        <v>10.016532237564427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9" t="str">
        <f>CONCATENATE("Encoding/Decoding [ ",'Summary (auto)'!$C$3," ]")</f>
        <v>Encoding/Decoding [ 15-bit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90"/>
      <c r="T13" s="21"/>
      <c r="U13" s="289" t="str">
        <f>CONCATENATE("Encoding [ ",'Summary (auto)'!$C$4," ]")</f>
        <v>Encoding [ 20-bit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90"/>
    </row>
    <row r="14" spans="1:58" ht="15.6" customHeight="1" x14ac:dyDescent="0.25">
      <c r="B14" s="155"/>
      <c r="C14" s="101"/>
      <c r="D14" s="101"/>
      <c r="E14" s="250" t="s">
        <v>58</v>
      </c>
      <c r="F14" s="135" t="s">
        <v>59</v>
      </c>
      <c r="G14" s="135" t="s">
        <v>60</v>
      </c>
      <c r="H14" s="135" t="s">
        <v>61</v>
      </c>
      <c r="I14" s="135" t="s">
        <v>62</v>
      </c>
      <c r="J14" s="135" t="s">
        <v>63</v>
      </c>
      <c r="K14" s="135" t="s">
        <v>64</v>
      </c>
      <c r="L14" s="135" t="s">
        <v>65</v>
      </c>
      <c r="M14" s="102" t="s">
        <v>66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58</v>
      </c>
      <c r="X14" s="135" t="s">
        <v>59</v>
      </c>
      <c r="Y14" s="135" t="s">
        <v>60</v>
      </c>
      <c r="Z14" s="135" t="s">
        <v>61</v>
      </c>
      <c r="AA14" s="135" t="s">
        <v>62</v>
      </c>
      <c r="AB14" s="135" t="s">
        <v>63</v>
      </c>
      <c r="AC14" s="135" t="s">
        <v>64</v>
      </c>
      <c r="AD14" s="135" t="s">
        <v>65</v>
      </c>
      <c r="AE14" s="102" t="s">
        <v>66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53</v>
      </c>
      <c r="F15" s="236" t="s">
        <v>53</v>
      </c>
      <c r="G15" s="236" t="s">
        <v>53</v>
      </c>
      <c r="H15" s="236" t="s">
        <v>53</v>
      </c>
      <c r="I15" s="236" t="s">
        <v>53</v>
      </c>
      <c r="J15" s="236" t="s">
        <v>53</v>
      </c>
      <c r="K15" s="236" t="s">
        <v>53</v>
      </c>
      <c r="L15" s="236" t="s">
        <v>53</v>
      </c>
      <c r="M15" s="236" t="s">
        <v>53</v>
      </c>
      <c r="N15" s="33"/>
      <c r="O15" s="237"/>
      <c r="P15" s="204" t="s">
        <v>49</v>
      </c>
      <c r="Q15" s="204" t="s">
        <v>50</v>
      </c>
      <c r="R15" s="34"/>
      <c r="S15" s="214"/>
      <c r="T15" s="148"/>
      <c r="U15" s="32"/>
      <c r="V15" s="32"/>
      <c r="W15" s="236" t="s">
        <v>53</v>
      </c>
      <c r="X15" s="236" t="s">
        <v>53</v>
      </c>
      <c r="Y15" s="236" t="s">
        <v>53</v>
      </c>
      <c r="Z15" s="236" t="s">
        <v>53</v>
      </c>
      <c r="AA15" s="236" t="s">
        <v>53</v>
      </c>
      <c r="AB15" s="236" t="s">
        <v>53</v>
      </c>
      <c r="AC15" s="236" t="s">
        <v>53</v>
      </c>
      <c r="AD15" s="236" t="s">
        <v>53</v>
      </c>
      <c r="AE15" s="236" t="s">
        <v>53</v>
      </c>
      <c r="AF15" s="33"/>
      <c r="AG15" s="237"/>
      <c r="AH15" s="204" t="s">
        <v>49</v>
      </c>
      <c r="AI15" s="204" t="s">
        <v>50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1"/>
      <c r="C16" s="25" t="s">
        <v>31</v>
      </c>
      <c r="D16" s="26"/>
      <c r="E16" s="128">
        <v>5908.1840000000002</v>
      </c>
      <c r="F16" s="166">
        <v>6091.8</v>
      </c>
      <c r="G16" s="166">
        <v>777.24</v>
      </c>
      <c r="H16" s="166">
        <v>185.83199999999999</v>
      </c>
      <c r="I16" s="166">
        <v>32.72</v>
      </c>
      <c r="J16" s="166">
        <v>9228.48</v>
      </c>
      <c r="K16" s="60">
        <v>5631.6</v>
      </c>
      <c r="L16" s="60">
        <v>1906.624</v>
      </c>
      <c r="M16" s="60">
        <v>7.8879999999999999</v>
      </c>
      <c r="N16" s="55"/>
      <c r="O16" s="252"/>
      <c r="P16" s="129">
        <v>27.75</v>
      </c>
      <c r="Q16" s="129">
        <v>9.7959999999999994</v>
      </c>
      <c r="R16" s="142"/>
      <c r="S16" s="214"/>
      <c r="T16" s="301"/>
      <c r="U16" s="25" t="s">
        <v>31</v>
      </c>
      <c r="V16" s="26"/>
      <c r="W16" s="128">
        <v>5908.1840000000002</v>
      </c>
      <c r="X16" s="166">
        <v>6054.36</v>
      </c>
      <c r="Y16" s="166">
        <v>777.17600000000004</v>
      </c>
      <c r="Z16" s="166">
        <v>185.792</v>
      </c>
      <c r="AA16" s="166">
        <v>32.823999999999998</v>
      </c>
      <c r="AB16" s="166">
        <v>9228.64</v>
      </c>
      <c r="AC16" s="60">
        <v>5631.6880000000001</v>
      </c>
      <c r="AD16" s="60">
        <v>1906.6559999999999</v>
      </c>
      <c r="AE16" s="60">
        <v>7.8879999999999999</v>
      </c>
      <c r="AF16" s="55"/>
      <c r="AG16" s="252"/>
      <c r="AH16" s="129">
        <v>28.109000000000002</v>
      </c>
      <c r="AI16" s="129">
        <v>9.718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32</v>
      </c>
      <c r="D17" s="28"/>
      <c r="E17" s="143">
        <v>5908.1840000000002</v>
      </c>
      <c r="F17" s="167">
        <v>8542.2000000000007</v>
      </c>
      <c r="G17" s="167">
        <v>3469.5039999999999</v>
      </c>
      <c r="H17" s="167">
        <v>1338.36</v>
      </c>
      <c r="I17" s="167">
        <v>471.14400000000001</v>
      </c>
      <c r="J17" s="167">
        <v>12518.183999999999</v>
      </c>
      <c r="K17" s="62">
        <v>8057.2719999999999</v>
      </c>
      <c r="L17" s="62">
        <v>2690.32</v>
      </c>
      <c r="M17" s="62">
        <v>7.88</v>
      </c>
      <c r="N17" s="56"/>
      <c r="O17" s="238"/>
      <c r="P17" s="144">
        <v>28.062000000000001</v>
      </c>
      <c r="Q17" s="144">
        <v>10.109</v>
      </c>
      <c r="R17" s="145"/>
      <c r="S17" s="214"/>
      <c r="T17" s="285"/>
      <c r="U17" s="27" t="s">
        <v>32</v>
      </c>
      <c r="V17" s="28"/>
      <c r="W17" s="143">
        <v>5908.1840000000002</v>
      </c>
      <c r="X17" s="167">
        <v>8495.24</v>
      </c>
      <c r="Y17" s="167">
        <v>3470.752</v>
      </c>
      <c r="Z17" s="167">
        <v>1338.3040000000001</v>
      </c>
      <c r="AA17" s="167">
        <v>470.79199999999997</v>
      </c>
      <c r="AB17" s="167">
        <v>12518.168</v>
      </c>
      <c r="AC17" s="62">
        <v>8057.36</v>
      </c>
      <c r="AD17" s="62">
        <v>2690.3040000000001</v>
      </c>
      <c r="AE17" s="62">
        <v>7.88</v>
      </c>
      <c r="AF17" s="56"/>
      <c r="AG17" s="238"/>
      <c r="AH17" s="144">
        <v>28.280999999999999</v>
      </c>
      <c r="AI17" s="144">
        <v>9.984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33</v>
      </c>
      <c r="D18" s="28"/>
      <c r="E18" s="143">
        <v>5908.1840000000002</v>
      </c>
      <c r="F18" s="167">
        <v>11069.152</v>
      </c>
      <c r="G18" s="167">
        <v>8666.5040000000008</v>
      </c>
      <c r="H18" s="167">
        <v>4989.8720000000003</v>
      </c>
      <c r="I18" s="167">
        <v>3318.56</v>
      </c>
      <c r="J18" s="167">
        <v>15942.368</v>
      </c>
      <c r="K18" s="62">
        <v>10597.912</v>
      </c>
      <c r="L18" s="62">
        <v>3510.6640000000002</v>
      </c>
      <c r="M18" s="62">
        <v>7.8639999999999999</v>
      </c>
      <c r="N18" s="56"/>
      <c r="O18" s="238"/>
      <c r="P18" s="144">
        <v>28.295999999999999</v>
      </c>
      <c r="Q18" s="144">
        <v>10.125</v>
      </c>
      <c r="R18" s="145"/>
      <c r="S18" s="214"/>
      <c r="T18" s="285"/>
      <c r="U18" s="27" t="s">
        <v>33</v>
      </c>
      <c r="V18" s="28"/>
      <c r="W18" s="143">
        <v>5908.1840000000002</v>
      </c>
      <c r="X18" s="167">
        <v>11006.88</v>
      </c>
      <c r="Y18" s="167">
        <v>8666.0319999999992</v>
      </c>
      <c r="Z18" s="167">
        <v>4986.5600000000004</v>
      </c>
      <c r="AA18" s="167">
        <v>3315.2</v>
      </c>
      <c r="AB18" s="167">
        <v>15942.048000000001</v>
      </c>
      <c r="AC18" s="62">
        <v>10597.567999999999</v>
      </c>
      <c r="AD18" s="62">
        <v>3510.6640000000002</v>
      </c>
      <c r="AE18" s="62">
        <v>7.8639999999999999</v>
      </c>
      <c r="AF18" s="56"/>
      <c r="AG18" s="238"/>
      <c r="AH18" s="144">
        <v>28.484000000000002</v>
      </c>
      <c r="AI18" s="144">
        <v>10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35</v>
      </c>
      <c r="D19" s="28"/>
      <c r="E19" s="143">
        <v>5908.1840000000002</v>
      </c>
      <c r="F19" s="167">
        <v>13479.752</v>
      </c>
      <c r="G19" s="167">
        <v>15283.944</v>
      </c>
      <c r="H19" s="167">
        <v>12451.016</v>
      </c>
      <c r="I19" s="167">
        <v>11401.072</v>
      </c>
      <c r="J19" s="167">
        <v>19511.168000000001</v>
      </c>
      <c r="K19" s="62">
        <v>13258.712</v>
      </c>
      <c r="L19" s="62">
        <v>4367.16</v>
      </c>
      <c r="M19" s="62">
        <v>7.7359999999999998</v>
      </c>
      <c r="N19" s="56"/>
      <c r="O19" s="238"/>
      <c r="P19" s="144">
        <v>28.765000000000001</v>
      </c>
      <c r="Q19" s="144">
        <v>10.375</v>
      </c>
      <c r="R19" s="145"/>
      <c r="S19" s="214"/>
      <c r="T19" s="285"/>
      <c r="U19" s="27" t="s">
        <v>35</v>
      </c>
      <c r="V19" s="28"/>
      <c r="W19" s="143">
        <v>5908.1840000000002</v>
      </c>
      <c r="X19" s="167">
        <v>13403.56</v>
      </c>
      <c r="Y19" s="167">
        <v>15280.392</v>
      </c>
      <c r="Z19" s="167">
        <v>12441.072</v>
      </c>
      <c r="AA19" s="167">
        <v>11391.472</v>
      </c>
      <c r="AB19" s="167">
        <v>19510.944</v>
      </c>
      <c r="AC19" s="62">
        <v>13258.36</v>
      </c>
      <c r="AD19" s="62">
        <v>4367.0959999999995</v>
      </c>
      <c r="AE19" s="62">
        <v>7.7359999999999998</v>
      </c>
      <c r="AF19" s="56"/>
      <c r="AG19" s="238"/>
      <c r="AH19" s="144">
        <v>29.030999999999999</v>
      </c>
      <c r="AI19" s="144">
        <v>10.375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29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29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53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53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88"/>
      <c r="C23" s="25" t="s">
        <v>31</v>
      </c>
      <c r="D23" s="26"/>
      <c r="E23" s="127">
        <f>SUM(E16:L16)</f>
        <v>29762.48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88"/>
      <c r="U23" s="25" t="s">
        <v>31</v>
      </c>
      <c r="V23" s="26"/>
      <c r="W23" s="127">
        <f>SUM(W16:AD16)</f>
        <v>29725.319999999996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32</v>
      </c>
      <c r="D24" s="28"/>
      <c r="E24" s="127">
        <f>SUM(E17:L17)</f>
        <v>42995.167999999998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32</v>
      </c>
      <c r="V24" s="28"/>
      <c r="W24" s="127">
        <f>SUM(W17:AD17)</f>
        <v>42949.104000000007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33</v>
      </c>
      <c r="D25" s="28"/>
      <c r="E25" s="127">
        <f>SUM(E18:L18)</f>
        <v>64003.215999999993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33</v>
      </c>
      <c r="V25" s="28"/>
      <c r="W25" s="127">
        <f>SUM(W18:AD18)</f>
        <v>63933.135999999999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35</v>
      </c>
      <c r="D26" s="28"/>
      <c r="E26" s="127">
        <f>SUM(E19:L19)</f>
        <v>95661.008000000016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35</v>
      </c>
      <c r="V26" s="28"/>
      <c r="W26" s="127">
        <f>SUM(W19:AD19)</f>
        <v>95561.08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7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7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9" t="str">
        <f>CONCATENATE("View Synthesis [ ",'Summary (auto)'!$C$3," ]")</f>
        <v>View Synthesis [ 15-bit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90"/>
      <c r="S31" s="214"/>
      <c r="T31" s="21"/>
      <c r="U31" s="289" t="str">
        <f>CONCATENATE("View Synthesis [ ",'Summary (auto)'!$C$4," ]")</f>
        <v>View Synthesis [ 20-bit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90"/>
      <c r="AK31" s="199"/>
      <c r="AL31" s="199"/>
      <c r="AM31" s="295" t="s">
        <v>67</v>
      </c>
      <c r="AN31" s="278"/>
      <c r="AO31" s="278"/>
      <c r="AP31" s="278"/>
      <c r="AQ31" s="152"/>
      <c r="AR31" s="199"/>
      <c r="AS31" s="199"/>
      <c r="AT31" s="199"/>
    </row>
    <row r="32" spans="2:56" ht="13.5" customHeight="1" thickBot="1" x14ac:dyDescent="0.2">
      <c r="B32" s="24" t="s">
        <v>68</v>
      </c>
      <c r="C32" s="94"/>
      <c r="D32" s="94"/>
      <c r="E32" s="214"/>
      <c r="F32" s="22" t="s">
        <v>27</v>
      </c>
      <c r="G32" s="22" t="s">
        <v>38</v>
      </c>
      <c r="H32" s="22" t="s">
        <v>41</v>
      </c>
      <c r="I32" s="22" t="s">
        <v>44</v>
      </c>
      <c r="J32" s="22" t="s">
        <v>54</v>
      </c>
      <c r="K32" s="22"/>
      <c r="L32" s="118"/>
      <c r="M32" s="118"/>
      <c r="N32" s="22"/>
      <c r="O32" s="256"/>
      <c r="P32" s="22"/>
      <c r="Q32" s="22"/>
      <c r="R32" s="23" t="s">
        <v>51</v>
      </c>
      <c r="S32" s="214"/>
      <c r="T32" s="24" t="s">
        <v>68</v>
      </c>
      <c r="U32" s="94"/>
      <c r="V32" s="94"/>
      <c r="W32" s="214"/>
      <c r="X32" s="22" t="s">
        <v>27</v>
      </c>
      <c r="Y32" s="22" t="s">
        <v>38</v>
      </c>
      <c r="Z32" s="22" t="s">
        <v>41</v>
      </c>
      <c r="AA32" s="22" t="s">
        <v>44</v>
      </c>
      <c r="AB32" s="22" t="s">
        <v>54</v>
      </c>
      <c r="AC32" s="22"/>
      <c r="AD32" s="214"/>
      <c r="AE32" s="214"/>
      <c r="AF32" s="22"/>
      <c r="AG32" s="256"/>
      <c r="AH32" s="22"/>
      <c r="AI32" s="22"/>
      <c r="AJ32" s="23" t="s">
        <v>51</v>
      </c>
      <c r="AK32" s="199"/>
      <c r="AL32" s="24" t="s">
        <v>68</v>
      </c>
      <c r="AM32" s="98" t="s">
        <v>27</v>
      </c>
      <c r="AN32" s="30" t="s">
        <v>38</v>
      </c>
      <c r="AO32" s="30" t="s">
        <v>41</v>
      </c>
      <c r="AP32" s="30" t="s">
        <v>44</v>
      </c>
      <c r="AQ32" s="97" t="s">
        <v>54</v>
      </c>
      <c r="AR32" s="90"/>
      <c r="AS32" s="249"/>
      <c r="AT32" s="90"/>
    </row>
    <row r="33" spans="2:52" x14ac:dyDescent="0.15">
      <c r="B33" s="284" t="s">
        <v>69</v>
      </c>
      <c r="C33" s="25" t="s">
        <v>31</v>
      </c>
      <c r="D33" s="39"/>
      <c r="E33" s="55"/>
      <c r="F33" s="96">
        <v>29.264400999999999</v>
      </c>
      <c r="G33" s="96">
        <v>31.871455999999998</v>
      </c>
      <c r="H33" s="96">
        <v>0.95413261000000005</v>
      </c>
      <c r="I33" s="60">
        <v>0.96508532999999996</v>
      </c>
      <c r="J33" s="60">
        <v>9.9250939999999996E-2</v>
      </c>
      <c r="K33" s="61"/>
      <c r="L33" s="257"/>
      <c r="M33" s="257"/>
      <c r="N33" s="55"/>
      <c r="O33" s="26"/>
      <c r="P33" s="55"/>
      <c r="Q33" s="26"/>
      <c r="R33" s="131"/>
      <c r="S33" s="214"/>
      <c r="T33" s="284" t="s">
        <v>69</v>
      </c>
      <c r="U33" s="25" t="s">
        <v>31</v>
      </c>
      <c r="V33" s="39"/>
      <c r="W33" s="55"/>
      <c r="X33" s="96">
        <v>28.656645999999999</v>
      </c>
      <c r="Y33" s="96">
        <v>33.090628000000002</v>
      </c>
      <c r="Z33" s="96">
        <v>0.95418442000000003</v>
      </c>
      <c r="AA33" s="60">
        <v>0.96441869000000002</v>
      </c>
      <c r="AB33" s="60">
        <v>8.7284420000000001E-2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4" t="s">
        <v>69</v>
      </c>
      <c r="AM33" s="119">
        <f t="shared" ref="AM33:AM96" si="4">IF(OR(X33="",F33=""),"",X33-F33)</f>
        <v>-0.60775500000000093</v>
      </c>
      <c r="AN33" s="95">
        <f t="shared" ref="AN33:AN96" si="5">IF(OR(Y33="",G33=""),"",Y33-G33)</f>
        <v>1.2191720000000039</v>
      </c>
      <c r="AO33" s="95">
        <f t="shared" ref="AO33:AO96" si="6">IF(OR(Z33="",H33=""),"",Z33-H33)</f>
        <v>5.1809999999985479E-5</v>
      </c>
      <c r="AP33" s="95">
        <f t="shared" ref="AP33:AP96" si="7">IF(OR(AA33="",I33=""),"",AA33-I33)</f>
        <v>-6.6663999999994061E-4</v>
      </c>
      <c r="AQ33" s="120">
        <f t="shared" ref="AQ33:AQ96" si="8">IF(OR(AB33="",J33=""),"",AB33-J33)</f>
        <v>-1.1966519999999994E-2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32</v>
      </c>
      <c r="D34" s="186"/>
      <c r="E34" s="56"/>
      <c r="F34" s="187">
        <v>31.168341999999999</v>
      </c>
      <c r="G34" s="187">
        <v>34.261434000000001</v>
      </c>
      <c r="H34" s="187">
        <v>0.97080179</v>
      </c>
      <c r="I34" s="62">
        <v>0.97525101999999997</v>
      </c>
      <c r="J34" s="62">
        <v>6.7140623999999996E-2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32</v>
      </c>
      <c r="V34" s="186"/>
      <c r="W34" s="56"/>
      <c r="X34" s="187">
        <v>31.490165000000001</v>
      </c>
      <c r="Y34" s="187">
        <v>35.363117000000003</v>
      </c>
      <c r="Z34" s="187">
        <v>0.97071741</v>
      </c>
      <c r="AA34" s="62">
        <v>0.97485695000000006</v>
      </c>
      <c r="AB34" s="62">
        <v>5.7773918E-2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0.32182300000000197</v>
      </c>
      <c r="AN34" s="121">
        <f t="shared" si="5"/>
        <v>1.1016830000000013</v>
      </c>
      <c r="AO34" s="121">
        <f t="shared" si="6"/>
        <v>-8.4379999999995015E-5</v>
      </c>
      <c r="AP34" s="121">
        <f t="shared" si="7"/>
        <v>-3.940699999999131E-4</v>
      </c>
      <c r="AQ34" s="87">
        <f t="shared" si="8"/>
        <v>-9.3667059999999955E-3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33</v>
      </c>
      <c r="D35" s="186"/>
      <c r="E35" s="56"/>
      <c r="F35" s="187">
        <v>34.178396999999997</v>
      </c>
      <c r="G35" s="187">
        <v>37.891719999999999</v>
      </c>
      <c r="H35" s="187">
        <v>0.98275570999999995</v>
      </c>
      <c r="I35" s="62">
        <v>0.98612522000000002</v>
      </c>
      <c r="J35" s="62">
        <v>4.1830619999999999E-2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33</v>
      </c>
      <c r="V35" s="186"/>
      <c r="W35" s="56"/>
      <c r="X35" s="187">
        <v>35.391109</v>
      </c>
      <c r="Y35" s="187">
        <v>38.969256999999999</v>
      </c>
      <c r="Z35" s="187">
        <v>0.98294029000000005</v>
      </c>
      <c r="AA35" s="62">
        <v>0.98660154</v>
      </c>
      <c r="AB35" s="62">
        <v>3.5297870000000002E-2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1.2127120000000033</v>
      </c>
      <c r="AN35" s="121">
        <f t="shared" si="5"/>
        <v>1.0775369999999995</v>
      </c>
      <c r="AO35" s="121">
        <f t="shared" si="6"/>
        <v>1.8458000000010077E-4</v>
      </c>
      <c r="AP35" s="121">
        <f t="shared" si="7"/>
        <v>4.7631999999997454E-4</v>
      </c>
      <c r="AQ35" s="87">
        <f t="shared" si="8"/>
        <v>-6.5327499999999969E-3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35</v>
      </c>
      <c r="D36" s="186"/>
      <c r="E36" s="56"/>
      <c r="F36" s="187">
        <v>37.338341999999997</v>
      </c>
      <c r="G36" s="187">
        <v>41.810178999999998</v>
      </c>
      <c r="H36" s="187">
        <v>0.99066332000000001</v>
      </c>
      <c r="I36" s="62">
        <v>0.99340717999999995</v>
      </c>
      <c r="J36" s="62">
        <v>2.2962090000000001E-2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35</v>
      </c>
      <c r="V36" s="186"/>
      <c r="W36" s="56"/>
      <c r="X36" s="187">
        <v>40.067117000000003</v>
      </c>
      <c r="Y36" s="187">
        <v>43.374270000000003</v>
      </c>
      <c r="Z36" s="187">
        <v>0.99101077000000004</v>
      </c>
      <c r="AA36" s="62">
        <v>0.99398470000000005</v>
      </c>
      <c r="AB36" s="62">
        <v>1.603684E-2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2.7287750000000059</v>
      </c>
      <c r="AN36" s="121">
        <f t="shared" si="5"/>
        <v>1.5640910000000048</v>
      </c>
      <c r="AO36" s="121">
        <f t="shared" si="6"/>
        <v>3.474500000000269E-4</v>
      </c>
      <c r="AP36" s="121">
        <f t="shared" si="7"/>
        <v>5.7752000000010906E-4</v>
      </c>
      <c r="AQ36" s="87">
        <f t="shared" si="8"/>
        <v>-6.9252500000000008E-3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4" t="s">
        <v>70</v>
      </c>
      <c r="C38" s="25" t="s">
        <v>31</v>
      </c>
      <c r="D38" s="39"/>
      <c r="E38" s="55"/>
      <c r="F38" s="96">
        <v>29.653932000000001</v>
      </c>
      <c r="G38" s="96">
        <v>32.493166000000002</v>
      </c>
      <c r="H38" s="96">
        <v>0.95595304000000003</v>
      </c>
      <c r="I38" s="60">
        <v>0.96780007999999995</v>
      </c>
      <c r="J38" s="60">
        <v>8.9027560000000006E-2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84" t="s">
        <v>70</v>
      </c>
      <c r="U38" s="25" t="s">
        <v>31</v>
      </c>
      <c r="V38" s="39"/>
      <c r="W38" s="55"/>
      <c r="X38" s="96">
        <v>28.979652000000002</v>
      </c>
      <c r="Y38" s="96">
        <v>33.419451000000002</v>
      </c>
      <c r="Z38" s="96">
        <v>0.95607180999999997</v>
      </c>
      <c r="AA38" s="60">
        <v>0.96737861000000003</v>
      </c>
      <c r="AB38" s="60">
        <v>8.0134109999999995E-2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4" t="s">
        <v>70</v>
      </c>
      <c r="AM38" s="119">
        <f t="shared" si="4"/>
        <v>-0.67427999999999955</v>
      </c>
      <c r="AN38" s="95">
        <f t="shared" si="5"/>
        <v>0.92628500000000003</v>
      </c>
      <c r="AO38" s="95">
        <f t="shared" si="6"/>
        <v>1.1876999999993476E-4</v>
      </c>
      <c r="AP38" s="95">
        <f t="shared" si="7"/>
        <v>-4.2146999999992385E-4</v>
      </c>
      <c r="AQ38" s="120">
        <f t="shared" si="8"/>
        <v>-8.8934500000000111E-3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32</v>
      </c>
      <c r="D39" s="186"/>
      <c r="E39" s="56"/>
      <c r="F39" s="187">
        <v>31.640571000000001</v>
      </c>
      <c r="G39" s="187">
        <v>34.885339999999999</v>
      </c>
      <c r="H39" s="187">
        <v>0.97219507000000005</v>
      </c>
      <c r="I39" s="62">
        <v>0.97745254999999998</v>
      </c>
      <c r="J39" s="62">
        <v>6.1560246999999998E-2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32</v>
      </c>
      <c r="V39" s="186"/>
      <c r="W39" s="56"/>
      <c r="X39" s="187">
        <v>31.808354999999999</v>
      </c>
      <c r="Y39" s="187">
        <v>35.733939999999997</v>
      </c>
      <c r="Z39" s="187">
        <v>0.97213024000000003</v>
      </c>
      <c r="AA39" s="62">
        <v>0.97737057000000005</v>
      </c>
      <c r="AB39" s="62">
        <v>5.5056124999999997E-2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0.16778399999999749</v>
      </c>
      <c r="AN39" s="121">
        <f t="shared" si="5"/>
        <v>0.84859999999999758</v>
      </c>
      <c r="AO39" s="121">
        <f t="shared" si="6"/>
        <v>-6.4830000000015708E-5</v>
      </c>
      <c r="AP39" s="121">
        <f t="shared" si="7"/>
        <v>-8.1979999999926001E-5</v>
      </c>
      <c r="AQ39" s="87">
        <f t="shared" si="8"/>
        <v>-6.5041220000000011E-3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33</v>
      </c>
      <c r="D40" s="186"/>
      <c r="E40" s="56"/>
      <c r="F40" s="187">
        <v>34.581921999999999</v>
      </c>
      <c r="G40" s="187">
        <v>38.293334000000002</v>
      </c>
      <c r="H40" s="187">
        <v>0.98303028999999997</v>
      </c>
      <c r="I40" s="62">
        <v>0.98680062999999996</v>
      </c>
      <c r="J40" s="62">
        <v>3.9191722999999998E-2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33</v>
      </c>
      <c r="V40" s="186"/>
      <c r="W40" s="56"/>
      <c r="X40" s="187">
        <v>35.479877999999999</v>
      </c>
      <c r="Y40" s="187">
        <v>39.080075999999998</v>
      </c>
      <c r="Z40" s="187">
        <v>0.98317043000000004</v>
      </c>
      <c r="AA40" s="62">
        <v>0.98693010000000003</v>
      </c>
      <c r="AB40" s="62">
        <v>3.5135596999999998E-2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0.89795600000000064</v>
      </c>
      <c r="AN40" s="121">
        <f t="shared" si="5"/>
        <v>0.78674199999999672</v>
      </c>
      <c r="AO40" s="121">
        <f t="shared" si="6"/>
        <v>1.4014000000006632E-4</v>
      </c>
      <c r="AP40" s="121">
        <f t="shared" si="7"/>
        <v>1.2947000000007591E-4</v>
      </c>
      <c r="AQ40" s="87">
        <f t="shared" si="8"/>
        <v>-4.0561260000000002E-3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35</v>
      </c>
      <c r="D41" s="186"/>
      <c r="E41" s="56"/>
      <c r="F41" s="187">
        <v>37.558250000000001</v>
      </c>
      <c r="G41" s="187">
        <v>42.003701999999997</v>
      </c>
      <c r="H41" s="187">
        <v>0.99074134999999997</v>
      </c>
      <c r="I41" s="62">
        <v>0.99367614000000004</v>
      </c>
      <c r="J41" s="62">
        <v>2.211873E-2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35</v>
      </c>
      <c r="V41" s="186"/>
      <c r="W41" s="56"/>
      <c r="X41" s="187">
        <v>40.238428999999996</v>
      </c>
      <c r="Y41" s="187">
        <v>43.53454</v>
      </c>
      <c r="Z41" s="187">
        <v>0.99102661000000003</v>
      </c>
      <c r="AA41" s="62">
        <v>0.99418390000000001</v>
      </c>
      <c r="AB41" s="62">
        <v>1.5377617E-2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2.6801789999999954</v>
      </c>
      <c r="AN41" s="121">
        <f t="shared" si="5"/>
        <v>1.5308380000000028</v>
      </c>
      <c r="AO41" s="121">
        <f t="shared" si="6"/>
        <v>2.8526000000006491E-4</v>
      </c>
      <c r="AP41" s="121">
        <f t="shared" si="7"/>
        <v>5.0775999999996824E-4</v>
      </c>
      <c r="AQ41" s="87">
        <f t="shared" si="8"/>
        <v>-6.741113E-3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4" t="s">
        <v>71</v>
      </c>
      <c r="C43" s="25" t="s">
        <v>31</v>
      </c>
      <c r="D43" s="39"/>
      <c r="E43" s="55"/>
      <c r="F43" s="96">
        <v>29.483474999999999</v>
      </c>
      <c r="G43" s="96">
        <v>32.243164999999998</v>
      </c>
      <c r="H43" s="96">
        <v>0.95721858000000004</v>
      </c>
      <c r="I43" s="60">
        <v>0.96749980999999996</v>
      </c>
      <c r="J43" s="60">
        <v>8.8831289999999993E-2</v>
      </c>
      <c r="K43" s="61"/>
      <c r="L43" s="257"/>
      <c r="M43" s="257"/>
      <c r="N43" s="55"/>
      <c r="O43" s="26"/>
      <c r="P43" s="55"/>
      <c r="Q43" s="26"/>
      <c r="R43" s="131"/>
      <c r="S43" s="214"/>
      <c r="T43" s="284" t="s">
        <v>71</v>
      </c>
      <c r="U43" s="25" t="s">
        <v>31</v>
      </c>
      <c r="V43" s="39"/>
      <c r="W43" s="55"/>
      <c r="X43" s="96">
        <v>29.194185000000001</v>
      </c>
      <c r="Y43" s="96">
        <v>33.113776999999999</v>
      </c>
      <c r="Z43" s="96">
        <v>0.95753047000000002</v>
      </c>
      <c r="AA43" s="60">
        <v>0.96670825000000005</v>
      </c>
      <c r="AB43" s="60">
        <v>7.7546080000000003E-2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4" t="s">
        <v>71</v>
      </c>
      <c r="AM43" s="119">
        <f t="shared" si="4"/>
        <v>-0.2892899999999976</v>
      </c>
      <c r="AN43" s="95">
        <f t="shared" si="5"/>
        <v>0.87061200000000127</v>
      </c>
      <c r="AO43" s="95">
        <f t="shared" si="6"/>
        <v>3.1188999999998135E-4</v>
      </c>
      <c r="AP43" s="95">
        <f t="shared" si="7"/>
        <v>-7.9155999999991344E-4</v>
      </c>
      <c r="AQ43" s="120">
        <f t="shared" si="8"/>
        <v>-1.128520999999999E-2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32</v>
      </c>
      <c r="D44" s="186"/>
      <c r="E44" s="56"/>
      <c r="F44" s="187">
        <v>31.457158</v>
      </c>
      <c r="G44" s="187">
        <v>34.670960000000001</v>
      </c>
      <c r="H44" s="187">
        <v>0.97298247000000004</v>
      </c>
      <c r="I44" s="62">
        <v>0.97774766999999996</v>
      </c>
      <c r="J44" s="62">
        <v>6.1471246E-2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32</v>
      </c>
      <c r="V44" s="186"/>
      <c r="W44" s="56"/>
      <c r="X44" s="187">
        <v>32.021282999999997</v>
      </c>
      <c r="Y44" s="187">
        <v>35.490878000000002</v>
      </c>
      <c r="Z44" s="187">
        <v>0.97290368999999999</v>
      </c>
      <c r="AA44" s="62">
        <v>0.97756655000000003</v>
      </c>
      <c r="AB44" s="62">
        <v>5.2161804999999999E-2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0.5641249999999971</v>
      </c>
      <c r="AN44" s="121">
        <f t="shared" si="5"/>
        <v>0.81991800000000126</v>
      </c>
      <c r="AO44" s="121">
        <f t="shared" si="6"/>
        <v>-7.8780000000056027E-5</v>
      </c>
      <c r="AP44" s="121">
        <f t="shared" si="7"/>
        <v>-1.8111999999992356E-4</v>
      </c>
      <c r="AQ44" s="87">
        <f t="shared" si="8"/>
        <v>-9.3094410000000016E-3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33</v>
      </c>
      <c r="D45" s="186"/>
      <c r="E45" s="56"/>
      <c r="F45" s="187">
        <v>34.185218999999996</v>
      </c>
      <c r="G45" s="187">
        <v>38.001756</v>
      </c>
      <c r="H45" s="187">
        <v>0.98290363000000003</v>
      </c>
      <c r="I45" s="62">
        <v>0.98682535000000005</v>
      </c>
      <c r="J45" s="62">
        <v>4.0682293000000001E-2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33</v>
      </c>
      <c r="V45" s="186"/>
      <c r="W45" s="56"/>
      <c r="X45" s="187">
        <v>35.279674999999997</v>
      </c>
      <c r="Y45" s="187">
        <v>38.711981000000002</v>
      </c>
      <c r="Z45" s="187">
        <v>0.98304789000000004</v>
      </c>
      <c r="AA45" s="62">
        <v>0.98688251000000005</v>
      </c>
      <c r="AB45" s="62">
        <v>3.4912199999999997E-2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1.094456000000001</v>
      </c>
      <c r="AN45" s="121">
        <f t="shared" si="5"/>
        <v>0.71022500000000122</v>
      </c>
      <c r="AO45" s="121">
        <f t="shared" si="6"/>
        <v>1.4426000000000716E-4</v>
      </c>
      <c r="AP45" s="121">
        <f t="shared" si="7"/>
        <v>5.7160000000000544E-5</v>
      </c>
      <c r="AQ45" s="87">
        <f t="shared" si="8"/>
        <v>-5.7700930000000039E-3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35</v>
      </c>
      <c r="D46" s="186"/>
      <c r="E46" s="56"/>
      <c r="F46" s="187">
        <v>37.456082000000002</v>
      </c>
      <c r="G46" s="187">
        <v>41.944361000000001</v>
      </c>
      <c r="H46" s="187">
        <v>0.99067399</v>
      </c>
      <c r="I46" s="62">
        <v>0.99367481999999996</v>
      </c>
      <c r="J46" s="62">
        <v>2.2687128000000001E-2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35</v>
      </c>
      <c r="V46" s="186"/>
      <c r="W46" s="56"/>
      <c r="X46" s="187">
        <v>39.769253999999997</v>
      </c>
      <c r="Y46" s="187">
        <v>43.164698000000001</v>
      </c>
      <c r="Z46" s="187">
        <v>0.99094371999999997</v>
      </c>
      <c r="AA46" s="62">
        <v>0.99408264999999996</v>
      </c>
      <c r="AB46" s="62">
        <v>1.5648740000000001E-2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2.3131719999999945</v>
      </c>
      <c r="AN46" s="121">
        <f t="shared" si="5"/>
        <v>1.2203370000000007</v>
      </c>
      <c r="AO46" s="121">
        <f t="shared" si="6"/>
        <v>2.6972999999996805E-4</v>
      </c>
      <c r="AP46" s="121">
        <f t="shared" si="7"/>
        <v>4.0782999999999792E-4</v>
      </c>
      <c r="AQ46" s="87">
        <f t="shared" si="8"/>
        <v>-7.0383879999999996E-3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4" t="s">
        <v>72</v>
      </c>
      <c r="C48" s="25" t="s">
        <v>31</v>
      </c>
      <c r="D48" s="39"/>
      <c r="E48" s="55"/>
      <c r="F48" s="96">
        <v>29.739371999999999</v>
      </c>
      <c r="G48" s="96">
        <v>32.392384999999997</v>
      </c>
      <c r="H48" s="96">
        <v>0.95636041000000005</v>
      </c>
      <c r="I48" s="60">
        <v>0.96788127000000002</v>
      </c>
      <c r="J48" s="60">
        <v>7.9584249999999995E-2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4" t="s">
        <v>72</v>
      </c>
      <c r="U48" s="25" t="s">
        <v>31</v>
      </c>
      <c r="V48" s="39"/>
      <c r="W48" s="55"/>
      <c r="X48" s="96">
        <v>28.803877</v>
      </c>
      <c r="Y48" s="96">
        <v>33.237949999999998</v>
      </c>
      <c r="Z48" s="96">
        <v>0.95646576000000005</v>
      </c>
      <c r="AA48" s="60">
        <v>0.96667722</v>
      </c>
      <c r="AB48" s="60">
        <v>7.4403839999999999E-2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4" t="s">
        <v>72</v>
      </c>
      <c r="AM48" s="119">
        <f t="shared" si="4"/>
        <v>-0.93549499999999952</v>
      </c>
      <c r="AN48" s="95">
        <f t="shared" si="5"/>
        <v>0.84556500000000057</v>
      </c>
      <c r="AO48" s="95">
        <f t="shared" si="6"/>
        <v>1.0535000000000405E-4</v>
      </c>
      <c r="AP48" s="95">
        <f t="shared" si="7"/>
        <v>-1.2040500000000121E-3</v>
      </c>
      <c r="AQ48" s="120">
        <f t="shared" si="8"/>
        <v>-5.1804099999999964E-3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32</v>
      </c>
      <c r="D49" s="186"/>
      <c r="E49" s="56"/>
      <c r="F49" s="187">
        <v>32.340978</v>
      </c>
      <c r="G49" s="187">
        <v>35.080140999999998</v>
      </c>
      <c r="H49" s="187">
        <v>0.97204281999999997</v>
      </c>
      <c r="I49" s="62">
        <v>0.97875314000000002</v>
      </c>
      <c r="J49" s="62">
        <v>5.3682095999999999E-2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32</v>
      </c>
      <c r="V49" s="186"/>
      <c r="W49" s="56"/>
      <c r="X49" s="187">
        <v>31.642606000000001</v>
      </c>
      <c r="Y49" s="187">
        <v>35.696094000000002</v>
      </c>
      <c r="Z49" s="187">
        <v>0.97204742</v>
      </c>
      <c r="AA49" s="62">
        <v>0.97893030999999997</v>
      </c>
      <c r="AB49" s="62">
        <v>4.9277894000000003E-2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-0.6983719999999991</v>
      </c>
      <c r="AN49" s="121">
        <f t="shared" si="5"/>
        <v>0.61595300000000464</v>
      </c>
      <c r="AO49" s="121">
        <f t="shared" si="6"/>
        <v>4.6000000000212538E-6</v>
      </c>
      <c r="AP49" s="121">
        <f t="shared" si="7"/>
        <v>1.7716999999994876E-4</v>
      </c>
      <c r="AQ49" s="87">
        <f t="shared" si="8"/>
        <v>-4.404201999999996E-3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33</v>
      </c>
      <c r="D50" s="186"/>
      <c r="E50" s="56"/>
      <c r="F50" s="187">
        <v>35.336747000000003</v>
      </c>
      <c r="G50" s="187">
        <v>38.722914000000003</v>
      </c>
      <c r="H50" s="187">
        <v>0.98242213</v>
      </c>
      <c r="I50" s="62">
        <v>0.98743422000000003</v>
      </c>
      <c r="J50" s="62">
        <v>3.3461507000000001E-2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33</v>
      </c>
      <c r="V50" s="186"/>
      <c r="W50" s="56"/>
      <c r="X50" s="187">
        <v>35.583894999999998</v>
      </c>
      <c r="Y50" s="187">
        <v>39.247160999999998</v>
      </c>
      <c r="Z50" s="187">
        <v>0.98256323999999995</v>
      </c>
      <c r="AA50" s="62">
        <v>0.98766145000000005</v>
      </c>
      <c r="AB50" s="62">
        <v>3.0457132000000001E-2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0.2471479999999957</v>
      </c>
      <c r="AN50" s="121">
        <f t="shared" si="5"/>
        <v>0.52424699999999547</v>
      </c>
      <c r="AO50" s="121">
        <f t="shared" si="6"/>
        <v>1.4110999999994434E-4</v>
      </c>
      <c r="AP50" s="121">
        <f t="shared" si="7"/>
        <v>2.2723000000002269E-4</v>
      </c>
      <c r="AQ50" s="87">
        <f t="shared" si="8"/>
        <v>-3.0043750000000001E-3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35</v>
      </c>
      <c r="D51" s="186"/>
      <c r="E51" s="56"/>
      <c r="F51" s="187">
        <v>38.378571000000001</v>
      </c>
      <c r="G51" s="187">
        <v>42.529226999999999</v>
      </c>
      <c r="H51" s="187">
        <v>0.99046873999999996</v>
      </c>
      <c r="I51" s="62">
        <v>0.99386364999999999</v>
      </c>
      <c r="J51" s="62">
        <v>1.8910045E-2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35</v>
      </c>
      <c r="V51" s="186"/>
      <c r="W51" s="56"/>
      <c r="X51" s="187">
        <v>40.168782999999998</v>
      </c>
      <c r="Y51" s="187">
        <v>43.531221000000002</v>
      </c>
      <c r="Z51" s="187">
        <v>0.99065440000000005</v>
      </c>
      <c r="AA51" s="62">
        <v>0.99394225000000003</v>
      </c>
      <c r="AB51" s="62">
        <v>1.4688278000000001E-2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1.7902119999999968</v>
      </c>
      <c r="AN51" s="121">
        <f t="shared" si="5"/>
        <v>1.0019940000000034</v>
      </c>
      <c r="AO51" s="121">
        <f t="shared" si="6"/>
        <v>1.8566000000008742E-4</v>
      </c>
      <c r="AP51" s="121">
        <f t="shared" si="7"/>
        <v>7.8600000000039749E-5</v>
      </c>
      <c r="AQ51" s="87">
        <f t="shared" si="8"/>
        <v>-4.2217669999999995E-3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4" t="s">
        <v>73</v>
      </c>
      <c r="C53" s="25" t="s">
        <v>31</v>
      </c>
      <c r="D53" s="39"/>
      <c r="E53" s="55"/>
      <c r="F53" s="96">
        <v>29.849862999999999</v>
      </c>
      <c r="G53" s="96">
        <v>32.365535999999999</v>
      </c>
      <c r="H53" s="96">
        <v>0.95780772000000003</v>
      </c>
      <c r="I53" s="60">
        <v>0.96919553999999997</v>
      </c>
      <c r="J53" s="60">
        <v>8.0165959999999994E-2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84" t="s">
        <v>73</v>
      </c>
      <c r="U53" s="25" t="s">
        <v>31</v>
      </c>
      <c r="V53" s="39"/>
      <c r="W53" s="55"/>
      <c r="X53" s="96">
        <v>29.199552000000001</v>
      </c>
      <c r="Y53" s="96">
        <v>33.394829999999999</v>
      </c>
      <c r="Z53" s="96">
        <v>0.95779095999999997</v>
      </c>
      <c r="AA53" s="60">
        <v>0.96865888</v>
      </c>
      <c r="AB53" s="60">
        <v>7.366048E-2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4" t="s">
        <v>73</v>
      </c>
      <c r="AM53" s="119">
        <f t="shared" si="4"/>
        <v>-0.65031099999999853</v>
      </c>
      <c r="AN53" s="95">
        <f t="shared" si="5"/>
        <v>1.0292940000000002</v>
      </c>
      <c r="AO53" s="95">
        <f t="shared" si="6"/>
        <v>-1.676000000006006E-5</v>
      </c>
      <c r="AP53" s="95">
        <f t="shared" si="7"/>
        <v>-5.3665999999996661E-4</v>
      </c>
      <c r="AQ53" s="120">
        <f t="shared" si="8"/>
        <v>-6.505479999999994E-3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32</v>
      </c>
      <c r="D54" s="186"/>
      <c r="E54" s="56"/>
      <c r="F54" s="187">
        <v>32.199482000000003</v>
      </c>
      <c r="G54" s="187">
        <v>34.588372999999997</v>
      </c>
      <c r="H54" s="187">
        <v>0.97261538999999997</v>
      </c>
      <c r="I54" s="62">
        <v>0.98013039000000002</v>
      </c>
      <c r="J54" s="62">
        <v>5.4303885000000003E-2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32</v>
      </c>
      <c r="V54" s="186"/>
      <c r="W54" s="56"/>
      <c r="X54" s="187">
        <v>31.451357999999999</v>
      </c>
      <c r="Y54" s="187">
        <v>35.309854999999999</v>
      </c>
      <c r="Z54" s="187">
        <v>0.97260126999999996</v>
      </c>
      <c r="AA54" s="62">
        <v>0.9795315</v>
      </c>
      <c r="AB54" s="62">
        <v>4.8940707E-2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-0.74812400000000423</v>
      </c>
      <c r="AN54" s="121">
        <f t="shared" si="5"/>
        <v>0.72148200000000173</v>
      </c>
      <c r="AO54" s="121">
        <f t="shared" si="6"/>
        <v>-1.412000000000635E-5</v>
      </c>
      <c r="AP54" s="121">
        <f t="shared" si="7"/>
        <v>-5.9889000000001857E-4</v>
      </c>
      <c r="AQ54" s="87">
        <f t="shared" si="8"/>
        <v>-5.3631780000000032E-3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33</v>
      </c>
      <c r="D55" s="186"/>
      <c r="E55" s="56"/>
      <c r="F55" s="187">
        <v>35.380918999999999</v>
      </c>
      <c r="G55" s="187">
        <v>38.784179999999999</v>
      </c>
      <c r="H55" s="187">
        <v>0.98262468000000003</v>
      </c>
      <c r="I55" s="62">
        <v>0.98784106000000005</v>
      </c>
      <c r="J55" s="62">
        <v>3.3782654000000002E-2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33</v>
      </c>
      <c r="V55" s="186"/>
      <c r="W55" s="56"/>
      <c r="X55" s="187">
        <v>35.949482000000003</v>
      </c>
      <c r="Y55" s="187">
        <v>39.429921</v>
      </c>
      <c r="Z55" s="187">
        <v>0.98268904000000001</v>
      </c>
      <c r="AA55" s="62">
        <v>0.98803189999999996</v>
      </c>
      <c r="AB55" s="62">
        <v>3.0606187999999999E-2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0.56856300000000459</v>
      </c>
      <c r="AN55" s="121">
        <f t="shared" si="5"/>
        <v>0.64574100000000101</v>
      </c>
      <c r="AO55" s="121">
        <f t="shared" si="6"/>
        <v>6.435999999998554E-5</v>
      </c>
      <c r="AP55" s="121">
        <f t="shared" si="7"/>
        <v>1.9083999999991441E-4</v>
      </c>
      <c r="AQ55" s="87">
        <f t="shared" si="8"/>
        <v>-3.1764660000000028E-3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35</v>
      </c>
      <c r="D56" s="186"/>
      <c r="E56" s="56"/>
      <c r="F56" s="187">
        <v>38.643402000000002</v>
      </c>
      <c r="G56" s="187">
        <v>42.721221999999997</v>
      </c>
      <c r="H56" s="187">
        <v>0.99048155000000004</v>
      </c>
      <c r="I56" s="62">
        <v>0.99392913999999999</v>
      </c>
      <c r="J56" s="62">
        <v>1.7922448000000001E-2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35</v>
      </c>
      <c r="V56" s="186"/>
      <c r="W56" s="56"/>
      <c r="X56" s="187">
        <v>40.213126000000003</v>
      </c>
      <c r="Y56" s="187">
        <v>43.532901000000003</v>
      </c>
      <c r="Z56" s="187">
        <v>0.99066281</v>
      </c>
      <c r="AA56" s="62">
        <v>0.99398207000000005</v>
      </c>
      <c r="AB56" s="62">
        <v>1.4579496000000001E-2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1.5697240000000008</v>
      </c>
      <c r="AN56" s="121">
        <f t="shared" si="5"/>
        <v>0.81167900000000515</v>
      </c>
      <c r="AO56" s="121">
        <f t="shared" si="6"/>
        <v>1.812599999999609E-4</v>
      </c>
      <c r="AP56" s="121">
        <f t="shared" si="7"/>
        <v>5.2930000000062094E-5</v>
      </c>
      <c r="AQ56" s="87">
        <f t="shared" si="8"/>
        <v>-3.3429519999999997E-3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4" t="s">
        <v>74</v>
      </c>
      <c r="C58" s="25" t="s">
        <v>31</v>
      </c>
      <c r="D58" s="39"/>
      <c r="E58" s="55"/>
      <c r="F58" s="96">
        <v>29.967262000000002</v>
      </c>
      <c r="G58" s="96">
        <v>32.652873999999997</v>
      </c>
      <c r="H58" s="96">
        <v>0.95744074000000001</v>
      </c>
      <c r="I58" s="60">
        <v>0.97043586000000004</v>
      </c>
      <c r="J58" s="60">
        <v>8.2283960000000003E-2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4" t="s">
        <v>74</v>
      </c>
      <c r="U58" s="25" t="s">
        <v>31</v>
      </c>
      <c r="V58" s="39"/>
      <c r="W58" s="55"/>
      <c r="X58" s="96">
        <v>29.883727</v>
      </c>
      <c r="Y58" s="96">
        <v>33.386972999999998</v>
      </c>
      <c r="Z58" s="96">
        <v>0.95746830999999999</v>
      </c>
      <c r="AA58" s="60">
        <v>0.97036827999999997</v>
      </c>
      <c r="AB58" s="60">
        <v>7.5007569999999996E-2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4" t="s">
        <v>74</v>
      </c>
      <c r="AM58" s="119">
        <f t="shared" si="4"/>
        <v>-8.3535000000001247E-2</v>
      </c>
      <c r="AN58" s="95">
        <f t="shared" si="5"/>
        <v>0.7340990000000005</v>
      </c>
      <c r="AO58" s="95">
        <f t="shared" si="6"/>
        <v>2.756999999997678E-5</v>
      </c>
      <c r="AP58" s="95">
        <f t="shared" si="7"/>
        <v>-6.7580000000067031E-5</v>
      </c>
      <c r="AQ58" s="120">
        <f t="shared" si="8"/>
        <v>-7.2763900000000076E-3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32</v>
      </c>
      <c r="D59" s="186"/>
      <c r="E59" s="56"/>
      <c r="F59" s="187">
        <v>32.030155999999998</v>
      </c>
      <c r="G59" s="187">
        <v>34.818556999999998</v>
      </c>
      <c r="H59" s="187">
        <v>0.97268781999999998</v>
      </c>
      <c r="I59" s="62">
        <v>0.98027330999999995</v>
      </c>
      <c r="J59" s="62">
        <v>5.7130210000000001E-2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32</v>
      </c>
      <c r="V59" s="186"/>
      <c r="W59" s="56"/>
      <c r="X59" s="187">
        <v>32.347487999999998</v>
      </c>
      <c r="Y59" s="187">
        <v>35.348356000000003</v>
      </c>
      <c r="Z59" s="187">
        <v>0.97266423000000002</v>
      </c>
      <c r="AA59" s="62">
        <v>0.98065758000000003</v>
      </c>
      <c r="AB59" s="62">
        <v>5.0280775999999999E-2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0.31733200000000039</v>
      </c>
      <c r="AN59" s="121">
        <f t="shared" si="5"/>
        <v>0.52979900000000413</v>
      </c>
      <c r="AO59" s="121">
        <f t="shared" si="6"/>
        <v>-2.3589999999962252E-5</v>
      </c>
      <c r="AP59" s="121">
        <f t="shared" si="7"/>
        <v>3.8427000000007538E-4</v>
      </c>
      <c r="AQ59" s="87">
        <f t="shared" si="8"/>
        <v>-6.8494340000000015E-3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33</v>
      </c>
      <c r="D60" s="186"/>
      <c r="E60" s="56"/>
      <c r="F60" s="187">
        <v>34.767668999999998</v>
      </c>
      <c r="G60" s="187">
        <v>38.547691</v>
      </c>
      <c r="H60" s="187">
        <v>0.98298465000000002</v>
      </c>
      <c r="I60" s="62">
        <v>0.98792902000000005</v>
      </c>
      <c r="J60" s="62">
        <v>3.6510090000000002E-2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33</v>
      </c>
      <c r="V60" s="186"/>
      <c r="W60" s="56"/>
      <c r="X60" s="187">
        <v>35.831643</v>
      </c>
      <c r="Y60" s="187">
        <v>39.022741000000003</v>
      </c>
      <c r="Z60" s="187">
        <v>0.98305723</v>
      </c>
      <c r="AA60" s="62">
        <v>0.98828963999999997</v>
      </c>
      <c r="AB60" s="62">
        <v>3.1804619999999999E-2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1.0639740000000018</v>
      </c>
      <c r="AN60" s="121">
        <f t="shared" si="5"/>
        <v>0.47505000000000308</v>
      </c>
      <c r="AO60" s="121">
        <f t="shared" si="6"/>
        <v>7.2579999999988765E-5</v>
      </c>
      <c r="AP60" s="121">
        <f t="shared" si="7"/>
        <v>3.6061999999992267E-4</v>
      </c>
      <c r="AQ60" s="87">
        <f t="shared" si="8"/>
        <v>-4.7054700000000033E-3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35</v>
      </c>
      <c r="D61" s="186"/>
      <c r="E61" s="56"/>
      <c r="F61" s="187">
        <v>38.112658000000003</v>
      </c>
      <c r="G61" s="187">
        <v>42.552323999999999</v>
      </c>
      <c r="H61" s="187">
        <v>0.99071229999999999</v>
      </c>
      <c r="I61" s="62">
        <v>0.99404727000000004</v>
      </c>
      <c r="J61" s="62">
        <v>1.9501378999999999E-2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35</v>
      </c>
      <c r="V61" s="186"/>
      <c r="W61" s="56"/>
      <c r="X61" s="187">
        <v>40.017971000000003</v>
      </c>
      <c r="Y61" s="187">
        <v>43.36665</v>
      </c>
      <c r="Z61" s="187">
        <v>0.99089466999999998</v>
      </c>
      <c r="AA61" s="62">
        <v>0.99404524999999999</v>
      </c>
      <c r="AB61" s="62">
        <v>1.5172906999999999E-2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1.9053129999999996</v>
      </c>
      <c r="AN61" s="121">
        <f t="shared" si="5"/>
        <v>0.81432600000000122</v>
      </c>
      <c r="AO61" s="121">
        <f t="shared" si="6"/>
        <v>1.8236999999998726E-4</v>
      </c>
      <c r="AP61" s="121">
        <f t="shared" si="7"/>
        <v>-2.0200000000469842E-6</v>
      </c>
      <c r="AQ61" s="87">
        <f t="shared" si="8"/>
        <v>-4.3284719999999999E-3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4" t="s">
        <v>75</v>
      </c>
      <c r="C63" s="25" t="s">
        <v>31</v>
      </c>
      <c r="D63" s="39"/>
      <c r="E63" s="55"/>
      <c r="F63" s="96">
        <v>30.503111000000001</v>
      </c>
      <c r="G63" s="96">
        <v>34.022984999999998</v>
      </c>
      <c r="H63" s="96">
        <v>0.95382637999999997</v>
      </c>
      <c r="I63" s="60">
        <v>0.96966156999999997</v>
      </c>
      <c r="J63" s="60">
        <v>8.177487E-2</v>
      </c>
      <c r="K63" s="61"/>
      <c r="L63" s="257"/>
      <c r="M63" s="257"/>
      <c r="N63" s="55"/>
      <c r="O63" s="26"/>
      <c r="P63" s="55"/>
      <c r="Q63" s="26"/>
      <c r="R63" s="131"/>
      <c r="S63" s="214"/>
      <c r="T63" s="284" t="s">
        <v>75</v>
      </c>
      <c r="U63" s="25" t="s">
        <v>31</v>
      </c>
      <c r="V63" s="39"/>
      <c r="W63" s="55"/>
      <c r="X63" s="96">
        <v>30.156897000000001</v>
      </c>
      <c r="Y63" s="96">
        <v>34.466340000000002</v>
      </c>
      <c r="Z63" s="96">
        <v>0.95386263999999998</v>
      </c>
      <c r="AA63" s="60">
        <v>0.96981536999999995</v>
      </c>
      <c r="AB63" s="60">
        <v>7.9425364999999998E-2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4" t="s">
        <v>75</v>
      </c>
      <c r="AM63" s="119">
        <f t="shared" si="4"/>
        <v>-0.3462139999999998</v>
      </c>
      <c r="AN63" s="95">
        <f t="shared" si="5"/>
        <v>0.44335500000000394</v>
      </c>
      <c r="AO63" s="95">
        <f t="shared" si="6"/>
        <v>3.6260000000010173E-5</v>
      </c>
      <c r="AP63" s="95">
        <f t="shared" si="7"/>
        <v>1.5379999999998173E-4</v>
      </c>
      <c r="AQ63" s="120">
        <f t="shared" si="8"/>
        <v>-2.3495050000000017E-3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32</v>
      </c>
      <c r="D64" s="186"/>
      <c r="E64" s="56"/>
      <c r="F64" s="187">
        <v>33.015728000000003</v>
      </c>
      <c r="G64" s="187">
        <v>36.376272999999998</v>
      </c>
      <c r="H64" s="187">
        <v>0.97092877</v>
      </c>
      <c r="I64" s="62">
        <v>0.97995215999999996</v>
      </c>
      <c r="J64" s="62">
        <v>5.4709380000000002E-2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32</v>
      </c>
      <c r="V64" s="186"/>
      <c r="W64" s="56"/>
      <c r="X64" s="187">
        <v>33.053685999999999</v>
      </c>
      <c r="Y64" s="187">
        <v>36.839277000000003</v>
      </c>
      <c r="Z64" s="187">
        <v>0.97084477999999996</v>
      </c>
      <c r="AA64" s="62">
        <v>0.98036023999999999</v>
      </c>
      <c r="AB64" s="62">
        <v>5.3220596000000002E-2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3.7957999999996161E-2</v>
      </c>
      <c r="AN64" s="121">
        <f t="shared" si="5"/>
        <v>0.46300400000000508</v>
      </c>
      <c r="AO64" s="121">
        <f t="shared" si="6"/>
        <v>-8.399000000003376E-5</v>
      </c>
      <c r="AP64" s="121">
        <f t="shared" si="7"/>
        <v>4.0808000000003286E-4</v>
      </c>
      <c r="AQ64" s="87">
        <f t="shared" si="8"/>
        <v>-1.4887839999999999E-3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33</v>
      </c>
      <c r="D65" s="186"/>
      <c r="E65" s="56"/>
      <c r="F65" s="187">
        <v>36.171629000000003</v>
      </c>
      <c r="G65" s="187">
        <v>39.527369</v>
      </c>
      <c r="H65" s="187">
        <v>0.98243912</v>
      </c>
      <c r="I65" s="62">
        <v>0.98821088999999995</v>
      </c>
      <c r="J65" s="62">
        <v>3.5146385000000002E-2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33</v>
      </c>
      <c r="V65" s="186"/>
      <c r="W65" s="56"/>
      <c r="X65" s="187">
        <v>36.115715999999999</v>
      </c>
      <c r="Y65" s="187">
        <v>39.747235000000003</v>
      </c>
      <c r="Z65" s="187">
        <v>0.98250643000000004</v>
      </c>
      <c r="AA65" s="62">
        <v>0.98843006</v>
      </c>
      <c r="AB65" s="62">
        <v>3.4632169999999997E-2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-5.5913000000003876E-2</v>
      </c>
      <c r="AN65" s="121">
        <f t="shared" si="5"/>
        <v>0.21986600000000323</v>
      </c>
      <c r="AO65" s="121">
        <f t="shared" si="6"/>
        <v>6.7310000000042614E-5</v>
      </c>
      <c r="AP65" s="121">
        <f t="shared" si="7"/>
        <v>2.1917000000004627E-4</v>
      </c>
      <c r="AQ65" s="87">
        <f t="shared" si="8"/>
        <v>-5.1421500000000536E-4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35</v>
      </c>
      <c r="D66" s="186"/>
      <c r="E66" s="56"/>
      <c r="F66" s="187">
        <v>39.478154000000004</v>
      </c>
      <c r="G66" s="187">
        <v>43.258716999999997</v>
      </c>
      <c r="H66" s="187">
        <v>0.99060645000000003</v>
      </c>
      <c r="I66" s="62">
        <v>0.99401079999999997</v>
      </c>
      <c r="J66" s="62">
        <v>1.7454219999999999E-2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35</v>
      </c>
      <c r="V66" s="186"/>
      <c r="W66" s="56"/>
      <c r="X66" s="187">
        <v>40.234406999999997</v>
      </c>
      <c r="Y66" s="187">
        <v>43.693570999999999</v>
      </c>
      <c r="Z66" s="187">
        <v>0.99074258999999998</v>
      </c>
      <c r="AA66" s="62">
        <v>0.99406510999999997</v>
      </c>
      <c r="AB66" s="62">
        <v>1.6008412E-2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0.75625299999999385</v>
      </c>
      <c r="AN66" s="121">
        <f t="shared" si="5"/>
        <v>0.43485400000000141</v>
      </c>
      <c r="AO66" s="121">
        <f t="shared" si="6"/>
        <v>1.361399999999513E-4</v>
      </c>
      <c r="AP66" s="121">
        <f t="shared" si="7"/>
        <v>5.4310000000001857E-5</v>
      </c>
      <c r="AQ66" s="87">
        <f t="shared" si="8"/>
        <v>-1.4458079999999998E-3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4" t="s">
        <v>76</v>
      </c>
      <c r="C68" s="25" t="s">
        <v>31</v>
      </c>
      <c r="D68" s="39"/>
      <c r="E68" s="55"/>
      <c r="F68" s="96">
        <v>28.916302000000002</v>
      </c>
      <c r="G68" s="96">
        <v>31.922457999999999</v>
      </c>
      <c r="H68" s="96">
        <v>0.94985034999999995</v>
      </c>
      <c r="I68" s="60">
        <v>0.96131124000000001</v>
      </c>
      <c r="J68" s="60">
        <v>0.10032161000000001</v>
      </c>
      <c r="K68" s="61"/>
      <c r="L68" s="257"/>
      <c r="M68" s="257"/>
      <c r="N68" s="55"/>
      <c r="O68" s="26"/>
      <c r="P68" s="55"/>
      <c r="Q68" s="26"/>
      <c r="R68" s="131"/>
      <c r="S68" s="214"/>
      <c r="T68" s="284" t="s">
        <v>76</v>
      </c>
      <c r="U68" s="25" t="s">
        <v>31</v>
      </c>
      <c r="V68" s="39"/>
      <c r="W68" s="55"/>
      <c r="X68" s="96">
        <v>28.810033000000001</v>
      </c>
      <c r="Y68" s="96">
        <v>32.978740000000002</v>
      </c>
      <c r="Z68" s="96">
        <v>0.94997123999999999</v>
      </c>
      <c r="AA68" s="60">
        <v>0.96175653000000005</v>
      </c>
      <c r="AB68" s="60">
        <v>8.7682449999999995E-2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4" t="s">
        <v>76</v>
      </c>
      <c r="AM68" s="119">
        <f t="shared" si="4"/>
        <v>-0.10626900000000106</v>
      </c>
      <c r="AN68" s="95">
        <f t="shared" si="5"/>
        <v>1.0562820000000031</v>
      </c>
      <c r="AO68" s="95">
        <f t="shared" si="6"/>
        <v>1.2089000000004013E-4</v>
      </c>
      <c r="AP68" s="95">
        <f t="shared" si="7"/>
        <v>4.452900000000426E-4</v>
      </c>
      <c r="AQ68" s="120">
        <f t="shared" si="8"/>
        <v>-1.263916000000001E-2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32</v>
      </c>
      <c r="D69" s="186"/>
      <c r="E69" s="56"/>
      <c r="F69" s="187">
        <v>30.819876000000001</v>
      </c>
      <c r="G69" s="187">
        <v>34.351249000000003</v>
      </c>
      <c r="H69" s="187">
        <v>0.96849748000000002</v>
      </c>
      <c r="I69" s="62">
        <v>0.97324606000000002</v>
      </c>
      <c r="J69" s="62">
        <v>6.7196876000000003E-2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32</v>
      </c>
      <c r="V69" s="186"/>
      <c r="W69" s="56"/>
      <c r="X69" s="187">
        <v>31.702936999999999</v>
      </c>
      <c r="Y69" s="187">
        <v>35.443637000000003</v>
      </c>
      <c r="Z69" s="187">
        <v>0.96853246000000004</v>
      </c>
      <c r="AA69" s="62">
        <v>0.97323976000000001</v>
      </c>
      <c r="AB69" s="62">
        <v>5.6776486000000001E-2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0.88306099999999788</v>
      </c>
      <c r="AN69" s="121">
        <f t="shared" si="5"/>
        <v>1.0923879999999997</v>
      </c>
      <c r="AO69" s="121">
        <f t="shared" si="6"/>
        <v>3.4980000000017775E-5</v>
      </c>
      <c r="AP69" s="121">
        <f t="shared" si="7"/>
        <v>-6.3000000000146272E-6</v>
      </c>
      <c r="AQ69" s="87">
        <f t="shared" si="8"/>
        <v>-1.0420390000000002E-2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33</v>
      </c>
      <c r="D70" s="186"/>
      <c r="E70" s="56"/>
      <c r="F70" s="187">
        <v>33.592312999999997</v>
      </c>
      <c r="G70" s="187">
        <v>37.698608</v>
      </c>
      <c r="H70" s="187">
        <v>0.98201651000000001</v>
      </c>
      <c r="I70" s="62">
        <v>0.98605556000000005</v>
      </c>
      <c r="J70" s="62">
        <v>4.3908767000000001E-2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33</v>
      </c>
      <c r="V70" s="186"/>
      <c r="W70" s="56"/>
      <c r="X70" s="187">
        <v>35.541958000000001</v>
      </c>
      <c r="Y70" s="187">
        <v>38.962223000000002</v>
      </c>
      <c r="Z70" s="187">
        <v>0.98227735999999999</v>
      </c>
      <c r="AA70" s="62">
        <v>0.98663075</v>
      </c>
      <c r="AB70" s="62">
        <v>3.4816741999999998E-2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1.9496450000000038</v>
      </c>
      <c r="AN70" s="121">
        <f t="shared" si="5"/>
        <v>1.2636150000000015</v>
      </c>
      <c r="AO70" s="121">
        <f t="shared" si="6"/>
        <v>2.6084999999997915E-4</v>
      </c>
      <c r="AP70" s="121">
        <f t="shared" si="7"/>
        <v>5.7518999999994769E-4</v>
      </c>
      <c r="AQ70" s="87">
        <f t="shared" si="8"/>
        <v>-9.0920250000000036E-3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35</v>
      </c>
      <c r="D71" s="186"/>
      <c r="E71" s="56"/>
      <c r="F71" s="187">
        <v>37.263677000000001</v>
      </c>
      <c r="G71" s="187">
        <v>41.868839000000001</v>
      </c>
      <c r="H71" s="187">
        <v>0.99055543999999995</v>
      </c>
      <c r="I71" s="62">
        <v>0.99363908000000001</v>
      </c>
      <c r="J71" s="62">
        <v>2.2290489E-2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35</v>
      </c>
      <c r="V71" s="186"/>
      <c r="W71" s="56"/>
      <c r="X71" s="187">
        <v>40.308605</v>
      </c>
      <c r="Y71" s="187">
        <v>43.697603000000001</v>
      </c>
      <c r="Z71" s="187">
        <v>0.99084974000000003</v>
      </c>
      <c r="AA71" s="62">
        <v>0.99416461</v>
      </c>
      <c r="AB71" s="62">
        <v>1.5160890999999999E-2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3.0449279999999987</v>
      </c>
      <c r="AN71" s="121">
        <f t="shared" si="5"/>
        <v>1.8287639999999996</v>
      </c>
      <c r="AO71" s="121">
        <f t="shared" si="6"/>
        <v>2.9430000000008061E-4</v>
      </c>
      <c r="AP71" s="121">
        <f t="shared" si="7"/>
        <v>5.2552999999999628E-4</v>
      </c>
      <c r="AQ71" s="87">
        <f t="shared" si="8"/>
        <v>-7.1295980000000009E-3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4" t="s">
        <v>77</v>
      </c>
      <c r="C73" s="25" t="s">
        <v>31</v>
      </c>
      <c r="D73" s="39"/>
      <c r="E73" s="55"/>
      <c r="F73" s="96">
        <v>29.876272</v>
      </c>
      <c r="G73" s="96">
        <v>33.041043000000002</v>
      </c>
      <c r="H73" s="96">
        <v>0.95383386999999997</v>
      </c>
      <c r="I73" s="60">
        <v>0.96740988999999999</v>
      </c>
      <c r="J73" s="60">
        <v>8.2531649999999998E-2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84" t="s">
        <v>77</v>
      </c>
      <c r="U73" s="25" t="s">
        <v>31</v>
      </c>
      <c r="V73" s="39"/>
      <c r="W73" s="55"/>
      <c r="X73" s="96">
        <v>28.790009000000001</v>
      </c>
      <c r="Y73" s="96">
        <v>33.483933999999998</v>
      </c>
      <c r="Z73" s="96">
        <v>0.95397388999999999</v>
      </c>
      <c r="AA73" s="60">
        <v>0.96748316999999995</v>
      </c>
      <c r="AB73" s="60">
        <v>7.9428609999999997E-2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4" t="s">
        <v>77</v>
      </c>
      <c r="AM73" s="119">
        <f t="shared" si="4"/>
        <v>-1.0862629999999989</v>
      </c>
      <c r="AN73" s="95">
        <f t="shared" si="5"/>
        <v>0.44289099999999593</v>
      </c>
      <c r="AO73" s="95">
        <f t="shared" si="6"/>
        <v>1.4002000000001846E-4</v>
      </c>
      <c r="AP73" s="95">
        <f t="shared" si="7"/>
        <v>7.3279999999953382E-5</v>
      </c>
      <c r="AQ73" s="120">
        <f t="shared" si="8"/>
        <v>-3.1030400000000014E-3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32</v>
      </c>
      <c r="D74" s="186"/>
      <c r="E74" s="56"/>
      <c r="F74" s="187">
        <v>32.411911000000003</v>
      </c>
      <c r="G74" s="187">
        <v>35.696435000000001</v>
      </c>
      <c r="H74" s="187">
        <v>0.97109206999999997</v>
      </c>
      <c r="I74" s="62">
        <v>0.97825720000000005</v>
      </c>
      <c r="J74" s="62">
        <v>5.6943069999999998E-2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32</v>
      </c>
      <c r="V74" s="186"/>
      <c r="W74" s="56"/>
      <c r="X74" s="187">
        <v>31.809153999999999</v>
      </c>
      <c r="Y74" s="187">
        <v>35.977800999999999</v>
      </c>
      <c r="Z74" s="187">
        <v>0.97114831000000001</v>
      </c>
      <c r="AA74" s="62">
        <v>0.97813618999999996</v>
      </c>
      <c r="AB74" s="62">
        <v>5.402088E-2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-0.60275700000000398</v>
      </c>
      <c r="AN74" s="121">
        <f t="shared" si="5"/>
        <v>0.28136599999999845</v>
      </c>
      <c r="AO74" s="121">
        <f t="shared" si="6"/>
        <v>5.6240000000040702E-5</v>
      </c>
      <c r="AP74" s="121">
        <f t="shared" si="7"/>
        <v>-1.2101000000008799E-4</v>
      </c>
      <c r="AQ74" s="87">
        <f t="shared" si="8"/>
        <v>-2.9221899999999981E-3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33</v>
      </c>
      <c r="D75" s="186"/>
      <c r="E75" s="56"/>
      <c r="F75" s="187">
        <v>35.601745999999999</v>
      </c>
      <c r="G75" s="187">
        <v>39.240209999999998</v>
      </c>
      <c r="H75" s="187">
        <v>0.98300845000000003</v>
      </c>
      <c r="I75" s="62">
        <v>0.98816705999999999</v>
      </c>
      <c r="J75" s="62">
        <v>3.5510199999999999E-2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33</v>
      </c>
      <c r="V75" s="186"/>
      <c r="W75" s="56"/>
      <c r="X75" s="187">
        <v>35.743583000000001</v>
      </c>
      <c r="Y75" s="187">
        <v>39.463993000000002</v>
      </c>
      <c r="Z75" s="187">
        <v>0.98325013000000006</v>
      </c>
      <c r="AA75" s="62">
        <v>0.98852688</v>
      </c>
      <c r="AB75" s="62">
        <v>3.4269486000000002E-2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0.14183700000000243</v>
      </c>
      <c r="AN75" s="121">
        <f t="shared" si="5"/>
        <v>0.22378300000000451</v>
      </c>
      <c r="AO75" s="121">
        <f t="shared" si="6"/>
        <v>2.4168000000002188E-4</v>
      </c>
      <c r="AP75" s="121">
        <f t="shared" si="7"/>
        <v>3.5982000000001069E-4</v>
      </c>
      <c r="AQ75" s="87">
        <f t="shared" si="8"/>
        <v>-1.2407139999999969E-3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35</v>
      </c>
      <c r="D76" s="186"/>
      <c r="E76" s="56"/>
      <c r="F76" s="187">
        <v>38.506521999999997</v>
      </c>
      <c r="G76" s="187">
        <v>42.696311000000001</v>
      </c>
      <c r="H76" s="187">
        <v>0.99080444000000001</v>
      </c>
      <c r="I76" s="62">
        <v>0.99413463000000002</v>
      </c>
      <c r="J76" s="62">
        <v>1.8886496999999999E-2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35</v>
      </c>
      <c r="V76" s="186"/>
      <c r="W76" s="56"/>
      <c r="X76" s="187">
        <v>40.427294000000003</v>
      </c>
      <c r="Y76" s="187">
        <v>43.959932999999999</v>
      </c>
      <c r="Z76" s="187">
        <v>0.99107122999999997</v>
      </c>
      <c r="AA76" s="62">
        <v>0.99456628999999996</v>
      </c>
      <c r="AB76" s="62">
        <v>1.4685333E-2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1.9207720000000066</v>
      </c>
      <c r="AN76" s="121">
        <f t="shared" si="5"/>
        <v>1.263621999999998</v>
      </c>
      <c r="AO76" s="121">
        <f t="shared" si="6"/>
        <v>2.6678999999996122E-4</v>
      </c>
      <c r="AP76" s="121">
        <f t="shared" si="7"/>
        <v>4.3165999999994487E-4</v>
      </c>
      <c r="AQ76" s="87">
        <f t="shared" si="8"/>
        <v>-4.2011639999999986E-3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4" t="s">
        <v>78</v>
      </c>
      <c r="C78" s="25" t="s">
        <v>31</v>
      </c>
      <c r="D78" s="39"/>
      <c r="E78" s="55"/>
      <c r="F78" s="96">
        <v>29.702389</v>
      </c>
      <c r="G78" s="96">
        <v>32.918187000000003</v>
      </c>
      <c r="H78" s="96">
        <v>0.95441253000000004</v>
      </c>
      <c r="I78" s="60">
        <v>0.96590189000000004</v>
      </c>
      <c r="J78" s="60">
        <v>8.4032709999999997E-2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4" t="s">
        <v>78</v>
      </c>
      <c r="U78" s="25" t="s">
        <v>31</v>
      </c>
      <c r="V78" s="39"/>
      <c r="W78" s="55"/>
      <c r="X78" s="96">
        <v>29.501778000000002</v>
      </c>
      <c r="Y78" s="96">
        <v>33.853740000000002</v>
      </c>
      <c r="Z78" s="96">
        <v>0.95472153999999998</v>
      </c>
      <c r="AA78" s="60">
        <v>0.96679994000000002</v>
      </c>
      <c r="AB78" s="60">
        <v>7.5782210000000003E-2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4" t="s">
        <v>78</v>
      </c>
      <c r="AM78" s="119">
        <f t="shared" si="4"/>
        <v>-0.20061099999999854</v>
      </c>
      <c r="AN78" s="95">
        <f t="shared" si="5"/>
        <v>0.93555299999999875</v>
      </c>
      <c r="AO78" s="95">
        <f t="shared" si="6"/>
        <v>3.0900999999994294E-4</v>
      </c>
      <c r="AP78" s="95">
        <f t="shared" si="7"/>
        <v>8.9804999999998358E-4</v>
      </c>
      <c r="AQ78" s="120">
        <f t="shared" si="8"/>
        <v>-8.2504999999999939E-3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32</v>
      </c>
      <c r="D79" s="186"/>
      <c r="E79" s="56"/>
      <c r="F79" s="187">
        <v>31.991907999999999</v>
      </c>
      <c r="G79" s="187">
        <v>35.481141000000001</v>
      </c>
      <c r="H79" s="187">
        <v>0.97092889999999998</v>
      </c>
      <c r="I79" s="62">
        <v>0.97823696000000004</v>
      </c>
      <c r="J79" s="62">
        <v>5.7336412000000003E-2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32</v>
      </c>
      <c r="V79" s="186"/>
      <c r="W79" s="56"/>
      <c r="X79" s="187">
        <v>32.429220000000001</v>
      </c>
      <c r="Y79" s="187">
        <v>36.335914000000002</v>
      </c>
      <c r="Z79" s="187">
        <v>0.97096656999999997</v>
      </c>
      <c r="AA79" s="62">
        <v>0.97818433999999999</v>
      </c>
      <c r="AB79" s="62">
        <v>5.0738974999999999E-2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0.43731200000000214</v>
      </c>
      <c r="AN79" s="121">
        <f t="shared" si="5"/>
        <v>0.85477300000000156</v>
      </c>
      <c r="AO79" s="121">
        <f t="shared" si="6"/>
        <v>3.7669999999989656E-5</v>
      </c>
      <c r="AP79" s="121">
        <f t="shared" si="7"/>
        <v>-5.2620000000058731E-5</v>
      </c>
      <c r="AQ79" s="87">
        <f t="shared" si="8"/>
        <v>-6.5974370000000046E-3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33</v>
      </c>
      <c r="D80" s="186"/>
      <c r="E80" s="56"/>
      <c r="F80" s="187">
        <v>34.772070999999997</v>
      </c>
      <c r="G80" s="187">
        <v>38.704177000000001</v>
      </c>
      <c r="H80" s="187">
        <v>0.98254861000000004</v>
      </c>
      <c r="I80" s="62">
        <v>0.98795666999999998</v>
      </c>
      <c r="J80" s="62">
        <v>3.6271791999999997E-2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33</v>
      </c>
      <c r="V80" s="186"/>
      <c r="W80" s="56"/>
      <c r="X80" s="187">
        <v>36.098486999999999</v>
      </c>
      <c r="Y80" s="187">
        <v>39.692895</v>
      </c>
      <c r="Z80" s="187">
        <v>0.98276984999999994</v>
      </c>
      <c r="AA80" s="62">
        <v>0.98837514000000004</v>
      </c>
      <c r="AB80" s="62">
        <v>3.2101999999999999E-2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1.3264160000000018</v>
      </c>
      <c r="AN80" s="121">
        <f t="shared" si="5"/>
        <v>0.98871799999999865</v>
      </c>
      <c r="AO80" s="121">
        <f t="shared" si="6"/>
        <v>2.2123999999990041E-4</v>
      </c>
      <c r="AP80" s="121">
        <f t="shared" si="7"/>
        <v>4.1847000000005963E-4</v>
      </c>
      <c r="AQ80" s="87">
        <f t="shared" si="8"/>
        <v>-4.1697919999999986E-3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35</v>
      </c>
      <c r="D81" s="186"/>
      <c r="E81" s="56"/>
      <c r="F81" s="187">
        <v>37.960003999999998</v>
      </c>
      <c r="G81" s="187">
        <v>42.223064000000001</v>
      </c>
      <c r="H81" s="187">
        <v>0.99063683000000002</v>
      </c>
      <c r="I81" s="62">
        <v>0.99419820000000003</v>
      </c>
      <c r="J81" s="62">
        <v>1.9505246E-2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35</v>
      </c>
      <c r="V81" s="186"/>
      <c r="W81" s="56"/>
      <c r="X81" s="187">
        <v>40.463020999999998</v>
      </c>
      <c r="Y81" s="187">
        <v>43.864902999999998</v>
      </c>
      <c r="Z81" s="187">
        <v>0.99087356000000004</v>
      </c>
      <c r="AA81" s="62">
        <v>0.99445439999999996</v>
      </c>
      <c r="AB81" s="62">
        <v>1.4723406E-2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2.5030169999999998</v>
      </c>
      <c r="AN81" s="121">
        <f t="shared" si="5"/>
        <v>1.6418389999999974</v>
      </c>
      <c r="AO81" s="121">
        <f t="shared" si="6"/>
        <v>2.3673000000001831E-4</v>
      </c>
      <c r="AP81" s="121">
        <f t="shared" si="7"/>
        <v>2.5619999999992871E-4</v>
      </c>
      <c r="AQ81" s="87">
        <f t="shared" si="8"/>
        <v>-4.7818400000000007E-3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6" t="s">
        <v>79</v>
      </c>
      <c r="C83" s="25" t="s">
        <v>31</v>
      </c>
      <c r="D83" s="39"/>
      <c r="E83" s="55"/>
      <c r="F83" s="96">
        <v>29.591661999999999</v>
      </c>
      <c r="G83" s="96">
        <v>32.404145999999997</v>
      </c>
      <c r="H83" s="96">
        <v>0.95480114000000005</v>
      </c>
      <c r="I83" s="60">
        <v>0.96616771000000001</v>
      </c>
      <c r="J83" s="60">
        <v>8.3738450000000006E-2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6" t="s">
        <v>79</v>
      </c>
      <c r="U83" s="25" t="s">
        <v>31</v>
      </c>
      <c r="V83" s="39"/>
      <c r="W83" s="55"/>
      <c r="X83" s="96">
        <v>29.195094000000001</v>
      </c>
      <c r="Y83" s="96">
        <v>33.480856000000003</v>
      </c>
      <c r="Z83" s="96">
        <v>0.95490344999999999</v>
      </c>
      <c r="AA83" s="60">
        <v>0.96632406000000004</v>
      </c>
      <c r="AB83" s="60">
        <v>7.6067074999999998E-2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6" t="s">
        <v>79</v>
      </c>
      <c r="AM83" s="119">
        <f t="shared" si="4"/>
        <v>-0.39656799999999848</v>
      </c>
      <c r="AN83" s="95">
        <f t="shared" si="5"/>
        <v>1.0767100000000056</v>
      </c>
      <c r="AO83" s="95">
        <f t="shared" si="6"/>
        <v>1.0230999999993884E-4</v>
      </c>
      <c r="AP83" s="95">
        <f t="shared" si="7"/>
        <v>1.563500000000273E-4</v>
      </c>
      <c r="AQ83" s="120">
        <f t="shared" si="8"/>
        <v>-7.671375000000008E-3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32</v>
      </c>
      <c r="D84" s="186"/>
      <c r="E84" s="56"/>
      <c r="F84" s="187">
        <v>32.018383</v>
      </c>
      <c r="G84" s="187">
        <v>34.934249999999999</v>
      </c>
      <c r="H84" s="187">
        <v>0.97065111999999998</v>
      </c>
      <c r="I84" s="62">
        <v>0.97850269000000001</v>
      </c>
      <c r="J84" s="62">
        <v>5.7095147999999998E-2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32</v>
      </c>
      <c r="V84" s="186"/>
      <c r="W84" s="56"/>
      <c r="X84" s="187">
        <v>31.893498000000001</v>
      </c>
      <c r="Y84" s="187">
        <v>35.657071000000002</v>
      </c>
      <c r="Z84" s="187">
        <v>0.97066083000000003</v>
      </c>
      <c r="AA84" s="62">
        <v>0.97841937999999995</v>
      </c>
      <c r="AB84" s="62">
        <v>5.1071234E-2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-0.12488499999999902</v>
      </c>
      <c r="AN84" s="121">
        <f t="shared" si="5"/>
        <v>0.72282100000000327</v>
      </c>
      <c r="AO84" s="121">
        <f t="shared" si="6"/>
        <v>9.7100000000516218E-6</v>
      </c>
      <c r="AP84" s="121">
        <f t="shared" si="7"/>
        <v>-8.3310000000058615E-5</v>
      </c>
      <c r="AQ84" s="87">
        <f t="shared" si="8"/>
        <v>-6.0239139999999983E-3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33</v>
      </c>
      <c r="D85" s="186"/>
      <c r="E85" s="56"/>
      <c r="F85" s="187">
        <v>35.144413</v>
      </c>
      <c r="G85" s="187">
        <v>38.853462</v>
      </c>
      <c r="H85" s="187">
        <v>0.98236851999999997</v>
      </c>
      <c r="I85" s="62">
        <v>0.98827964999999995</v>
      </c>
      <c r="J85" s="62">
        <v>3.5198874999999998E-2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33</v>
      </c>
      <c r="V85" s="186"/>
      <c r="W85" s="56"/>
      <c r="X85" s="187">
        <v>36.156480999999999</v>
      </c>
      <c r="Y85" s="187">
        <v>39.648772000000001</v>
      </c>
      <c r="Z85" s="187">
        <v>0.98252298000000005</v>
      </c>
      <c r="AA85" s="62">
        <v>0.98843409999999998</v>
      </c>
      <c r="AB85" s="62">
        <v>3.1078565999999998E-2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1.0120679999999993</v>
      </c>
      <c r="AN85" s="121">
        <f t="shared" si="5"/>
        <v>0.79531000000000063</v>
      </c>
      <c r="AO85" s="121">
        <f t="shared" si="6"/>
        <v>1.5446000000007842E-4</v>
      </c>
      <c r="AP85" s="121">
        <f t="shared" si="7"/>
        <v>1.5445000000002818E-4</v>
      </c>
      <c r="AQ85" s="87">
        <f t="shared" si="8"/>
        <v>-4.1203089999999991E-3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35</v>
      </c>
      <c r="D86" s="186"/>
      <c r="E86" s="56"/>
      <c r="F86" s="187">
        <v>38.352322000000001</v>
      </c>
      <c r="G86" s="187">
        <v>42.572414999999999</v>
      </c>
      <c r="H86" s="187">
        <v>0.99048767999999998</v>
      </c>
      <c r="I86" s="62">
        <v>0.99416081000000001</v>
      </c>
      <c r="J86" s="62">
        <v>1.8834231E-2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35</v>
      </c>
      <c r="V86" s="186"/>
      <c r="W86" s="56"/>
      <c r="X86" s="187">
        <v>40.277828</v>
      </c>
      <c r="Y86" s="187">
        <v>43.609417999999998</v>
      </c>
      <c r="Z86" s="187">
        <v>0.99066001000000004</v>
      </c>
      <c r="AA86" s="62">
        <v>0.99425101000000005</v>
      </c>
      <c r="AB86" s="62">
        <v>1.4408737E-2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1.9255059999999986</v>
      </c>
      <c r="AN86" s="121">
        <f t="shared" si="5"/>
        <v>1.0370029999999986</v>
      </c>
      <c r="AO86" s="121">
        <f t="shared" si="6"/>
        <v>1.7233000000005383E-4</v>
      </c>
      <c r="AP86" s="121">
        <f t="shared" si="7"/>
        <v>9.0200000000040248E-5</v>
      </c>
      <c r="AQ86" s="87">
        <f t="shared" si="8"/>
        <v>-4.4254940000000003E-3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7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7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7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6" t="s">
        <v>80</v>
      </c>
      <c r="C88" s="25" t="s">
        <v>31</v>
      </c>
      <c r="D88" s="39"/>
      <c r="E88" s="55"/>
      <c r="F88" s="96">
        <v>29.861706000000002</v>
      </c>
      <c r="G88" s="96">
        <v>33.093319999999999</v>
      </c>
      <c r="H88" s="96">
        <v>0.95597326000000005</v>
      </c>
      <c r="I88" s="60">
        <v>0.96675087999999998</v>
      </c>
      <c r="J88" s="60">
        <v>7.9721819999999999E-2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6" t="s">
        <v>80</v>
      </c>
      <c r="U88" s="25" t="s">
        <v>31</v>
      </c>
      <c r="V88" s="39"/>
      <c r="W88" s="55"/>
      <c r="X88" s="96">
        <v>29.296113999999999</v>
      </c>
      <c r="Y88" s="96">
        <v>33.793170000000003</v>
      </c>
      <c r="Z88" s="96">
        <v>0.95597186999999995</v>
      </c>
      <c r="AA88" s="60">
        <v>0.96678865000000003</v>
      </c>
      <c r="AB88" s="60">
        <v>7.6800209999999994E-2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6" t="s">
        <v>80</v>
      </c>
      <c r="AM88" s="119">
        <f t="shared" si="4"/>
        <v>-0.56559200000000232</v>
      </c>
      <c r="AN88" s="95">
        <f t="shared" si="5"/>
        <v>0.69985000000000497</v>
      </c>
      <c r="AO88" s="95">
        <f t="shared" si="6"/>
        <v>-1.3900000001010326E-6</v>
      </c>
      <c r="AP88" s="95">
        <f t="shared" si="7"/>
        <v>3.7770000000048043E-5</v>
      </c>
      <c r="AQ88" s="120">
        <f t="shared" si="8"/>
        <v>-2.921610000000005E-3</v>
      </c>
      <c r="AR88" s="37"/>
      <c r="AS88" s="233"/>
      <c r="AT88" s="37"/>
    </row>
    <row r="89" spans="2:52" ht="13.5" customHeight="1" x14ac:dyDescent="0.15">
      <c r="B89" s="285"/>
      <c r="C89" s="27" t="s">
        <v>32</v>
      </c>
      <c r="D89" s="186"/>
      <c r="E89" s="56"/>
      <c r="F89" s="187">
        <v>32.496496999999998</v>
      </c>
      <c r="G89" s="187">
        <v>35.517654</v>
      </c>
      <c r="H89" s="187">
        <v>0.97132801999999996</v>
      </c>
      <c r="I89" s="62">
        <v>0.97920390000000002</v>
      </c>
      <c r="J89" s="62">
        <v>5.446057E-2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32</v>
      </c>
      <c r="V89" s="186"/>
      <c r="W89" s="56"/>
      <c r="X89" s="187">
        <v>31.781040999999998</v>
      </c>
      <c r="Y89" s="187">
        <v>35.817557000000001</v>
      </c>
      <c r="Z89" s="187">
        <v>0.97126637000000005</v>
      </c>
      <c r="AA89" s="62">
        <v>0.97911526000000004</v>
      </c>
      <c r="AB89" s="62">
        <v>5.2176050000000002E-2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-0.71545599999999965</v>
      </c>
      <c r="AN89" s="121">
        <f t="shared" si="5"/>
        <v>0.29990300000000047</v>
      </c>
      <c r="AO89" s="121">
        <f t="shared" si="6"/>
        <v>-6.1649999999913163E-5</v>
      </c>
      <c r="AP89" s="121">
        <f t="shared" si="7"/>
        <v>-8.8639999999973185E-5</v>
      </c>
      <c r="AQ89" s="87">
        <f t="shared" si="8"/>
        <v>-2.2845199999999982E-3</v>
      </c>
      <c r="AR89" s="37"/>
      <c r="AS89" s="233"/>
      <c r="AT89" s="37"/>
    </row>
    <row r="90" spans="2:52" ht="13.5" customHeight="1" x14ac:dyDescent="0.15">
      <c r="B90" s="285"/>
      <c r="C90" s="27" t="s">
        <v>33</v>
      </c>
      <c r="D90" s="186"/>
      <c r="E90" s="56"/>
      <c r="F90" s="187">
        <v>36.024197000000001</v>
      </c>
      <c r="G90" s="187">
        <v>39.590159</v>
      </c>
      <c r="H90" s="187">
        <v>0.98287069999999999</v>
      </c>
      <c r="I90" s="62">
        <v>0.98842083000000003</v>
      </c>
      <c r="J90" s="62">
        <v>3.3075683000000002E-2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33</v>
      </c>
      <c r="V90" s="186"/>
      <c r="W90" s="56"/>
      <c r="X90" s="187">
        <v>36.396324</v>
      </c>
      <c r="Y90" s="187">
        <v>39.988663000000003</v>
      </c>
      <c r="Z90" s="187">
        <v>0.98293794999999995</v>
      </c>
      <c r="AA90" s="62">
        <v>0.98854231999999997</v>
      </c>
      <c r="AB90" s="62">
        <v>3.1975675000000002E-2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0.37212699999999899</v>
      </c>
      <c r="AN90" s="121">
        <f t="shared" si="5"/>
        <v>0.39850400000000263</v>
      </c>
      <c r="AO90" s="121">
        <f t="shared" si="6"/>
        <v>6.7249999999963173E-5</v>
      </c>
      <c r="AP90" s="121">
        <f t="shared" si="7"/>
        <v>1.2148999999994636E-4</v>
      </c>
      <c r="AQ90" s="87">
        <f t="shared" si="8"/>
        <v>-1.1000079999999995E-3</v>
      </c>
      <c r="AR90" s="37"/>
      <c r="AS90" s="233"/>
      <c r="AT90" s="37"/>
    </row>
    <row r="91" spans="2:52" ht="13.5" customHeight="1" x14ac:dyDescent="0.15">
      <c r="B91" s="285"/>
      <c r="C91" s="27" t="s">
        <v>35</v>
      </c>
      <c r="D91" s="186"/>
      <c r="E91" s="56"/>
      <c r="F91" s="187">
        <v>39.466675000000002</v>
      </c>
      <c r="G91" s="187">
        <v>43.317874000000003</v>
      </c>
      <c r="H91" s="187">
        <v>0.99079510000000004</v>
      </c>
      <c r="I91" s="62">
        <v>0.99420037000000006</v>
      </c>
      <c r="J91" s="62">
        <v>1.6270736000000001E-2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35</v>
      </c>
      <c r="V91" s="186"/>
      <c r="W91" s="56"/>
      <c r="X91" s="187">
        <v>40.404242000000004</v>
      </c>
      <c r="Y91" s="187">
        <v>43.884579000000002</v>
      </c>
      <c r="Z91" s="187">
        <v>0.99095644000000005</v>
      </c>
      <c r="AA91" s="62">
        <v>0.99437059999999999</v>
      </c>
      <c r="AB91" s="62">
        <v>1.4413977999999999E-2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0.93756700000000137</v>
      </c>
      <c r="AN91" s="121">
        <f t="shared" si="5"/>
        <v>0.5667049999999989</v>
      </c>
      <c r="AO91" s="121">
        <f t="shared" si="6"/>
        <v>1.6134000000000981E-4</v>
      </c>
      <c r="AP91" s="121">
        <f t="shared" si="7"/>
        <v>1.7022999999993793E-4</v>
      </c>
      <c r="AQ91" s="87">
        <f t="shared" si="8"/>
        <v>-1.8567580000000018E-3</v>
      </c>
      <c r="AR91" s="37"/>
      <c r="AS91" s="233"/>
      <c r="AT91" s="37"/>
    </row>
    <row r="92" spans="2:52" ht="13.5" customHeight="1" thickBot="1" x14ac:dyDescent="0.2">
      <c r="B92" s="287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7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7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6" t="s">
        <v>81</v>
      </c>
      <c r="C93" s="25" t="s">
        <v>31</v>
      </c>
      <c r="D93" s="39"/>
      <c r="E93" s="55"/>
      <c r="F93" s="96">
        <v>30.148616000000001</v>
      </c>
      <c r="G93" s="96">
        <v>33.472492000000003</v>
      </c>
      <c r="H93" s="96">
        <v>0.95468319999999995</v>
      </c>
      <c r="I93" s="60">
        <v>0.96651432999999998</v>
      </c>
      <c r="J93" s="60">
        <v>8.0648996000000001E-2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6" t="s">
        <v>81</v>
      </c>
      <c r="U93" s="25" t="s">
        <v>31</v>
      </c>
      <c r="V93" s="39"/>
      <c r="W93" s="55"/>
      <c r="X93" s="96">
        <v>30.092307000000002</v>
      </c>
      <c r="Y93" s="96">
        <v>34.042693</v>
      </c>
      <c r="Z93" s="96">
        <v>0.9546135</v>
      </c>
      <c r="AA93" s="60">
        <v>0.96697356999999995</v>
      </c>
      <c r="AB93" s="60">
        <v>7.6943059999999994E-2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6" t="s">
        <v>81</v>
      </c>
      <c r="AM93" s="119">
        <f t="shared" si="4"/>
        <v>-5.6308999999998832E-2</v>
      </c>
      <c r="AN93" s="95">
        <f t="shared" si="5"/>
        <v>0.57020099999999729</v>
      </c>
      <c r="AO93" s="95">
        <f t="shared" si="6"/>
        <v>-6.9699999999950357E-5</v>
      </c>
      <c r="AP93" s="95">
        <f t="shared" si="7"/>
        <v>4.5923999999997189E-4</v>
      </c>
      <c r="AQ93" s="120">
        <f t="shared" si="8"/>
        <v>-3.7059360000000069E-3</v>
      </c>
      <c r="AR93" s="37"/>
      <c r="AS93" s="233"/>
      <c r="AT93" s="37"/>
    </row>
    <row r="94" spans="2:52" ht="13.5" customHeight="1" x14ac:dyDescent="0.15">
      <c r="B94" s="285"/>
      <c r="C94" s="27" t="s">
        <v>32</v>
      </c>
      <c r="D94" s="186"/>
      <c r="E94" s="56"/>
      <c r="F94" s="187">
        <v>32.405383</v>
      </c>
      <c r="G94" s="187">
        <v>35.788468999999999</v>
      </c>
      <c r="H94" s="187">
        <v>0.97086468999999997</v>
      </c>
      <c r="I94" s="62">
        <v>0.97874983999999998</v>
      </c>
      <c r="J94" s="62">
        <v>5.6537456999999999E-2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32</v>
      </c>
      <c r="V94" s="186"/>
      <c r="W94" s="56"/>
      <c r="X94" s="187">
        <v>32.688084000000003</v>
      </c>
      <c r="Y94" s="187">
        <v>36.270397000000003</v>
      </c>
      <c r="Z94" s="187">
        <v>0.97085211999999999</v>
      </c>
      <c r="AA94" s="62">
        <v>0.97859384000000005</v>
      </c>
      <c r="AB94" s="62">
        <v>5.277569E-2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0.28270100000000298</v>
      </c>
      <c r="AN94" s="121">
        <f t="shared" si="5"/>
        <v>0.48192800000000346</v>
      </c>
      <c r="AO94" s="121">
        <f t="shared" si="6"/>
        <v>-1.2569999999989534E-5</v>
      </c>
      <c r="AP94" s="121">
        <f t="shared" si="7"/>
        <v>-1.5599999999993397E-4</v>
      </c>
      <c r="AQ94" s="87">
        <f t="shared" si="8"/>
        <v>-3.7617669999999992E-3</v>
      </c>
      <c r="AR94" s="37"/>
      <c r="AS94" s="233"/>
      <c r="AT94" s="37"/>
    </row>
    <row r="95" spans="2:52" ht="13.5" customHeight="1" x14ac:dyDescent="0.15">
      <c r="B95" s="285"/>
      <c r="C95" s="27" t="s">
        <v>33</v>
      </c>
      <c r="D95" s="186"/>
      <c r="E95" s="56"/>
      <c r="F95" s="187">
        <v>35.431438999999997</v>
      </c>
      <c r="G95" s="187">
        <v>39.212708999999997</v>
      </c>
      <c r="H95" s="187">
        <v>0.98273051</v>
      </c>
      <c r="I95" s="62">
        <v>0.98822480000000001</v>
      </c>
      <c r="J95" s="62">
        <v>3.4316283000000003E-2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33</v>
      </c>
      <c r="V95" s="186"/>
      <c r="W95" s="56"/>
      <c r="X95" s="187">
        <v>36.352493000000003</v>
      </c>
      <c r="Y95" s="187">
        <v>39.848869999999998</v>
      </c>
      <c r="Z95" s="187">
        <v>0.98277683000000005</v>
      </c>
      <c r="AA95" s="62">
        <v>0.98861905000000005</v>
      </c>
      <c r="AB95" s="62">
        <v>3.2041836999999997E-2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0.92105400000000515</v>
      </c>
      <c r="AN95" s="121">
        <f t="shared" si="5"/>
        <v>0.63616100000000131</v>
      </c>
      <c r="AO95" s="121">
        <f t="shared" si="6"/>
        <v>4.6320000000044104E-5</v>
      </c>
      <c r="AP95" s="121">
        <f t="shared" si="7"/>
        <v>3.942500000000404E-4</v>
      </c>
      <c r="AQ95" s="87">
        <f t="shared" si="8"/>
        <v>-2.2744460000000064E-3</v>
      </c>
      <c r="AR95" s="37"/>
      <c r="AS95" s="233"/>
      <c r="AT95" s="37"/>
    </row>
    <row r="96" spans="2:52" ht="13.5" customHeight="1" x14ac:dyDescent="0.15">
      <c r="B96" s="285"/>
      <c r="C96" s="27" t="s">
        <v>35</v>
      </c>
      <c r="D96" s="186"/>
      <c r="E96" s="56"/>
      <c r="F96" s="187">
        <v>38.930152</v>
      </c>
      <c r="G96" s="187">
        <v>42.971856000000002</v>
      </c>
      <c r="H96" s="187">
        <v>0.99084059000000002</v>
      </c>
      <c r="I96" s="62">
        <v>0.99405712999999996</v>
      </c>
      <c r="J96" s="62">
        <v>1.6761206000000001E-2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35</v>
      </c>
      <c r="V96" s="186"/>
      <c r="W96" s="56"/>
      <c r="X96" s="187">
        <v>40.728535000000001</v>
      </c>
      <c r="Y96" s="187">
        <v>44.131464000000001</v>
      </c>
      <c r="Z96" s="187">
        <v>0.99098012000000002</v>
      </c>
      <c r="AA96" s="62">
        <v>0.99444869000000002</v>
      </c>
      <c r="AB96" s="62">
        <v>1.4316938E-2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1.7983830000000012</v>
      </c>
      <c r="AN96" s="121">
        <f t="shared" si="5"/>
        <v>1.1596079999999986</v>
      </c>
      <c r="AO96" s="121">
        <f t="shared" si="6"/>
        <v>1.3952999999999882E-4</v>
      </c>
      <c r="AP96" s="121">
        <f t="shared" si="7"/>
        <v>3.9156000000006852E-4</v>
      </c>
      <c r="AQ96" s="87">
        <f t="shared" si="8"/>
        <v>-2.4442680000000012E-3</v>
      </c>
      <c r="AR96" s="37"/>
      <c r="AS96" s="233"/>
      <c r="AT96" s="37"/>
    </row>
    <row r="97" spans="2:46" ht="13.5" customHeight="1" thickBot="1" x14ac:dyDescent="0.2">
      <c r="B97" s="287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7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7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6" t="s">
        <v>82</v>
      </c>
      <c r="C98" s="25" t="s">
        <v>31</v>
      </c>
      <c r="D98" s="39"/>
      <c r="E98" s="55"/>
      <c r="F98" s="96">
        <v>30.459464000000001</v>
      </c>
      <c r="G98" s="96">
        <v>34.066215999999997</v>
      </c>
      <c r="H98" s="96">
        <v>0.95176804999999998</v>
      </c>
      <c r="I98" s="60">
        <v>0.96649825</v>
      </c>
      <c r="J98" s="60">
        <v>8.2877359999999997E-2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6" t="s">
        <v>82</v>
      </c>
      <c r="U98" s="25" t="s">
        <v>31</v>
      </c>
      <c r="V98" s="39"/>
      <c r="W98" s="55"/>
      <c r="X98" s="96">
        <v>30.339344000000001</v>
      </c>
      <c r="Y98" s="96">
        <v>34.559220000000003</v>
      </c>
      <c r="Z98" s="96">
        <v>0.95176342000000003</v>
      </c>
      <c r="AA98" s="60">
        <v>0.96665018999999996</v>
      </c>
      <c r="AB98" s="60">
        <v>8.1269905000000003E-2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6" t="s">
        <v>82</v>
      </c>
      <c r="AM98" s="119">
        <f t="shared" si="14"/>
        <v>-0.12012</v>
      </c>
      <c r="AN98" s="95">
        <f t="shared" si="15"/>
        <v>0.49300400000000622</v>
      </c>
      <c r="AO98" s="95">
        <f t="shared" si="16"/>
        <v>-4.6299999999499519E-6</v>
      </c>
      <c r="AP98" s="95">
        <f t="shared" si="17"/>
        <v>1.5193999999996155E-4</v>
      </c>
      <c r="AQ98" s="120">
        <f t="shared" si="18"/>
        <v>-1.6074549999999937E-3</v>
      </c>
      <c r="AR98" s="37"/>
      <c r="AS98" s="233"/>
      <c r="AT98" s="37"/>
    </row>
    <row r="99" spans="2:46" ht="13.5" customHeight="1" x14ac:dyDescent="0.15">
      <c r="B99" s="285"/>
      <c r="C99" s="27" t="s">
        <v>32</v>
      </c>
      <c r="D99" s="186"/>
      <c r="E99" s="56"/>
      <c r="F99" s="187">
        <v>32.658633999999999</v>
      </c>
      <c r="G99" s="187">
        <v>36.181482000000003</v>
      </c>
      <c r="H99" s="187">
        <v>0.96929708000000003</v>
      </c>
      <c r="I99" s="62">
        <v>0.97833537000000004</v>
      </c>
      <c r="J99" s="62">
        <v>5.8557216000000002E-2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32</v>
      </c>
      <c r="V99" s="186"/>
      <c r="W99" s="56"/>
      <c r="X99" s="187">
        <v>32.972696999999997</v>
      </c>
      <c r="Y99" s="187">
        <v>36.675086999999998</v>
      </c>
      <c r="Z99" s="187">
        <v>0.96925742000000004</v>
      </c>
      <c r="AA99" s="62">
        <v>0.97814674000000001</v>
      </c>
      <c r="AB99" s="62">
        <v>5.6628524999999999E-2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0.31406299999999732</v>
      </c>
      <c r="AN99" s="121">
        <f t="shared" si="15"/>
        <v>0.49360499999999519</v>
      </c>
      <c r="AO99" s="121">
        <f t="shared" si="16"/>
        <v>-3.965999999999692E-5</v>
      </c>
      <c r="AP99" s="121">
        <f t="shared" si="17"/>
        <v>-1.8863000000002295E-4</v>
      </c>
      <c r="AQ99" s="87">
        <f t="shared" si="18"/>
        <v>-1.9286910000000032E-3</v>
      </c>
      <c r="AR99" s="37"/>
      <c r="AS99" s="233"/>
      <c r="AT99" s="37"/>
    </row>
    <row r="100" spans="2:46" ht="13.5" customHeight="1" x14ac:dyDescent="0.15">
      <c r="B100" s="285"/>
      <c r="C100" s="27" t="s">
        <v>33</v>
      </c>
      <c r="D100" s="186"/>
      <c r="E100" s="56"/>
      <c r="F100" s="187">
        <v>35.927473999999997</v>
      </c>
      <c r="G100" s="187">
        <v>39.465116999999999</v>
      </c>
      <c r="H100" s="187">
        <v>0.98216552000000001</v>
      </c>
      <c r="I100" s="62">
        <v>0.98812281000000002</v>
      </c>
      <c r="J100" s="62">
        <v>3.4437193999999997E-2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33</v>
      </c>
      <c r="V100" s="186"/>
      <c r="W100" s="56"/>
      <c r="X100" s="187">
        <v>36.436838000000002</v>
      </c>
      <c r="Y100" s="187">
        <v>39.907263</v>
      </c>
      <c r="Z100" s="187">
        <v>0.98221552999999995</v>
      </c>
      <c r="AA100" s="62">
        <v>0.98832788999999999</v>
      </c>
      <c r="AB100" s="62">
        <v>3.3228951999999999E-2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0.50936400000000503</v>
      </c>
      <c r="AN100" s="121">
        <f t="shared" si="15"/>
        <v>0.44214600000000104</v>
      </c>
      <c r="AO100" s="121">
        <f t="shared" si="16"/>
        <v>5.0009999999933719E-5</v>
      </c>
      <c r="AP100" s="121">
        <f t="shared" si="17"/>
        <v>2.0507999999996862E-4</v>
      </c>
      <c r="AQ100" s="87">
        <f t="shared" si="18"/>
        <v>-1.2082419999999983E-3</v>
      </c>
      <c r="AR100" s="37"/>
      <c r="AS100" s="233"/>
      <c r="AT100" s="37"/>
    </row>
    <row r="101" spans="2:46" ht="13.5" customHeight="1" x14ac:dyDescent="0.15">
      <c r="B101" s="285"/>
      <c r="C101" s="27" t="s">
        <v>35</v>
      </c>
      <c r="D101" s="186"/>
      <c r="E101" s="56"/>
      <c r="F101" s="187">
        <v>39.114477999999998</v>
      </c>
      <c r="G101" s="187">
        <v>43.005115000000004</v>
      </c>
      <c r="H101" s="187">
        <v>0.99065645999999996</v>
      </c>
      <c r="I101" s="62">
        <v>0.99383038000000001</v>
      </c>
      <c r="J101" s="62">
        <v>1.6937239999999999E-2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35</v>
      </c>
      <c r="V101" s="186"/>
      <c r="W101" s="56"/>
      <c r="X101" s="187">
        <v>40.501300000000001</v>
      </c>
      <c r="Y101" s="187">
        <v>43.876055999999998</v>
      </c>
      <c r="Z101" s="187">
        <v>0.99081242999999997</v>
      </c>
      <c r="AA101" s="62">
        <v>0.99426382999999996</v>
      </c>
      <c r="AB101" s="62">
        <v>1.5305127999999999E-2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1.3868220000000022</v>
      </c>
      <c r="AN101" s="121">
        <f t="shared" si="15"/>
        <v>0.87094099999999486</v>
      </c>
      <c r="AO101" s="121">
        <f t="shared" si="16"/>
        <v>1.5597000000000527E-4</v>
      </c>
      <c r="AP101" s="121">
        <f t="shared" si="17"/>
        <v>4.3344999999994638E-4</v>
      </c>
      <c r="AQ101" s="87">
        <f t="shared" si="18"/>
        <v>-1.6321119999999998E-3</v>
      </c>
      <c r="AR101" s="37"/>
      <c r="AS101" s="233"/>
      <c r="AT101" s="37"/>
    </row>
    <row r="102" spans="2:46" ht="13.5" customHeight="1" thickBot="1" x14ac:dyDescent="0.2">
      <c r="B102" s="287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7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7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6" t="s">
        <v>83</v>
      </c>
      <c r="C103" s="25" t="s">
        <v>31</v>
      </c>
      <c r="D103" s="39"/>
      <c r="E103" s="55"/>
      <c r="F103" s="96">
        <v>30.132344</v>
      </c>
      <c r="G103" s="96">
        <v>33.253360999999998</v>
      </c>
      <c r="H103" s="96">
        <v>0.95281009000000005</v>
      </c>
      <c r="I103" s="60">
        <v>0.96640722000000001</v>
      </c>
      <c r="J103" s="60">
        <v>9.3818219999999994E-2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6" t="s">
        <v>83</v>
      </c>
      <c r="U103" s="25" t="s">
        <v>31</v>
      </c>
      <c r="V103" s="39"/>
      <c r="W103" s="55"/>
      <c r="X103" s="96">
        <v>29.872367000000001</v>
      </c>
      <c r="Y103" s="96">
        <v>34.286434999999997</v>
      </c>
      <c r="Z103" s="96">
        <v>0.95292944000000002</v>
      </c>
      <c r="AA103" s="60">
        <v>0.96678735999999998</v>
      </c>
      <c r="AB103" s="60">
        <v>8.5049269999999996E-2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6" t="s">
        <v>83</v>
      </c>
      <c r="AM103" s="119">
        <f t="shared" si="14"/>
        <v>-0.25997699999999924</v>
      </c>
      <c r="AN103" s="95">
        <f t="shared" si="15"/>
        <v>1.0330739999999992</v>
      </c>
      <c r="AO103" s="95">
        <f t="shared" si="16"/>
        <v>1.1934999999996254E-4</v>
      </c>
      <c r="AP103" s="95">
        <f t="shared" si="17"/>
        <v>3.8013999999997328E-4</v>
      </c>
      <c r="AQ103" s="120">
        <f t="shared" si="18"/>
        <v>-8.7689499999999976E-3</v>
      </c>
      <c r="AR103" s="37"/>
      <c r="AS103" s="233"/>
      <c r="AT103" s="37"/>
    </row>
    <row r="104" spans="2:46" ht="13.5" customHeight="1" x14ac:dyDescent="0.15">
      <c r="B104" s="285"/>
      <c r="C104" s="27" t="s">
        <v>32</v>
      </c>
      <c r="D104" s="186"/>
      <c r="E104" s="56"/>
      <c r="F104" s="187">
        <v>32.089621999999999</v>
      </c>
      <c r="G104" s="187">
        <v>35.470874999999999</v>
      </c>
      <c r="H104" s="187">
        <v>0.97051595000000002</v>
      </c>
      <c r="I104" s="62">
        <v>0.97724155999999995</v>
      </c>
      <c r="J104" s="62">
        <v>6.2866130000000006E-2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32</v>
      </c>
      <c r="V104" s="186"/>
      <c r="W104" s="56"/>
      <c r="X104" s="187">
        <v>32.607038000000003</v>
      </c>
      <c r="Y104" s="187">
        <v>36.539755999999997</v>
      </c>
      <c r="Z104" s="187">
        <v>0.97067857000000002</v>
      </c>
      <c r="AA104" s="62">
        <v>0.97723802000000004</v>
      </c>
      <c r="AB104" s="62">
        <v>5.5371894999999997E-2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0.51741600000000432</v>
      </c>
      <c r="AN104" s="121">
        <f t="shared" si="15"/>
        <v>1.0688809999999975</v>
      </c>
      <c r="AO104" s="121">
        <f t="shared" si="16"/>
        <v>1.6262000000000221E-4</v>
      </c>
      <c r="AP104" s="121">
        <f t="shared" si="17"/>
        <v>-3.5399999999130571E-6</v>
      </c>
      <c r="AQ104" s="87">
        <f t="shared" si="18"/>
        <v>-7.4942350000000088E-3</v>
      </c>
      <c r="AR104" s="37"/>
      <c r="AS104" s="233"/>
      <c r="AT104" s="37"/>
    </row>
    <row r="105" spans="2:46" ht="13.5" customHeight="1" x14ac:dyDescent="0.15">
      <c r="B105" s="285"/>
      <c r="C105" s="27" t="s">
        <v>33</v>
      </c>
      <c r="D105" s="186"/>
      <c r="E105" s="56"/>
      <c r="F105" s="187">
        <v>34.063670000000002</v>
      </c>
      <c r="G105" s="187">
        <v>37.986131999999998</v>
      </c>
      <c r="H105" s="187">
        <v>0.98249940000000002</v>
      </c>
      <c r="I105" s="62">
        <v>0.98698112000000005</v>
      </c>
      <c r="J105" s="62">
        <v>4.3119162000000003E-2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33</v>
      </c>
      <c r="V105" s="186"/>
      <c r="W105" s="56"/>
      <c r="X105" s="187">
        <v>35.877015</v>
      </c>
      <c r="Y105" s="187">
        <v>39.251300999999998</v>
      </c>
      <c r="Z105" s="187">
        <v>0.98262077999999997</v>
      </c>
      <c r="AA105" s="62">
        <v>0.98744648999999995</v>
      </c>
      <c r="AB105" s="62">
        <v>3.5206024000000002E-2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1.8133449999999982</v>
      </c>
      <c r="AN105" s="121">
        <f t="shared" si="15"/>
        <v>1.2651690000000002</v>
      </c>
      <c r="AO105" s="121">
        <f t="shared" si="16"/>
        <v>1.2137999999994875E-4</v>
      </c>
      <c r="AP105" s="121">
        <f t="shared" si="17"/>
        <v>4.6536999999990947E-4</v>
      </c>
      <c r="AQ105" s="87">
        <f t="shared" si="18"/>
        <v>-7.9131380000000001E-3</v>
      </c>
      <c r="AR105" s="37"/>
      <c r="AS105" s="233"/>
      <c r="AT105" s="37"/>
    </row>
    <row r="106" spans="2:46" ht="13.5" customHeight="1" x14ac:dyDescent="0.15">
      <c r="B106" s="285"/>
      <c r="C106" s="27" t="s">
        <v>35</v>
      </c>
      <c r="D106" s="186"/>
      <c r="E106" s="56"/>
      <c r="F106" s="187">
        <v>37.870016999999997</v>
      </c>
      <c r="G106" s="187">
        <v>42.230193</v>
      </c>
      <c r="H106" s="187">
        <v>0.99081050999999998</v>
      </c>
      <c r="I106" s="62">
        <v>0.99408721</v>
      </c>
      <c r="J106" s="62">
        <v>2.2969557000000002E-2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35</v>
      </c>
      <c r="V106" s="186"/>
      <c r="W106" s="56"/>
      <c r="X106" s="187">
        <v>40.574258999999998</v>
      </c>
      <c r="Y106" s="187">
        <v>43.767180000000003</v>
      </c>
      <c r="Z106" s="187">
        <v>0.99098374</v>
      </c>
      <c r="AA106" s="62">
        <v>0.99445572000000004</v>
      </c>
      <c r="AB106" s="62">
        <v>1.7280943999999999E-2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2.7042420000000007</v>
      </c>
      <c r="AN106" s="121">
        <f t="shared" si="15"/>
        <v>1.5369870000000034</v>
      </c>
      <c r="AO106" s="121">
        <f t="shared" si="16"/>
        <v>1.732300000000242E-4</v>
      </c>
      <c r="AP106" s="121">
        <f t="shared" si="17"/>
        <v>3.6851000000004408E-4</v>
      </c>
      <c r="AQ106" s="87">
        <f t="shared" si="18"/>
        <v>-5.6886130000000021E-3</v>
      </c>
      <c r="AR106" s="37"/>
      <c r="AS106" s="233"/>
      <c r="AT106" s="37"/>
    </row>
    <row r="107" spans="2:46" ht="13.5" customHeight="1" thickBot="1" x14ac:dyDescent="0.2">
      <c r="B107" s="287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7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7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6" t="s">
        <v>84</v>
      </c>
      <c r="C108" s="25" t="s">
        <v>31</v>
      </c>
      <c r="D108" s="39"/>
      <c r="E108" s="55"/>
      <c r="F108" s="96">
        <v>30.667431000000001</v>
      </c>
      <c r="G108" s="96">
        <v>33.916513000000002</v>
      </c>
      <c r="H108" s="96">
        <v>0.95455652999999996</v>
      </c>
      <c r="I108" s="60">
        <v>0.96790982000000003</v>
      </c>
      <c r="J108" s="60">
        <v>8.5914149999999995E-2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6" t="s">
        <v>84</v>
      </c>
      <c r="U108" s="25" t="s">
        <v>31</v>
      </c>
      <c r="V108" s="39"/>
      <c r="W108" s="55"/>
      <c r="X108" s="96">
        <v>30.206099999999999</v>
      </c>
      <c r="Y108" s="96">
        <v>34.762661000000001</v>
      </c>
      <c r="Z108" s="96">
        <v>0.95476335000000001</v>
      </c>
      <c r="AA108" s="60">
        <v>0.96855217000000005</v>
      </c>
      <c r="AB108" s="60">
        <v>7.9884750000000004E-2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6" t="s">
        <v>84</v>
      </c>
      <c r="AM108" s="119">
        <f t="shared" si="14"/>
        <v>-0.46133100000000127</v>
      </c>
      <c r="AN108" s="95">
        <f t="shared" si="15"/>
        <v>0.84614799999999946</v>
      </c>
      <c r="AO108" s="95">
        <f t="shared" si="16"/>
        <v>2.0682000000005196E-4</v>
      </c>
      <c r="AP108" s="95">
        <f t="shared" si="17"/>
        <v>6.4235000000001374E-4</v>
      </c>
      <c r="AQ108" s="120">
        <f t="shared" si="18"/>
        <v>-6.0293999999999903E-3</v>
      </c>
      <c r="AR108" s="37"/>
      <c r="AS108" s="233"/>
      <c r="AT108" s="37"/>
    </row>
    <row r="109" spans="2:46" ht="13.5" customHeight="1" x14ac:dyDescent="0.15">
      <c r="B109" s="285"/>
      <c r="C109" s="27" t="s">
        <v>32</v>
      </c>
      <c r="D109" s="186"/>
      <c r="E109" s="56"/>
      <c r="F109" s="187">
        <v>32.642121000000003</v>
      </c>
      <c r="G109" s="187">
        <v>36.132897999999997</v>
      </c>
      <c r="H109" s="187">
        <v>0.97218468999999996</v>
      </c>
      <c r="I109" s="62">
        <v>0.97895831</v>
      </c>
      <c r="J109" s="62">
        <v>5.6348959999999997E-2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32</v>
      </c>
      <c r="V109" s="186"/>
      <c r="W109" s="56"/>
      <c r="X109" s="187">
        <v>32.700240000000001</v>
      </c>
      <c r="Y109" s="187">
        <v>36.791406000000002</v>
      </c>
      <c r="Z109" s="187">
        <v>0.97228919999999996</v>
      </c>
      <c r="AA109" s="62">
        <v>0.97942154999999997</v>
      </c>
      <c r="AB109" s="62">
        <v>5.2642784999999997E-2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5.8118999999997811E-2</v>
      </c>
      <c r="AN109" s="121">
        <f t="shared" si="15"/>
        <v>0.65850800000000476</v>
      </c>
      <c r="AO109" s="121">
        <f t="shared" si="16"/>
        <v>1.045100000000021E-4</v>
      </c>
      <c r="AP109" s="121">
        <f t="shared" si="17"/>
        <v>4.6323999999997589E-4</v>
      </c>
      <c r="AQ109" s="87">
        <f t="shared" si="18"/>
        <v>-3.7061749999999991E-3</v>
      </c>
      <c r="AR109" s="37"/>
      <c r="AS109" s="233"/>
      <c r="AT109" s="37"/>
    </row>
    <row r="110" spans="2:46" ht="13.5" customHeight="1" x14ac:dyDescent="0.15">
      <c r="B110" s="285"/>
      <c r="C110" s="27" t="s">
        <v>33</v>
      </c>
      <c r="D110" s="186"/>
      <c r="E110" s="56"/>
      <c r="F110" s="187">
        <v>35.128784000000003</v>
      </c>
      <c r="G110" s="187">
        <v>38.775813999999997</v>
      </c>
      <c r="H110" s="187">
        <v>0.98300978000000006</v>
      </c>
      <c r="I110" s="62">
        <v>0.98759445000000001</v>
      </c>
      <c r="J110" s="62">
        <v>3.7134603000000002E-2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33</v>
      </c>
      <c r="V110" s="186"/>
      <c r="W110" s="56"/>
      <c r="X110" s="187">
        <v>35.837169000000003</v>
      </c>
      <c r="Y110" s="187">
        <v>39.347830000000002</v>
      </c>
      <c r="Z110" s="187">
        <v>0.98312368000000006</v>
      </c>
      <c r="AA110" s="62">
        <v>0.98784276000000004</v>
      </c>
      <c r="AB110" s="62">
        <v>3.4005854000000002E-2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0.70838499999999982</v>
      </c>
      <c r="AN110" s="121">
        <f t="shared" si="15"/>
        <v>0.57201600000000496</v>
      </c>
      <c r="AO110" s="121">
        <f t="shared" si="16"/>
        <v>1.1390000000000011E-4</v>
      </c>
      <c r="AP110" s="121">
        <f t="shared" si="17"/>
        <v>2.4831000000002934E-4</v>
      </c>
      <c r="AQ110" s="87">
        <f t="shared" si="18"/>
        <v>-3.1287490000000001E-3</v>
      </c>
      <c r="AR110" s="37"/>
      <c r="AS110" s="233"/>
      <c r="AT110" s="37"/>
    </row>
    <row r="111" spans="2:46" ht="13.5" customHeight="1" x14ac:dyDescent="0.15">
      <c r="B111" s="285"/>
      <c r="C111" s="27" t="s">
        <v>35</v>
      </c>
      <c r="D111" s="186"/>
      <c r="E111" s="56"/>
      <c r="F111" s="187">
        <v>38.339028999999996</v>
      </c>
      <c r="G111" s="187">
        <v>42.435054999999998</v>
      </c>
      <c r="H111" s="187">
        <v>0.99097754999999998</v>
      </c>
      <c r="I111" s="62">
        <v>0.99429332999999998</v>
      </c>
      <c r="J111" s="62">
        <v>1.9857046999999999E-2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35</v>
      </c>
      <c r="V111" s="186"/>
      <c r="W111" s="56"/>
      <c r="X111" s="187">
        <v>40.636991999999999</v>
      </c>
      <c r="Y111" s="187">
        <v>43.868405000000003</v>
      </c>
      <c r="Z111" s="187">
        <v>0.99115041999999998</v>
      </c>
      <c r="AA111" s="62">
        <v>0.99465143</v>
      </c>
      <c r="AB111" s="62">
        <v>1.5871270999999999E-2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2.2979630000000029</v>
      </c>
      <c r="AN111" s="121">
        <f t="shared" si="15"/>
        <v>1.4333500000000043</v>
      </c>
      <c r="AO111" s="121">
        <f t="shared" si="16"/>
        <v>1.7286999999999164E-4</v>
      </c>
      <c r="AP111" s="121">
        <f t="shared" si="17"/>
        <v>3.5810000000002784E-4</v>
      </c>
      <c r="AQ111" s="87">
        <f t="shared" si="18"/>
        <v>-3.9857759999999999E-3</v>
      </c>
      <c r="AR111" s="37"/>
      <c r="AS111" s="233"/>
      <c r="AT111" s="37"/>
    </row>
    <row r="112" spans="2:46" ht="13.5" customHeight="1" thickBot="1" x14ac:dyDescent="0.2">
      <c r="B112" s="287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7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7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6" t="s">
        <v>85</v>
      </c>
      <c r="C113" s="25" t="s">
        <v>31</v>
      </c>
      <c r="D113" s="39"/>
      <c r="E113" s="55"/>
      <c r="F113" s="96">
        <v>30.314772000000001</v>
      </c>
      <c r="G113" s="96">
        <v>33.981079999999999</v>
      </c>
      <c r="H113" s="96">
        <v>0.95530802999999997</v>
      </c>
      <c r="I113" s="60">
        <v>0.96724736</v>
      </c>
      <c r="J113" s="60">
        <v>8.5005650000000002E-2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6" t="s">
        <v>85</v>
      </c>
      <c r="U113" s="25" t="s">
        <v>31</v>
      </c>
      <c r="V113" s="39"/>
      <c r="W113" s="55"/>
      <c r="X113" s="96">
        <v>30.717109000000001</v>
      </c>
      <c r="Y113" s="96">
        <v>35.068893000000003</v>
      </c>
      <c r="Z113" s="96">
        <v>0.95546313000000005</v>
      </c>
      <c r="AA113" s="60">
        <v>0.96801636000000002</v>
      </c>
      <c r="AB113" s="60">
        <v>7.7578090000000002E-2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6" t="s">
        <v>85</v>
      </c>
      <c r="AM113" s="119">
        <f t="shared" si="14"/>
        <v>0.40233699999999928</v>
      </c>
      <c r="AN113" s="95">
        <f t="shared" si="15"/>
        <v>1.0878130000000041</v>
      </c>
      <c r="AO113" s="95">
        <f t="shared" si="16"/>
        <v>1.5510000000007462E-4</v>
      </c>
      <c r="AP113" s="95">
        <f t="shared" si="17"/>
        <v>7.6900000000001967E-4</v>
      </c>
      <c r="AQ113" s="120">
        <f t="shared" si="18"/>
        <v>-7.4275599999999997E-3</v>
      </c>
      <c r="AR113" s="37"/>
      <c r="AS113" s="233"/>
      <c r="AT113" s="37"/>
    </row>
    <row r="114" spans="2:46" ht="13.5" customHeight="1" x14ac:dyDescent="0.15">
      <c r="B114" s="285"/>
      <c r="C114" s="27" t="s">
        <v>32</v>
      </c>
      <c r="D114" s="186"/>
      <c r="E114" s="56"/>
      <c r="F114" s="187">
        <v>32.219428000000001</v>
      </c>
      <c r="G114" s="187">
        <v>36.037309</v>
      </c>
      <c r="H114" s="187">
        <v>0.97249896000000002</v>
      </c>
      <c r="I114" s="62">
        <v>0.97877681999999999</v>
      </c>
      <c r="J114" s="62">
        <v>5.6177659999999997E-2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32</v>
      </c>
      <c r="V114" s="186"/>
      <c r="W114" s="56"/>
      <c r="X114" s="187">
        <v>33.108820000000001</v>
      </c>
      <c r="Y114" s="187">
        <v>37.133634999999998</v>
      </c>
      <c r="Z114" s="187">
        <v>0.97252558</v>
      </c>
      <c r="AA114" s="62">
        <v>0.97972384999999995</v>
      </c>
      <c r="AB114" s="62">
        <v>5.1847678000000001E-2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0.88939200000000085</v>
      </c>
      <c r="AN114" s="121">
        <f t="shared" si="15"/>
        <v>1.0963259999999977</v>
      </c>
      <c r="AO114" s="121">
        <f t="shared" si="16"/>
        <v>2.6619999999977217E-5</v>
      </c>
      <c r="AP114" s="121">
        <f t="shared" si="17"/>
        <v>9.4702999999995985E-4</v>
      </c>
      <c r="AQ114" s="87">
        <f t="shared" si="18"/>
        <v>-4.3299819999999961E-3</v>
      </c>
      <c r="AR114" s="37"/>
      <c r="AS114" s="233"/>
      <c r="AT114" s="37"/>
    </row>
    <row r="115" spans="2:46" ht="13.5" customHeight="1" x14ac:dyDescent="0.15">
      <c r="B115" s="285"/>
      <c r="C115" s="27" t="s">
        <v>33</v>
      </c>
      <c r="D115" s="186"/>
      <c r="E115" s="56"/>
      <c r="F115" s="187">
        <v>34.528134999999999</v>
      </c>
      <c r="G115" s="187">
        <v>38.430436999999998</v>
      </c>
      <c r="H115" s="187">
        <v>0.98305661</v>
      </c>
      <c r="I115" s="62">
        <v>0.98756692000000001</v>
      </c>
      <c r="J115" s="62">
        <v>3.8280214999999999E-2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33</v>
      </c>
      <c r="V115" s="186"/>
      <c r="W115" s="56"/>
      <c r="X115" s="187">
        <v>35.986469999999997</v>
      </c>
      <c r="Y115" s="187">
        <v>39.527856</v>
      </c>
      <c r="Z115" s="187">
        <v>0.98316022000000003</v>
      </c>
      <c r="AA115" s="62">
        <v>0.98783814999999997</v>
      </c>
      <c r="AB115" s="62">
        <v>3.4124996999999997E-2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1.4583349999999982</v>
      </c>
      <c r="AN115" s="121">
        <f t="shared" si="15"/>
        <v>1.0974190000000021</v>
      </c>
      <c r="AO115" s="121">
        <f t="shared" si="16"/>
        <v>1.0361000000003173E-4</v>
      </c>
      <c r="AP115" s="121">
        <f t="shared" si="17"/>
        <v>2.7122999999995567E-4</v>
      </c>
      <c r="AQ115" s="87">
        <f t="shared" si="18"/>
        <v>-4.1552180000000022E-3</v>
      </c>
      <c r="AR115" s="37"/>
      <c r="AS115" s="233"/>
      <c r="AT115" s="37"/>
    </row>
    <row r="116" spans="2:46" ht="13.5" customHeight="1" x14ac:dyDescent="0.15">
      <c r="B116" s="285"/>
      <c r="C116" s="27" t="s">
        <v>35</v>
      </c>
      <c r="D116" s="186"/>
      <c r="E116" s="56"/>
      <c r="F116" s="187">
        <v>37.874890999999998</v>
      </c>
      <c r="G116" s="187">
        <v>41.957414999999997</v>
      </c>
      <c r="H116" s="187">
        <v>0.99103788000000004</v>
      </c>
      <c r="I116" s="62">
        <v>0.99435346999999996</v>
      </c>
      <c r="J116" s="62">
        <v>1.9825566999999999E-2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35</v>
      </c>
      <c r="V116" s="186"/>
      <c r="W116" s="56"/>
      <c r="X116" s="187">
        <v>40.503262999999997</v>
      </c>
      <c r="Y116" s="187">
        <v>43.666257999999999</v>
      </c>
      <c r="Z116" s="187">
        <v>0.99120887000000002</v>
      </c>
      <c r="AA116" s="62">
        <v>0.99449878000000003</v>
      </c>
      <c r="AB116" s="62">
        <v>1.5698574E-2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2.6283719999999988</v>
      </c>
      <c r="AN116" s="121">
        <f t="shared" si="15"/>
        <v>1.7088430000000017</v>
      </c>
      <c r="AO116" s="121">
        <f t="shared" si="16"/>
        <v>1.7098999999998199E-4</v>
      </c>
      <c r="AP116" s="121">
        <f t="shared" si="17"/>
        <v>1.4531000000006511E-4</v>
      </c>
      <c r="AQ116" s="87">
        <f t="shared" si="18"/>
        <v>-4.1269929999999989E-3</v>
      </c>
      <c r="AR116" s="37"/>
      <c r="AS116" s="233"/>
      <c r="AT116" s="37"/>
    </row>
    <row r="117" spans="2:46" ht="13.5" customHeight="1" thickBot="1" x14ac:dyDescent="0.2">
      <c r="B117" s="287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7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7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6" t="s">
        <v>86</v>
      </c>
      <c r="C118" s="25" t="s">
        <v>31</v>
      </c>
      <c r="D118" s="39"/>
      <c r="E118" s="55"/>
      <c r="F118" s="96">
        <v>30.999614999999999</v>
      </c>
      <c r="G118" s="96">
        <v>34.468316000000002</v>
      </c>
      <c r="H118" s="96">
        <v>0.95694378000000002</v>
      </c>
      <c r="I118" s="60">
        <v>0.96906250000000005</v>
      </c>
      <c r="J118" s="60">
        <v>8.4635509999999997E-2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6" t="s">
        <v>86</v>
      </c>
      <c r="U118" s="25" t="s">
        <v>31</v>
      </c>
      <c r="V118" s="39"/>
      <c r="W118" s="55"/>
      <c r="X118" s="96">
        <v>30.54843</v>
      </c>
      <c r="Y118" s="96">
        <v>34.976661999999997</v>
      </c>
      <c r="Z118" s="96">
        <v>0.95696035999999995</v>
      </c>
      <c r="AA118" s="60">
        <v>0.96935000000000004</v>
      </c>
      <c r="AB118" s="60">
        <v>8.1395980000000007E-2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6" t="s">
        <v>86</v>
      </c>
      <c r="AM118" s="119">
        <f t="shared" si="14"/>
        <v>-0.45118499999999884</v>
      </c>
      <c r="AN118" s="95">
        <f t="shared" si="15"/>
        <v>0.50834599999999597</v>
      </c>
      <c r="AO118" s="95">
        <f t="shared" si="16"/>
        <v>1.657999999993276E-5</v>
      </c>
      <c r="AP118" s="95">
        <f t="shared" si="17"/>
        <v>2.8749999999999609E-4</v>
      </c>
      <c r="AQ118" s="120">
        <f t="shared" si="18"/>
        <v>-3.2395299999999905E-3</v>
      </c>
      <c r="AR118" s="37"/>
      <c r="AS118" s="233"/>
      <c r="AT118" s="37"/>
    </row>
    <row r="119" spans="2:46" ht="13.5" customHeight="1" x14ac:dyDescent="0.15">
      <c r="B119" s="285"/>
      <c r="C119" s="27" t="s">
        <v>32</v>
      </c>
      <c r="D119" s="186"/>
      <c r="E119" s="56"/>
      <c r="F119" s="187">
        <v>33.125053999999999</v>
      </c>
      <c r="G119" s="187">
        <v>36.672671000000001</v>
      </c>
      <c r="H119" s="187">
        <v>0.97286671999999996</v>
      </c>
      <c r="I119" s="62">
        <v>0.98046968999999995</v>
      </c>
      <c r="J119" s="62">
        <v>5.6369424000000001E-2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32</v>
      </c>
      <c r="V119" s="186"/>
      <c r="W119" s="56"/>
      <c r="X119" s="187">
        <v>32.759028000000001</v>
      </c>
      <c r="Y119" s="187">
        <v>36.791195999999999</v>
      </c>
      <c r="Z119" s="187">
        <v>0.97289674000000004</v>
      </c>
      <c r="AA119" s="62">
        <v>0.98059368000000002</v>
      </c>
      <c r="AB119" s="62">
        <v>5.4985619999999999E-2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-0.36602599999999796</v>
      </c>
      <c r="AN119" s="121">
        <f t="shared" si="15"/>
        <v>0.11852499999999822</v>
      </c>
      <c r="AO119" s="121">
        <f t="shared" si="16"/>
        <v>3.0020000000074987E-5</v>
      </c>
      <c r="AP119" s="121">
        <f t="shared" si="17"/>
        <v>1.2399000000007376E-4</v>
      </c>
      <c r="AQ119" s="87">
        <f t="shared" si="18"/>
        <v>-1.3838040000000024E-3</v>
      </c>
      <c r="AR119" s="37"/>
      <c r="AS119" s="233"/>
      <c r="AT119" s="37"/>
    </row>
    <row r="120" spans="2:46" ht="13.5" customHeight="1" x14ac:dyDescent="0.15">
      <c r="B120" s="285"/>
      <c r="C120" s="27" t="s">
        <v>33</v>
      </c>
      <c r="D120" s="186"/>
      <c r="E120" s="56"/>
      <c r="F120" s="187">
        <v>36.212220000000002</v>
      </c>
      <c r="G120" s="187">
        <v>39.710960999999998</v>
      </c>
      <c r="H120" s="187">
        <v>0.98347876000000001</v>
      </c>
      <c r="I120" s="62">
        <v>0.98836564999999998</v>
      </c>
      <c r="J120" s="62">
        <v>3.5676659999999999E-2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33</v>
      </c>
      <c r="V120" s="186"/>
      <c r="W120" s="56"/>
      <c r="X120" s="187">
        <v>36.236604999999997</v>
      </c>
      <c r="Y120" s="187">
        <v>39.748468000000003</v>
      </c>
      <c r="Z120" s="187">
        <v>0.98355515000000004</v>
      </c>
      <c r="AA120" s="62">
        <v>0.98846553000000004</v>
      </c>
      <c r="AB120" s="62">
        <v>3.5304799999999997E-2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2.4384999999995216E-2</v>
      </c>
      <c r="AN120" s="121">
        <f t="shared" si="15"/>
        <v>3.7507000000005064E-2</v>
      </c>
      <c r="AO120" s="121">
        <f t="shared" si="16"/>
        <v>7.6390000000037261E-5</v>
      </c>
      <c r="AP120" s="121">
        <f t="shared" si="17"/>
        <v>9.9880000000052149E-5</v>
      </c>
      <c r="AQ120" s="87">
        <f t="shared" si="18"/>
        <v>-3.7186000000000163E-4</v>
      </c>
      <c r="AR120" s="37"/>
      <c r="AS120" s="233"/>
      <c r="AT120" s="37"/>
    </row>
    <row r="121" spans="2:46" ht="13.5" customHeight="1" x14ac:dyDescent="0.15">
      <c r="B121" s="285"/>
      <c r="C121" s="27" t="s">
        <v>35</v>
      </c>
      <c r="D121" s="186"/>
      <c r="E121" s="56"/>
      <c r="F121" s="187">
        <v>39.532333000000001</v>
      </c>
      <c r="G121" s="187">
        <v>43.335324</v>
      </c>
      <c r="H121" s="187">
        <v>0.99116852</v>
      </c>
      <c r="I121" s="62">
        <v>0.99468336999999996</v>
      </c>
      <c r="J121" s="62">
        <v>1.8596768E-2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35</v>
      </c>
      <c r="V121" s="186"/>
      <c r="W121" s="56"/>
      <c r="X121" s="187">
        <v>40.352935000000002</v>
      </c>
      <c r="Y121" s="187">
        <v>43.860269000000002</v>
      </c>
      <c r="Z121" s="187">
        <v>0.99132500999999995</v>
      </c>
      <c r="AA121" s="62">
        <v>0.99498934000000006</v>
      </c>
      <c r="AB121" s="62">
        <v>1.6610758E-2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0.82060200000000094</v>
      </c>
      <c r="AN121" s="121">
        <f t="shared" si="15"/>
        <v>0.52494500000000244</v>
      </c>
      <c r="AO121" s="121">
        <f t="shared" si="16"/>
        <v>1.5648999999995361E-4</v>
      </c>
      <c r="AP121" s="121">
        <f t="shared" si="17"/>
        <v>3.0597000000009977E-4</v>
      </c>
      <c r="AQ121" s="87">
        <f t="shared" si="18"/>
        <v>-1.9860099999999999E-3</v>
      </c>
      <c r="AR121" s="37"/>
      <c r="AS121" s="233"/>
      <c r="AT121" s="37"/>
    </row>
    <row r="122" spans="2:46" ht="13.5" customHeight="1" thickBot="1" x14ac:dyDescent="0.2">
      <c r="B122" s="287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7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7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6" t="s">
        <v>87</v>
      </c>
      <c r="C123" s="25" t="s">
        <v>31</v>
      </c>
      <c r="D123" s="39"/>
      <c r="E123" s="55"/>
      <c r="F123" s="96">
        <v>30.905092</v>
      </c>
      <c r="G123" s="96">
        <v>34.296501999999997</v>
      </c>
      <c r="H123" s="96">
        <v>0.95586382999999997</v>
      </c>
      <c r="I123" s="60">
        <v>0.96758491999999996</v>
      </c>
      <c r="J123" s="60">
        <v>8.8482513999999998E-2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6" t="s">
        <v>87</v>
      </c>
      <c r="U123" s="25" t="s">
        <v>31</v>
      </c>
      <c r="V123" s="39"/>
      <c r="W123" s="55"/>
      <c r="X123" s="96">
        <v>30.741209000000001</v>
      </c>
      <c r="Y123" s="96">
        <v>35.009554999999999</v>
      </c>
      <c r="Z123" s="96">
        <v>0.95569358999999998</v>
      </c>
      <c r="AA123" s="60">
        <v>0.96753177999999995</v>
      </c>
      <c r="AB123" s="60">
        <v>8.4726759999999998E-2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6" t="s">
        <v>87</v>
      </c>
      <c r="AM123" s="119">
        <f t="shared" si="14"/>
        <v>-0.16388299999999845</v>
      </c>
      <c r="AN123" s="95">
        <f t="shared" si="15"/>
        <v>0.71305300000000216</v>
      </c>
      <c r="AO123" s="95">
        <f t="shared" si="16"/>
        <v>-1.7023999999998818E-4</v>
      </c>
      <c r="AP123" s="95">
        <f t="shared" si="17"/>
        <v>-5.314000000000707E-5</v>
      </c>
      <c r="AQ123" s="120">
        <f t="shared" si="18"/>
        <v>-3.755754E-3</v>
      </c>
      <c r="AR123" s="37"/>
      <c r="AS123" s="233"/>
      <c r="AT123" s="37"/>
    </row>
    <row r="124" spans="2:46" ht="13.5" customHeight="1" x14ac:dyDescent="0.15">
      <c r="B124" s="285"/>
      <c r="C124" s="27" t="s">
        <v>32</v>
      </c>
      <c r="D124" s="186"/>
      <c r="E124" s="56"/>
      <c r="F124" s="187">
        <v>33.097909000000001</v>
      </c>
      <c r="G124" s="187">
        <v>36.567413999999999</v>
      </c>
      <c r="H124" s="187">
        <v>0.97204820000000003</v>
      </c>
      <c r="I124" s="62">
        <v>0.97976823999999996</v>
      </c>
      <c r="J124" s="62">
        <v>5.9460074000000002E-2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32</v>
      </c>
      <c r="V124" s="186"/>
      <c r="W124" s="56"/>
      <c r="X124" s="187">
        <v>33.075986999999998</v>
      </c>
      <c r="Y124" s="187">
        <v>36.891119000000003</v>
      </c>
      <c r="Z124" s="187">
        <v>0.97190149999999997</v>
      </c>
      <c r="AA124" s="62">
        <v>0.97982745999999998</v>
      </c>
      <c r="AB124" s="62">
        <v>5.8056234999999998E-2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-2.192200000000355E-2</v>
      </c>
      <c r="AN124" s="121">
        <f t="shared" si="15"/>
        <v>0.32370500000000391</v>
      </c>
      <c r="AO124" s="121">
        <f t="shared" si="16"/>
        <v>-1.4670000000005512E-4</v>
      </c>
      <c r="AP124" s="121">
        <f t="shared" si="17"/>
        <v>5.9220000000026474E-5</v>
      </c>
      <c r="AQ124" s="87">
        <f t="shared" si="18"/>
        <v>-1.4038390000000039E-3</v>
      </c>
      <c r="AR124" s="37"/>
      <c r="AS124" s="233"/>
      <c r="AT124" s="37"/>
    </row>
    <row r="125" spans="2:46" ht="13.5" customHeight="1" x14ac:dyDescent="0.15">
      <c r="B125" s="285"/>
      <c r="C125" s="27" t="s">
        <v>33</v>
      </c>
      <c r="D125" s="186"/>
      <c r="E125" s="56"/>
      <c r="F125" s="187">
        <v>35.839818999999999</v>
      </c>
      <c r="G125" s="187">
        <v>39.414861999999999</v>
      </c>
      <c r="H125" s="187">
        <v>0.98258409999999996</v>
      </c>
      <c r="I125" s="62">
        <v>0.98747231999999996</v>
      </c>
      <c r="J125" s="62">
        <v>3.8326605999999999E-2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33</v>
      </c>
      <c r="V125" s="186"/>
      <c r="W125" s="56"/>
      <c r="X125" s="187">
        <v>36.655372</v>
      </c>
      <c r="Y125" s="187">
        <v>40.018206999999997</v>
      </c>
      <c r="Z125" s="187">
        <v>0.98255391999999997</v>
      </c>
      <c r="AA125" s="62">
        <v>0.98804895999999998</v>
      </c>
      <c r="AB125" s="62">
        <v>3.6728427000000001E-2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0.8155530000000013</v>
      </c>
      <c r="AN125" s="121">
        <f t="shared" si="15"/>
        <v>0.60334499999999736</v>
      </c>
      <c r="AO125" s="121">
        <f t="shared" si="16"/>
        <v>-3.017999999999077E-5</v>
      </c>
      <c r="AP125" s="121">
        <f t="shared" si="17"/>
        <v>5.7664000000001714E-4</v>
      </c>
      <c r="AQ125" s="87">
        <f t="shared" si="18"/>
        <v>-1.5981789999999982E-3</v>
      </c>
      <c r="AR125" s="37"/>
      <c r="AS125" s="233"/>
      <c r="AT125" s="37"/>
    </row>
    <row r="126" spans="2:46" ht="13.5" customHeight="1" x14ac:dyDescent="0.15">
      <c r="B126" s="285"/>
      <c r="C126" s="27" t="s">
        <v>35</v>
      </c>
      <c r="D126" s="186"/>
      <c r="E126" s="56"/>
      <c r="F126" s="187">
        <v>39.009368000000002</v>
      </c>
      <c r="G126" s="187">
        <v>42.883436000000003</v>
      </c>
      <c r="H126" s="187">
        <v>0.99101463999999995</v>
      </c>
      <c r="I126" s="62">
        <v>0.99416773999999997</v>
      </c>
      <c r="J126" s="62">
        <v>1.9030169999999999E-2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35</v>
      </c>
      <c r="V126" s="186"/>
      <c r="W126" s="56"/>
      <c r="X126" s="187">
        <v>40.509768999999999</v>
      </c>
      <c r="Y126" s="187">
        <v>43.752991999999999</v>
      </c>
      <c r="Z126" s="187">
        <v>0.99116177999999999</v>
      </c>
      <c r="AA126" s="62">
        <v>0.99456990999999995</v>
      </c>
      <c r="AB126" s="62">
        <v>1.6763495E-2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1.5004009999999965</v>
      </c>
      <c r="AN126" s="121">
        <f t="shared" si="15"/>
        <v>0.86955599999999578</v>
      </c>
      <c r="AO126" s="121">
        <f t="shared" si="16"/>
        <v>1.4714000000004557E-4</v>
      </c>
      <c r="AP126" s="121">
        <f t="shared" si="17"/>
        <v>4.0216999999997949E-4</v>
      </c>
      <c r="AQ126" s="87">
        <f t="shared" si="18"/>
        <v>-2.2666749999999992E-3</v>
      </c>
      <c r="AR126" s="37"/>
      <c r="AS126" s="233"/>
      <c r="AT126" s="37"/>
    </row>
    <row r="127" spans="2:46" ht="13.5" customHeight="1" thickBot="1" x14ac:dyDescent="0.2">
      <c r="B127" s="287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7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7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6" t="s">
        <v>88</v>
      </c>
      <c r="C128" s="25" t="s">
        <v>31</v>
      </c>
      <c r="D128" s="39"/>
      <c r="E128" s="55"/>
      <c r="F128" s="96">
        <v>30.681948999999999</v>
      </c>
      <c r="G128" s="96">
        <v>33.944305999999997</v>
      </c>
      <c r="H128" s="96">
        <v>0.95449934000000003</v>
      </c>
      <c r="I128" s="60">
        <v>0.96715675999999995</v>
      </c>
      <c r="J128" s="60">
        <v>9.4194739999999999E-2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6" t="s">
        <v>88</v>
      </c>
      <c r="U128" s="25" t="s">
        <v>31</v>
      </c>
      <c r="V128" s="39"/>
      <c r="W128" s="55"/>
      <c r="X128" s="96">
        <v>30.791404</v>
      </c>
      <c r="Y128" s="96">
        <v>34.565711</v>
      </c>
      <c r="Z128" s="96">
        <v>0.95429447999999995</v>
      </c>
      <c r="AA128" s="60">
        <v>0.96711822999999997</v>
      </c>
      <c r="AB128" s="60">
        <v>8.9196529999999996E-2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6" t="s">
        <v>88</v>
      </c>
      <c r="AM128" s="119">
        <f t="shared" si="14"/>
        <v>0.10945500000000052</v>
      </c>
      <c r="AN128" s="95">
        <f t="shared" si="15"/>
        <v>0.62140500000000287</v>
      </c>
      <c r="AO128" s="95">
        <f t="shared" si="16"/>
        <v>-2.0486000000008442E-4</v>
      </c>
      <c r="AP128" s="95">
        <f t="shared" si="17"/>
        <v>-3.8529999999981079E-5</v>
      </c>
      <c r="AQ128" s="120">
        <f t="shared" si="18"/>
        <v>-4.9982100000000029E-3</v>
      </c>
      <c r="AR128" s="37"/>
      <c r="AS128" s="233"/>
      <c r="AT128" s="37"/>
    </row>
    <row r="129" spans="2:46" ht="13.5" customHeight="1" x14ac:dyDescent="0.15">
      <c r="B129" s="285"/>
      <c r="C129" s="27" t="s">
        <v>32</v>
      </c>
      <c r="D129" s="186"/>
      <c r="E129" s="56"/>
      <c r="F129" s="187">
        <v>32.635263000000002</v>
      </c>
      <c r="G129" s="187">
        <v>36.061888000000003</v>
      </c>
      <c r="H129" s="187">
        <v>0.97099369999999996</v>
      </c>
      <c r="I129" s="62">
        <v>0.97915015000000005</v>
      </c>
      <c r="J129" s="62">
        <v>6.3710139999999998E-2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32</v>
      </c>
      <c r="V129" s="186"/>
      <c r="W129" s="56"/>
      <c r="X129" s="187">
        <v>32.991149</v>
      </c>
      <c r="Y129" s="187">
        <v>36.490088</v>
      </c>
      <c r="Z129" s="187">
        <v>0.97085259999999995</v>
      </c>
      <c r="AA129" s="62">
        <v>0.97903519999999999</v>
      </c>
      <c r="AB129" s="62">
        <v>6.1321332999999999E-2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0.35588599999999815</v>
      </c>
      <c r="AN129" s="121">
        <f t="shared" si="15"/>
        <v>0.42819999999999681</v>
      </c>
      <c r="AO129" s="121">
        <f t="shared" si="16"/>
        <v>-1.4110000000000511E-4</v>
      </c>
      <c r="AP129" s="121">
        <f t="shared" si="17"/>
        <v>-1.1495000000005806E-4</v>
      </c>
      <c r="AQ129" s="87">
        <f t="shared" si="18"/>
        <v>-2.3888069999999997E-3</v>
      </c>
      <c r="AR129" s="37"/>
      <c r="AS129" s="233"/>
      <c r="AT129" s="37"/>
    </row>
    <row r="130" spans="2:46" ht="13.5" customHeight="1" x14ac:dyDescent="0.15">
      <c r="B130" s="285"/>
      <c r="C130" s="27" t="s">
        <v>33</v>
      </c>
      <c r="D130" s="186"/>
      <c r="E130" s="56"/>
      <c r="F130" s="187">
        <v>35.330821</v>
      </c>
      <c r="G130" s="187">
        <v>39.074088000000003</v>
      </c>
      <c r="H130" s="187">
        <v>0.98202128</v>
      </c>
      <c r="I130" s="62">
        <v>0.98800831</v>
      </c>
      <c r="J130" s="62">
        <v>3.9714279999999998E-2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33</v>
      </c>
      <c r="V130" s="186"/>
      <c r="W130" s="56"/>
      <c r="X130" s="187">
        <v>36.247262999999997</v>
      </c>
      <c r="Y130" s="187">
        <v>39.677109999999999</v>
      </c>
      <c r="Z130" s="187">
        <v>0.98195540000000003</v>
      </c>
      <c r="AA130" s="62">
        <v>0.98803949999999996</v>
      </c>
      <c r="AB130" s="62">
        <v>3.7361390000000001E-2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0.91644199999999643</v>
      </c>
      <c r="AN130" s="121">
        <f t="shared" si="15"/>
        <v>0.60302199999999573</v>
      </c>
      <c r="AO130" s="121">
        <f t="shared" si="16"/>
        <v>-6.5879999999962635E-5</v>
      </c>
      <c r="AP130" s="121">
        <f t="shared" si="17"/>
        <v>3.1189999999958751E-5</v>
      </c>
      <c r="AQ130" s="87">
        <f t="shared" si="18"/>
        <v>-2.3528899999999964E-3</v>
      </c>
      <c r="AR130" s="37"/>
      <c r="AS130" s="233"/>
      <c r="AT130" s="37"/>
    </row>
    <row r="131" spans="2:46" ht="13.5" customHeight="1" x14ac:dyDescent="0.15">
      <c r="B131" s="285"/>
      <c r="C131" s="27" t="s">
        <v>35</v>
      </c>
      <c r="D131" s="186"/>
      <c r="E131" s="56"/>
      <c r="F131" s="187">
        <v>38.378266000000004</v>
      </c>
      <c r="G131" s="187">
        <v>42.466974</v>
      </c>
      <c r="H131" s="187">
        <v>0.99081825999999995</v>
      </c>
      <c r="I131" s="62">
        <v>0.99411362000000003</v>
      </c>
      <c r="J131" s="62">
        <v>1.9782160999999999E-2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35</v>
      </c>
      <c r="V131" s="186"/>
      <c r="W131" s="56"/>
      <c r="X131" s="187">
        <v>40.245579999999997</v>
      </c>
      <c r="Y131" s="187">
        <v>43.590342999999997</v>
      </c>
      <c r="Z131" s="187">
        <v>0.99093452999999998</v>
      </c>
      <c r="AA131" s="62">
        <v>0.99443581000000003</v>
      </c>
      <c r="AB131" s="62">
        <v>1.7023712E-2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1.8673139999999933</v>
      </c>
      <c r="AN131" s="121">
        <f t="shared" si="15"/>
        <v>1.1233689999999967</v>
      </c>
      <c r="AO131" s="121">
        <f t="shared" si="16"/>
        <v>1.1627000000002941E-4</v>
      </c>
      <c r="AP131" s="121">
        <f t="shared" si="17"/>
        <v>3.2218999999999998E-4</v>
      </c>
      <c r="AQ131" s="87">
        <f t="shared" si="18"/>
        <v>-2.7584489999999996E-3</v>
      </c>
      <c r="AR131" s="37"/>
      <c r="AS131" s="233"/>
      <c r="AT131" s="37"/>
    </row>
    <row r="132" spans="2:46" ht="13.5" customHeight="1" thickBot="1" x14ac:dyDescent="0.2">
      <c r="B132" s="287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7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7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6" t="s">
        <v>89</v>
      </c>
      <c r="C133" s="25" t="s">
        <v>31</v>
      </c>
      <c r="D133" s="39"/>
      <c r="E133" s="55"/>
      <c r="F133" s="96">
        <v>31.17107</v>
      </c>
      <c r="G133" s="96">
        <v>34.452489999999997</v>
      </c>
      <c r="H133" s="96">
        <v>0.95396137999999997</v>
      </c>
      <c r="I133" s="60">
        <v>0.96849821999999997</v>
      </c>
      <c r="J133" s="60">
        <v>9.3901129999999999E-2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6" t="s">
        <v>89</v>
      </c>
      <c r="U133" s="25" t="s">
        <v>31</v>
      </c>
      <c r="V133" s="39"/>
      <c r="W133" s="55"/>
      <c r="X133" s="96">
        <v>30.863526</v>
      </c>
      <c r="Y133" s="96">
        <v>34.864429999999999</v>
      </c>
      <c r="Z133" s="96">
        <v>0.95395907999999996</v>
      </c>
      <c r="AA133" s="60">
        <v>0.96815110999999998</v>
      </c>
      <c r="AB133" s="60">
        <v>9.1172569999999994E-2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6" t="s">
        <v>89</v>
      </c>
      <c r="AM133" s="119">
        <f t="shared" si="14"/>
        <v>-0.30754400000000004</v>
      </c>
      <c r="AN133" s="95">
        <f t="shared" si="15"/>
        <v>0.41194000000000131</v>
      </c>
      <c r="AO133" s="95">
        <f t="shared" si="16"/>
        <v>-2.3000000000106269E-6</v>
      </c>
      <c r="AP133" s="95">
        <f t="shared" si="17"/>
        <v>-3.4710999999998382E-4</v>
      </c>
      <c r="AQ133" s="120">
        <f t="shared" si="18"/>
        <v>-2.7285600000000049E-3</v>
      </c>
      <c r="AR133" s="37"/>
      <c r="AS133" s="233"/>
      <c r="AT133" s="37"/>
    </row>
    <row r="134" spans="2:46" ht="13.5" customHeight="1" x14ac:dyDescent="0.15">
      <c r="B134" s="285"/>
      <c r="C134" s="27" t="s">
        <v>32</v>
      </c>
      <c r="D134" s="186"/>
      <c r="E134" s="56"/>
      <c r="F134" s="187">
        <v>33.281441000000001</v>
      </c>
      <c r="G134" s="187">
        <v>36.502189999999999</v>
      </c>
      <c r="H134" s="187">
        <v>0.97140181000000003</v>
      </c>
      <c r="I134" s="62">
        <v>0.97975941</v>
      </c>
      <c r="J134" s="62">
        <v>6.1341687999999998E-2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32</v>
      </c>
      <c r="V134" s="186"/>
      <c r="W134" s="56"/>
      <c r="X134" s="187">
        <v>33.006749999999997</v>
      </c>
      <c r="Y134" s="187">
        <v>36.721352000000003</v>
      </c>
      <c r="Z134" s="187">
        <v>0.97131451000000002</v>
      </c>
      <c r="AA134" s="62">
        <v>0.97954664999999996</v>
      </c>
      <c r="AB134" s="62">
        <v>6.0558516999999999E-2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-0.27469100000000424</v>
      </c>
      <c r="AN134" s="121">
        <f t="shared" si="15"/>
        <v>0.2191620000000043</v>
      </c>
      <c r="AO134" s="121">
        <f t="shared" si="16"/>
        <v>-8.7300000000012368E-5</v>
      </c>
      <c r="AP134" s="121">
        <f t="shared" si="17"/>
        <v>-2.1276000000003403E-4</v>
      </c>
      <c r="AQ134" s="87">
        <f t="shared" si="18"/>
        <v>-7.8317099999999917E-4</v>
      </c>
      <c r="AR134" s="37"/>
      <c r="AS134" s="233"/>
      <c r="AT134" s="37"/>
    </row>
    <row r="135" spans="2:46" ht="13.5" customHeight="1" x14ac:dyDescent="0.15">
      <c r="B135" s="285"/>
      <c r="C135" s="27" t="s">
        <v>33</v>
      </c>
      <c r="D135" s="186"/>
      <c r="E135" s="56"/>
      <c r="F135" s="187">
        <v>36.267698000000003</v>
      </c>
      <c r="G135" s="187">
        <v>39.495044</v>
      </c>
      <c r="H135" s="187">
        <v>0.98260493000000004</v>
      </c>
      <c r="I135" s="62">
        <v>0.98841069999999998</v>
      </c>
      <c r="J135" s="62">
        <v>3.8591817E-2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33</v>
      </c>
      <c r="V135" s="186"/>
      <c r="W135" s="56"/>
      <c r="X135" s="187">
        <v>36.387081000000002</v>
      </c>
      <c r="Y135" s="187">
        <v>39.763384000000002</v>
      </c>
      <c r="Z135" s="187">
        <v>0.98247998000000003</v>
      </c>
      <c r="AA135" s="62">
        <v>0.98842353999999999</v>
      </c>
      <c r="AB135" s="62">
        <v>3.7819070000000003E-2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0.11938299999999913</v>
      </c>
      <c r="AN135" s="121">
        <f t="shared" si="15"/>
        <v>0.26834000000000202</v>
      </c>
      <c r="AO135" s="121">
        <f t="shared" si="16"/>
        <v>-1.2495000000001255E-4</v>
      </c>
      <c r="AP135" s="121">
        <f t="shared" si="17"/>
        <v>1.2840000000013951E-5</v>
      </c>
      <c r="AQ135" s="87">
        <f t="shared" si="18"/>
        <v>-7.7274699999999724E-4</v>
      </c>
      <c r="AR135" s="37"/>
      <c r="AS135" s="233"/>
      <c r="AT135" s="37"/>
    </row>
    <row r="136" spans="2:46" ht="13.5" customHeight="1" x14ac:dyDescent="0.15">
      <c r="B136" s="285"/>
      <c r="C136" s="27" t="s">
        <v>35</v>
      </c>
      <c r="D136" s="186"/>
      <c r="E136" s="56"/>
      <c r="F136" s="187">
        <v>39.236407</v>
      </c>
      <c r="G136" s="187">
        <v>43.116179000000002</v>
      </c>
      <c r="H136" s="187">
        <v>0.99090838000000003</v>
      </c>
      <c r="I136" s="62">
        <v>0.99444537</v>
      </c>
      <c r="J136" s="62">
        <v>1.9971553E-2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35</v>
      </c>
      <c r="V136" s="186"/>
      <c r="W136" s="56"/>
      <c r="X136" s="187">
        <v>40.443962999999997</v>
      </c>
      <c r="Y136" s="187">
        <v>43.788525</v>
      </c>
      <c r="Z136" s="187">
        <v>0.99104320999999995</v>
      </c>
      <c r="AA136" s="62">
        <v>0.99465084000000004</v>
      </c>
      <c r="AB136" s="62">
        <v>1.8455483000000002E-2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1.2075559999999967</v>
      </c>
      <c r="AN136" s="121">
        <f t="shared" si="15"/>
        <v>0.67234599999999745</v>
      </c>
      <c r="AO136" s="121">
        <f t="shared" si="16"/>
        <v>1.3482999999991918E-4</v>
      </c>
      <c r="AP136" s="121">
        <f t="shared" si="17"/>
        <v>2.054700000000409E-4</v>
      </c>
      <c r="AQ136" s="87">
        <f t="shared" si="18"/>
        <v>-1.5160699999999978E-3</v>
      </c>
      <c r="AR136" s="37"/>
      <c r="AS136" s="233"/>
      <c r="AT136" s="37"/>
    </row>
    <row r="137" spans="2:46" ht="13.5" customHeight="1" thickBot="1" x14ac:dyDescent="0.2">
      <c r="B137" s="287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7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7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6" t="s">
        <v>90</v>
      </c>
      <c r="C138" s="25" t="s">
        <v>31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6" t="s">
        <v>90</v>
      </c>
      <c r="U138" s="25" t="s">
        <v>31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6" t="s">
        <v>90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32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32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33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33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35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35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7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7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7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6" t="s">
        <v>91</v>
      </c>
      <c r="C143" s="25" t="s">
        <v>31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6" t="s">
        <v>91</v>
      </c>
      <c r="U143" s="25" t="s">
        <v>31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6" t="s">
        <v>91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32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32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33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33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35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35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7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7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7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6" t="s">
        <v>92</v>
      </c>
      <c r="C148" s="25" t="s">
        <v>31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6" t="s">
        <v>92</v>
      </c>
      <c r="U148" s="25" t="s">
        <v>31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6" t="s">
        <v>92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32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32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33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33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35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35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7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7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7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6" t="s">
        <v>93</v>
      </c>
      <c r="C153" s="25" t="s">
        <v>31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6" t="s">
        <v>93</v>
      </c>
      <c r="U153" s="25" t="s">
        <v>31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6" t="s">
        <v>93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32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32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33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33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35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35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7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7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7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6" t="s">
        <v>94</v>
      </c>
      <c r="C158" s="25" t="s">
        <v>31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6" t="s">
        <v>94</v>
      </c>
      <c r="U158" s="25" t="s">
        <v>31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6" t="s">
        <v>94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32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32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33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33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35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35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7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7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7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6" t="s">
        <v>95</v>
      </c>
      <c r="C163" s="25" t="s">
        <v>31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6" t="s">
        <v>95</v>
      </c>
      <c r="U163" s="25" t="s">
        <v>31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6" t="s">
        <v>95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32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32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33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33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35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35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7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7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7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6" t="s">
        <v>96</v>
      </c>
      <c r="C168" s="25" t="s">
        <v>31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6" t="s">
        <v>96</v>
      </c>
      <c r="U168" s="25" t="s">
        <v>31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6" t="s">
        <v>96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32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32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33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33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35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35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7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7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7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6" t="s">
        <v>97</v>
      </c>
      <c r="C173" s="25" t="s">
        <v>31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6" t="s">
        <v>97</v>
      </c>
      <c r="U173" s="25" t="s">
        <v>31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6" t="s">
        <v>97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32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32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33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33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35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35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7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7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7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6" t="s">
        <v>98</v>
      </c>
      <c r="C178" s="25" t="s">
        <v>31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6" t="s">
        <v>98</v>
      </c>
      <c r="U178" s="25" t="s">
        <v>31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6" t="s">
        <v>98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32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32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33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33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35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35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7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7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7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6" t="s">
        <v>99</v>
      </c>
      <c r="C183" s="25" t="s">
        <v>31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6" t="s">
        <v>99</v>
      </c>
      <c r="U183" s="25" t="s">
        <v>31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6" t="s">
        <v>99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32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32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33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33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35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35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7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7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7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6" t="s">
        <v>100</v>
      </c>
      <c r="C188" s="25" t="s">
        <v>31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6" t="s">
        <v>100</v>
      </c>
      <c r="U188" s="25" t="s">
        <v>31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6" t="s">
        <v>100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32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32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33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33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35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35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7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7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7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6" t="s">
        <v>101</v>
      </c>
      <c r="C193" s="25" t="s">
        <v>31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6" t="s">
        <v>101</v>
      </c>
      <c r="U193" s="25" t="s">
        <v>31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6" t="s">
        <v>101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32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32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33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33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35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35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7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7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7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6" t="s">
        <v>102</v>
      </c>
      <c r="C198" s="25" t="s">
        <v>31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6" t="s">
        <v>102</v>
      </c>
      <c r="U198" s="25" t="s">
        <v>31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6" t="s">
        <v>102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32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32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33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33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35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35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7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7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7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6" t="s">
        <v>103</v>
      </c>
      <c r="C203" s="25" t="s">
        <v>31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6" t="s">
        <v>103</v>
      </c>
      <c r="U203" s="25" t="s">
        <v>31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6" t="s">
        <v>103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32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32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33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33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35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35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7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7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7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6" t="s">
        <v>104</v>
      </c>
      <c r="C208" s="25" t="s">
        <v>31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6" t="s">
        <v>104</v>
      </c>
      <c r="U208" s="25" t="s">
        <v>31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6" t="s">
        <v>104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32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32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33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33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35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35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7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7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7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6" t="s">
        <v>105</v>
      </c>
      <c r="C213" s="25" t="s">
        <v>31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6" t="s">
        <v>105</v>
      </c>
      <c r="U213" s="25" t="s">
        <v>31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6" t="s">
        <v>105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32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32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33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33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35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35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7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7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7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6" t="s">
        <v>106</v>
      </c>
      <c r="C218" s="25" t="s">
        <v>31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6" t="s">
        <v>106</v>
      </c>
      <c r="U218" s="25" t="s">
        <v>31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6" t="s">
        <v>106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32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32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33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33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35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35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7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7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7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6" t="s">
        <v>107</v>
      </c>
      <c r="C223" s="25" t="s">
        <v>31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6" t="s">
        <v>107</v>
      </c>
      <c r="U223" s="25" t="s">
        <v>31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6" t="s">
        <v>107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32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32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33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33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35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35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7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7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7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6" t="s">
        <v>108</v>
      </c>
      <c r="C228" s="25" t="s">
        <v>31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6" t="s">
        <v>108</v>
      </c>
      <c r="U228" s="25" t="s">
        <v>31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6" t="s">
        <v>108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32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32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33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33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35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35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7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7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7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6" t="s">
        <v>109</v>
      </c>
      <c r="C233" s="25" t="s">
        <v>31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6" t="s">
        <v>109</v>
      </c>
      <c r="U233" s="25" t="s">
        <v>31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6" t="s">
        <v>109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32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32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33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33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35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35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7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7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7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6" t="s">
        <v>110</v>
      </c>
      <c r="C238" s="25" t="s">
        <v>31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6" t="s">
        <v>110</v>
      </c>
      <c r="U238" s="25" t="s">
        <v>31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6" t="s">
        <v>110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32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32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33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33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35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35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7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7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7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6" t="s">
        <v>111</v>
      </c>
      <c r="C243" s="25" t="s">
        <v>31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6" t="s">
        <v>111</v>
      </c>
      <c r="U243" s="25" t="s">
        <v>31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6" t="s">
        <v>111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32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32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33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33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35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35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7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7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7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6" t="s">
        <v>112</v>
      </c>
      <c r="C248" s="25" t="s">
        <v>31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6" t="s">
        <v>112</v>
      </c>
      <c r="U248" s="25" t="s">
        <v>31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6" t="s">
        <v>112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32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32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33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33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35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35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7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7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7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6" t="s">
        <v>113</v>
      </c>
      <c r="C253" s="25" t="s">
        <v>31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6" t="s">
        <v>113</v>
      </c>
      <c r="U253" s="25" t="s">
        <v>31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6" t="s">
        <v>113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32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32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33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33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35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35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7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7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7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6" t="s">
        <v>114</v>
      </c>
      <c r="C258" s="25" t="s">
        <v>31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6" t="s">
        <v>114</v>
      </c>
      <c r="U258" s="25" t="s">
        <v>31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6" t="s">
        <v>114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32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32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33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33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35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35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7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7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7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6" t="s">
        <v>115</v>
      </c>
      <c r="C263" s="25" t="s">
        <v>31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6" t="s">
        <v>115</v>
      </c>
      <c r="U263" s="25" t="s">
        <v>31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6" t="s">
        <v>115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32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32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33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33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35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35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7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7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7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6" t="s">
        <v>116</v>
      </c>
      <c r="C268" s="25" t="s">
        <v>31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6" t="s">
        <v>116</v>
      </c>
      <c r="U268" s="25" t="s">
        <v>31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6" t="s">
        <v>116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32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32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33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33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35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35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7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7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7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6" t="s">
        <v>117</v>
      </c>
      <c r="C273" s="25" t="s">
        <v>31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6" t="s">
        <v>117</v>
      </c>
      <c r="U273" s="25" t="s">
        <v>31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6" t="s">
        <v>117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32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32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33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33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35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35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7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7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7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6" t="s">
        <v>118</v>
      </c>
      <c r="C278" s="25" t="s">
        <v>31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6" t="s">
        <v>118</v>
      </c>
      <c r="U278" s="25" t="s">
        <v>31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6" t="s">
        <v>118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32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32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33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33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35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35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7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7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7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6" t="s">
        <v>119</v>
      </c>
      <c r="C283" s="25" t="s">
        <v>31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6" t="s">
        <v>119</v>
      </c>
      <c r="U283" s="25" t="s">
        <v>31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6" t="s">
        <v>119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32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32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33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33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35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35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7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7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7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6" t="s">
        <v>120</v>
      </c>
      <c r="C288" s="25" t="s">
        <v>31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6" t="s">
        <v>120</v>
      </c>
      <c r="U288" s="25" t="s">
        <v>31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6" t="s">
        <v>120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32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32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33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33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35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35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7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7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7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6" t="s">
        <v>121</v>
      </c>
      <c r="C293" s="25" t="s">
        <v>31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6" t="s">
        <v>121</v>
      </c>
      <c r="U293" s="25" t="s">
        <v>31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6" t="s">
        <v>121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32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32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33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33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35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35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7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7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7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6" t="s">
        <v>122</v>
      </c>
      <c r="C298" s="25" t="s">
        <v>31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6" t="s">
        <v>122</v>
      </c>
      <c r="U298" s="25" t="s">
        <v>31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6" t="s">
        <v>122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32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32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33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33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35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35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7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7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7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6" t="s">
        <v>123</v>
      </c>
      <c r="C303" s="25" t="s">
        <v>31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6" t="s">
        <v>123</v>
      </c>
      <c r="U303" s="25" t="s">
        <v>31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6" t="s">
        <v>123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32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32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33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33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35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35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7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7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7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6" t="s">
        <v>124</v>
      </c>
      <c r="C308" s="25" t="s">
        <v>31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6" t="s">
        <v>124</v>
      </c>
      <c r="U308" s="25" t="s">
        <v>31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6" t="s">
        <v>124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32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32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33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33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35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35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7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7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7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6" t="s">
        <v>125</v>
      </c>
      <c r="C313" s="25" t="s">
        <v>31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6" t="s">
        <v>125</v>
      </c>
      <c r="U313" s="25" t="s">
        <v>31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6" t="s">
        <v>125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32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32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33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33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35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35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7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7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7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6" t="s">
        <v>126</v>
      </c>
      <c r="C318" s="25" t="s">
        <v>31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6" t="s">
        <v>126</v>
      </c>
      <c r="U318" s="25" t="s">
        <v>31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6" t="s">
        <v>126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32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32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33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33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35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35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7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7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7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6" t="s">
        <v>127</v>
      </c>
      <c r="C323" s="25" t="s">
        <v>31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6" t="s">
        <v>127</v>
      </c>
      <c r="U323" s="25" t="s">
        <v>31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6" t="s">
        <v>127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32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32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33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33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35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35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7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7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7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6" t="s">
        <v>128</v>
      </c>
      <c r="C328" s="25" t="s">
        <v>31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6" t="s">
        <v>128</v>
      </c>
      <c r="U328" s="25" t="s">
        <v>31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6" t="s">
        <v>128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32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32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33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33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35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35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7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7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7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6" t="s">
        <v>129</v>
      </c>
      <c r="C333" s="25" t="s">
        <v>31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6" t="s">
        <v>129</v>
      </c>
      <c r="U333" s="25" t="s">
        <v>31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6" t="s">
        <v>129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32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32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33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33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35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35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7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7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7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6" t="s">
        <v>130</v>
      </c>
      <c r="C338" s="25" t="s">
        <v>31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6" t="s">
        <v>130</v>
      </c>
      <c r="U338" s="25" t="s">
        <v>31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6" t="s">
        <v>130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32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32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33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33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35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35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7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7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7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6" t="s">
        <v>131</v>
      </c>
      <c r="C343" s="25" t="s">
        <v>31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6" t="s">
        <v>131</v>
      </c>
      <c r="U343" s="25" t="s">
        <v>31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6" t="s">
        <v>131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32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32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33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33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35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35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7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7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7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6" t="s">
        <v>132</v>
      </c>
      <c r="C348" s="25" t="s">
        <v>31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6" t="s">
        <v>132</v>
      </c>
      <c r="U348" s="25" t="s">
        <v>31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6" t="s">
        <v>132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32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32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33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33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35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35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7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7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7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6" t="s">
        <v>133</v>
      </c>
      <c r="C353" s="25" t="s">
        <v>31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6" t="s">
        <v>133</v>
      </c>
      <c r="U353" s="25" t="s">
        <v>31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6" t="s">
        <v>133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32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32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33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33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35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35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7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7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7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6" t="s">
        <v>134</v>
      </c>
      <c r="C358" s="25" t="s">
        <v>31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6" t="s">
        <v>134</v>
      </c>
      <c r="U358" s="25" t="s">
        <v>31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6" t="s">
        <v>134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32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32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33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33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35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35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7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7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7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6" t="s">
        <v>135</v>
      </c>
      <c r="C363" s="25" t="s">
        <v>31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6" t="s">
        <v>135</v>
      </c>
      <c r="U363" s="25" t="s">
        <v>31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6" t="s">
        <v>135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32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32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33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33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35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35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7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7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7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6" t="s">
        <v>136</v>
      </c>
      <c r="C368" s="25" t="s">
        <v>31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6" t="s">
        <v>136</v>
      </c>
      <c r="U368" s="25" t="s">
        <v>31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6" t="s">
        <v>136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32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32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33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33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35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35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7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7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7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6" t="s">
        <v>137</v>
      </c>
      <c r="C373" s="25" t="s">
        <v>31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6" t="s">
        <v>137</v>
      </c>
      <c r="U373" s="25" t="s">
        <v>31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6" t="s">
        <v>137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32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32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33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33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35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35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7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7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7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6" t="s">
        <v>138</v>
      </c>
      <c r="C378" s="25" t="s">
        <v>31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6" t="s">
        <v>138</v>
      </c>
      <c r="U378" s="25" t="s">
        <v>31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6" t="s">
        <v>138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32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32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33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33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35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35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7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7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7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6" t="s">
        <v>139</v>
      </c>
      <c r="C383" s="25" t="s">
        <v>31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6" t="s">
        <v>139</v>
      </c>
      <c r="U383" s="25" t="s">
        <v>31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6" t="s">
        <v>139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32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32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33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33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35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35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7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7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7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6" t="s">
        <v>140</v>
      </c>
      <c r="C388" s="25" t="s">
        <v>31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6" t="s">
        <v>140</v>
      </c>
      <c r="U388" s="25" t="s">
        <v>31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6" t="s">
        <v>140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32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32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33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33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35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35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7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7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7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6" t="s">
        <v>141</v>
      </c>
      <c r="C393" s="25" t="s">
        <v>31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6" t="s">
        <v>141</v>
      </c>
      <c r="U393" s="25" t="s">
        <v>31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6" t="s">
        <v>141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32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32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33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33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35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35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7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7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7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6" t="s">
        <v>142</v>
      </c>
      <c r="C398" s="25" t="s">
        <v>31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6" t="s">
        <v>142</v>
      </c>
      <c r="U398" s="25" t="s">
        <v>31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6" t="s">
        <v>142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32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32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33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33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35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35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7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7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7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6" t="s">
        <v>143</v>
      </c>
      <c r="C403" s="25" t="s">
        <v>31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6" t="s">
        <v>143</v>
      </c>
      <c r="U403" s="25" t="s">
        <v>31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6" t="s">
        <v>143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32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32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33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33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35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35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7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7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7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6" t="s">
        <v>144</v>
      </c>
      <c r="C408" s="25" t="s">
        <v>31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6" t="s">
        <v>144</v>
      </c>
      <c r="U408" s="25" t="s">
        <v>31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6" t="s">
        <v>144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32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32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33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33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35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35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7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7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7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6" t="s">
        <v>145</v>
      </c>
      <c r="C413" s="25" t="s">
        <v>31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6" t="s">
        <v>145</v>
      </c>
      <c r="U413" s="25" t="s">
        <v>31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6" t="s">
        <v>145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32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32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33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33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35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35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7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7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7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6" t="s">
        <v>146</v>
      </c>
      <c r="C418" s="25" t="s">
        <v>31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6" t="s">
        <v>146</v>
      </c>
      <c r="U418" s="25" t="s">
        <v>31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6" t="s">
        <v>146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32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32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33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33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35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35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7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7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7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6" t="s">
        <v>147</v>
      </c>
      <c r="C423" s="25" t="s">
        <v>31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6" t="s">
        <v>147</v>
      </c>
      <c r="U423" s="25" t="s">
        <v>31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6" t="s">
        <v>147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32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32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33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33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35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35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7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7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7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6" t="s">
        <v>148</v>
      </c>
      <c r="C428" s="25" t="s">
        <v>31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6" t="s">
        <v>148</v>
      </c>
      <c r="U428" s="25" t="s">
        <v>31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6" t="s">
        <v>148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32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32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33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33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35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35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7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7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7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6" t="s">
        <v>149</v>
      </c>
      <c r="C433" s="25" t="s">
        <v>31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6" t="s">
        <v>149</v>
      </c>
      <c r="U433" s="25" t="s">
        <v>31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6" t="s">
        <v>149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32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32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33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33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35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35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7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7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7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6" t="s">
        <v>150</v>
      </c>
      <c r="C438" s="25" t="s">
        <v>31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6" t="s">
        <v>150</v>
      </c>
      <c r="U438" s="25" t="s">
        <v>31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6" t="s">
        <v>150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32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32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33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33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35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35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7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7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7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6" t="s">
        <v>151</v>
      </c>
      <c r="C443" s="25" t="s">
        <v>31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6" t="s">
        <v>151</v>
      </c>
      <c r="U443" s="25" t="s">
        <v>31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6" t="s">
        <v>151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32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32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33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33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35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35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7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7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7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6" t="s">
        <v>152</v>
      </c>
      <c r="C448" s="25" t="s">
        <v>31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6" t="s">
        <v>152</v>
      </c>
      <c r="U448" s="25" t="s">
        <v>31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6" t="s">
        <v>152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32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32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33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33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35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35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7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7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7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6" t="s">
        <v>153</v>
      </c>
      <c r="C453" s="25" t="s">
        <v>31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6" t="s">
        <v>153</v>
      </c>
      <c r="U453" s="25" t="s">
        <v>31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6" t="s">
        <v>153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32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32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33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33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35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35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7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7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7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6" t="s">
        <v>154</v>
      </c>
      <c r="C458" s="25" t="s">
        <v>31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6" t="s">
        <v>154</v>
      </c>
      <c r="U458" s="25" t="s">
        <v>31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6" t="s">
        <v>154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32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32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33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33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35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35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7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7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7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6" t="s">
        <v>155</v>
      </c>
      <c r="C463" s="25" t="s">
        <v>31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6" t="s">
        <v>155</v>
      </c>
      <c r="U463" s="25" t="s">
        <v>31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6" t="s">
        <v>155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32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32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33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33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35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35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7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7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7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6" t="s">
        <v>156</v>
      </c>
      <c r="C468" s="25" t="s">
        <v>31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6" t="s">
        <v>156</v>
      </c>
      <c r="U468" s="25" t="s">
        <v>31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6" t="s">
        <v>156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32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32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33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33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35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35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7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7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7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6" t="s">
        <v>157</v>
      </c>
      <c r="C473" s="25" t="s">
        <v>31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6" t="s">
        <v>157</v>
      </c>
      <c r="U473" s="25" t="s">
        <v>31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6" t="s">
        <v>157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32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32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33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33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35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35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7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7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7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6" t="s">
        <v>158</v>
      </c>
      <c r="C478" s="25" t="s">
        <v>31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6" t="s">
        <v>158</v>
      </c>
      <c r="U478" s="25" t="s">
        <v>31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6" t="s">
        <v>158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32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32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33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33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35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35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7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7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7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6" t="s">
        <v>159</v>
      </c>
      <c r="C483" s="25" t="s">
        <v>31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6" t="s">
        <v>159</v>
      </c>
      <c r="U483" s="25" t="s">
        <v>31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6" t="s">
        <v>159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32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32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33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33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35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35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7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7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7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6" t="s">
        <v>160</v>
      </c>
      <c r="C488" s="25" t="s">
        <v>31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6" t="s">
        <v>160</v>
      </c>
      <c r="U488" s="25" t="s">
        <v>31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6" t="s">
        <v>160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32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32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33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33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35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35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7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7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7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6" t="s">
        <v>161</v>
      </c>
      <c r="C493" s="25" t="s">
        <v>31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6" t="s">
        <v>161</v>
      </c>
      <c r="U493" s="25" t="s">
        <v>31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6" t="s">
        <v>161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32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32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33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33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35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35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7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7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7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6" t="s">
        <v>162</v>
      </c>
      <c r="C498" s="25" t="s">
        <v>31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6" t="s">
        <v>162</v>
      </c>
      <c r="U498" s="25" t="s">
        <v>31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6" t="s">
        <v>162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32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32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33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33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35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35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7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7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7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6" t="s">
        <v>163</v>
      </c>
      <c r="C503" s="25" t="s">
        <v>31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6" t="s">
        <v>163</v>
      </c>
      <c r="U503" s="25" t="s">
        <v>31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6" t="s">
        <v>163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32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32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33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33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35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35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7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7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7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6" t="s">
        <v>164</v>
      </c>
      <c r="C508" s="25" t="s">
        <v>31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6" t="s">
        <v>164</v>
      </c>
      <c r="U508" s="25" t="s">
        <v>31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6" t="s">
        <v>164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32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32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33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33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35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35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7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7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7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6" t="s">
        <v>165</v>
      </c>
      <c r="C513" s="25" t="s">
        <v>31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6" t="s">
        <v>165</v>
      </c>
      <c r="U513" s="25" t="s">
        <v>31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6" t="s">
        <v>165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32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32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33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33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35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35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7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7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7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6" t="s">
        <v>166</v>
      </c>
      <c r="C518" s="25" t="s">
        <v>31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6" t="s">
        <v>166</v>
      </c>
      <c r="U518" s="25" t="s">
        <v>31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6" t="s">
        <v>166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32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32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33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33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35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35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7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7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7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6" t="s">
        <v>167</v>
      </c>
      <c r="C523" s="25" t="s">
        <v>31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6" t="s">
        <v>167</v>
      </c>
      <c r="U523" s="25" t="s">
        <v>31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6" t="s">
        <v>167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32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32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33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33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35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35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7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7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7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6" t="s">
        <v>168</v>
      </c>
      <c r="C528" s="25" t="s">
        <v>31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6" t="s">
        <v>168</v>
      </c>
      <c r="U528" s="25" t="s">
        <v>31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6" t="s">
        <v>168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32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32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33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33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35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35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7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7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7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6" t="s">
        <v>169</v>
      </c>
      <c r="C533" s="25" t="s">
        <v>31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6" t="s">
        <v>169</v>
      </c>
      <c r="U533" s="25" t="s">
        <v>31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6" t="s">
        <v>169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32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32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33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33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35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35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7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7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7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6" t="s">
        <v>170</v>
      </c>
      <c r="C538" s="25" t="s">
        <v>31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6" t="s">
        <v>170</v>
      </c>
      <c r="U538" s="25" t="s">
        <v>31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6" t="s">
        <v>170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32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32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33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33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35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35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7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7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7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6" t="s">
        <v>171</v>
      </c>
      <c r="C543" s="25" t="s">
        <v>31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6" t="s">
        <v>171</v>
      </c>
      <c r="U543" s="25" t="s">
        <v>31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6" t="s">
        <v>171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32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32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33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33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35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35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7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7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7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6" t="s">
        <v>172</v>
      </c>
      <c r="C548" s="25" t="s">
        <v>31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6" t="s">
        <v>172</v>
      </c>
      <c r="U548" s="25" t="s">
        <v>31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6" t="s">
        <v>172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32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32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33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33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35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35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7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7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7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6" t="s">
        <v>173</v>
      </c>
      <c r="C553" s="25" t="s">
        <v>31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6" t="s">
        <v>173</v>
      </c>
      <c r="U553" s="25" t="s">
        <v>31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6" t="s">
        <v>173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32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32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33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33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35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35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7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7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7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6" t="s">
        <v>174</v>
      </c>
      <c r="C558" s="25" t="s">
        <v>31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6" t="s">
        <v>174</v>
      </c>
      <c r="U558" s="25" t="s">
        <v>31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6" t="s">
        <v>174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32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32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33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33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35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35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7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7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7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6" t="s">
        <v>175</v>
      </c>
      <c r="C563" s="25" t="s">
        <v>31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6" t="s">
        <v>175</v>
      </c>
      <c r="U563" s="25" t="s">
        <v>31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6" t="s">
        <v>175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32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32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33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33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35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35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7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7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7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6" t="s">
        <v>176</v>
      </c>
      <c r="C568" s="25" t="s">
        <v>31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6" t="s">
        <v>176</v>
      </c>
      <c r="U568" s="25" t="s">
        <v>31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6" t="s">
        <v>176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32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32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33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33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35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35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7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7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7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6" t="s">
        <v>177</v>
      </c>
      <c r="C573" s="25" t="s">
        <v>31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6" t="s">
        <v>177</v>
      </c>
      <c r="U573" s="25" t="s">
        <v>31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6" t="s">
        <v>177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32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32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33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33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35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35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7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7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7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6" t="s">
        <v>178</v>
      </c>
      <c r="C578" s="25" t="s">
        <v>31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6" t="s">
        <v>178</v>
      </c>
      <c r="U578" s="25" t="s">
        <v>31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6" t="s">
        <v>178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32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32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33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33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35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35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7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7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7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6" t="s">
        <v>179</v>
      </c>
      <c r="C583" s="25" t="s">
        <v>31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6" t="s">
        <v>179</v>
      </c>
      <c r="U583" s="25" t="s">
        <v>31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6" t="s">
        <v>179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32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32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33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33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35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35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7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7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7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6" t="s">
        <v>180</v>
      </c>
      <c r="C588" s="25" t="s">
        <v>31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6" t="s">
        <v>180</v>
      </c>
      <c r="U588" s="25" t="s">
        <v>31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6" t="s">
        <v>180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32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32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33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33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35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35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7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7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7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6" t="s">
        <v>181</v>
      </c>
      <c r="C593" s="25" t="s">
        <v>31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6" t="s">
        <v>181</v>
      </c>
      <c r="U593" s="25" t="s">
        <v>31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6" t="s">
        <v>181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32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32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33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33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35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35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7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7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7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6" t="s">
        <v>182</v>
      </c>
      <c r="C598" s="25" t="s">
        <v>31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6" t="s">
        <v>182</v>
      </c>
      <c r="U598" s="25" t="s">
        <v>31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6" t="s">
        <v>182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32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32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33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33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35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35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7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7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7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6" t="s">
        <v>183</v>
      </c>
      <c r="C603" s="25" t="s">
        <v>31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6" t="s">
        <v>183</v>
      </c>
      <c r="U603" s="25" t="s">
        <v>31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6" t="s">
        <v>183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32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32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33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33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35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35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7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7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7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6" t="s">
        <v>184</v>
      </c>
      <c r="C608" s="25" t="s">
        <v>31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6" t="s">
        <v>184</v>
      </c>
      <c r="U608" s="25" t="s">
        <v>31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6" t="s">
        <v>184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32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32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33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33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35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35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7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7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7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6" t="s">
        <v>185</v>
      </c>
      <c r="C613" s="25" t="s">
        <v>31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6" t="s">
        <v>185</v>
      </c>
      <c r="U613" s="25" t="s">
        <v>31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6" t="s">
        <v>185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32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32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33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33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35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35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7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7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7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6" t="s">
        <v>186</v>
      </c>
      <c r="C618" s="25" t="s">
        <v>31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6" t="s">
        <v>186</v>
      </c>
      <c r="U618" s="25" t="s">
        <v>31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6" t="s">
        <v>186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32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32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33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33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35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35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7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7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7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6" t="s">
        <v>187</v>
      </c>
      <c r="C623" s="25" t="s">
        <v>31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6" t="s">
        <v>187</v>
      </c>
      <c r="U623" s="25" t="s">
        <v>31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6" t="s">
        <v>187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32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32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33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33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35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35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7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7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7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6" t="s">
        <v>188</v>
      </c>
      <c r="C628" s="25" t="s">
        <v>31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6" t="s">
        <v>188</v>
      </c>
      <c r="U628" s="25" t="s">
        <v>31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6" t="s">
        <v>188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32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32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33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33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35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35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7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7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7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6" t="s">
        <v>189</v>
      </c>
      <c r="C633" s="25" t="s">
        <v>31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6" t="s">
        <v>189</v>
      </c>
      <c r="U633" s="25" t="s">
        <v>31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6" t="s">
        <v>189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32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32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33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33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35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35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7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7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7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48</v>
      </c>
      <c r="G639" s="203" t="s">
        <v>48</v>
      </c>
      <c r="H639" s="203" t="s">
        <v>48</v>
      </c>
      <c r="I639" s="203" t="s">
        <v>48</v>
      </c>
      <c r="J639" s="203" t="s">
        <v>48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48</v>
      </c>
      <c r="Y639" s="203" t="s">
        <v>48</v>
      </c>
      <c r="Z639" s="203" t="s">
        <v>48</v>
      </c>
      <c r="AA639" s="203" t="s">
        <v>48</v>
      </c>
      <c r="AB639" s="203" t="s">
        <v>48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27</v>
      </c>
      <c r="G640" s="249" t="s">
        <v>38</v>
      </c>
      <c r="H640" s="249" t="s">
        <v>41</v>
      </c>
      <c r="I640" s="249" t="s">
        <v>44</v>
      </c>
      <c r="J640" s="249" t="s">
        <v>54</v>
      </c>
      <c r="R640" s="105"/>
      <c r="T640" s="140"/>
      <c r="U640" s="199"/>
      <c r="V640" s="8"/>
      <c r="W640" s="231"/>
      <c r="X640" s="90" t="s">
        <v>27</v>
      </c>
      <c r="Y640" s="249" t="s">
        <v>38</v>
      </c>
      <c r="Z640" s="249" t="s">
        <v>41</v>
      </c>
      <c r="AA640" s="249" t="s">
        <v>44</v>
      </c>
      <c r="AB640" s="249" t="s">
        <v>54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6" t="s">
        <v>190</v>
      </c>
      <c r="C641" s="25" t="s">
        <v>31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28.916302000000002</v>
      </c>
      <c r="G641" s="135">
        <f t="shared" si="59"/>
        <v>31.871455999999998</v>
      </c>
      <c r="H641" s="135">
        <f t="shared" si="59"/>
        <v>0.94985034999999995</v>
      </c>
      <c r="I641" s="135">
        <f t="shared" si="59"/>
        <v>0.96131124000000001</v>
      </c>
      <c r="J641" s="135">
        <f t="shared" si="59"/>
        <v>7.9584249999999995E-2</v>
      </c>
      <c r="K641" s="109"/>
      <c r="L641" s="109"/>
      <c r="M641" s="109"/>
      <c r="N641" s="109"/>
      <c r="O641" s="262"/>
      <c r="P641" s="109"/>
      <c r="Q641" s="110"/>
      <c r="R641" s="111"/>
      <c r="T641" s="286" t="s">
        <v>190</v>
      </c>
      <c r="U641" s="25" t="s">
        <v>31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28.656645999999999</v>
      </c>
      <c r="Y641" s="135">
        <f t="shared" si="60"/>
        <v>32.978740000000002</v>
      </c>
      <c r="Z641" s="135">
        <f t="shared" si="60"/>
        <v>0.94997123999999999</v>
      </c>
      <c r="AA641" s="135">
        <f t="shared" si="60"/>
        <v>0.96175653000000005</v>
      </c>
      <c r="AB641" s="135">
        <f t="shared" si="60"/>
        <v>7.366048E-2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32</v>
      </c>
      <c r="D642" s="107"/>
      <c r="E642" s="263"/>
      <c r="F642" s="18">
        <f t="shared" si="59"/>
        <v>30.819876000000001</v>
      </c>
      <c r="G642" s="18">
        <f t="shared" si="59"/>
        <v>34.261434000000001</v>
      </c>
      <c r="H642" s="18">
        <f t="shared" si="59"/>
        <v>0.96849748000000002</v>
      </c>
      <c r="I642" s="18">
        <f t="shared" si="59"/>
        <v>0.97324606000000002</v>
      </c>
      <c r="J642" s="18">
        <f t="shared" si="59"/>
        <v>5.3682095999999999E-2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32</v>
      </c>
      <c r="V642" s="107"/>
      <c r="W642" s="263"/>
      <c r="X642" s="18">
        <f t="shared" si="60"/>
        <v>31.451357999999999</v>
      </c>
      <c r="Y642" s="18">
        <f t="shared" si="60"/>
        <v>35.309854999999999</v>
      </c>
      <c r="Z642" s="18">
        <f t="shared" si="60"/>
        <v>0.96853246000000004</v>
      </c>
      <c r="AA642" s="18">
        <f t="shared" si="60"/>
        <v>0.97323976000000001</v>
      </c>
      <c r="AB642" s="18">
        <f t="shared" si="60"/>
        <v>4.8940707E-2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33</v>
      </c>
      <c r="D643" s="107"/>
      <c r="E643" s="263"/>
      <c r="F643" s="18">
        <f t="shared" si="59"/>
        <v>33.592312999999997</v>
      </c>
      <c r="G643" s="18">
        <f t="shared" si="59"/>
        <v>37.698608</v>
      </c>
      <c r="H643" s="18">
        <f t="shared" si="59"/>
        <v>0.98201651000000001</v>
      </c>
      <c r="I643" s="18">
        <f t="shared" si="59"/>
        <v>0.98605556000000005</v>
      </c>
      <c r="J643" s="18">
        <f t="shared" si="59"/>
        <v>3.3075683000000002E-2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33</v>
      </c>
      <c r="V643" s="107"/>
      <c r="W643" s="263"/>
      <c r="X643" s="18">
        <f t="shared" si="60"/>
        <v>35.279674999999997</v>
      </c>
      <c r="Y643" s="18">
        <f t="shared" si="60"/>
        <v>38.711981000000002</v>
      </c>
      <c r="Z643" s="18">
        <f t="shared" si="60"/>
        <v>0.98195540000000003</v>
      </c>
      <c r="AA643" s="18">
        <f t="shared" si="60"/>
        <v>0.98660154</v>
      </c>
      <c r="AB643" s="18">
        <f t="shared" si="60"/>
        <v>3.0457132000000001E-2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35</v>
      </c>
      <c r="D644" s="107"/>
      <c r="E644" s="263"/>
      <c r="F644" s="18">
        <f t="shared" si="59"/>
        <v>37.263677000000001</v>
      </c>
      <c r="G644" s="18">
        <f t="shared" si="59"/>
        <v>41.810178999999998</v>
      </c>
      <c r="H644" s="18">
        <f t="shared" si="59"/>
        <v>0.99046873999999996</v>
      </c>
      <c r="I644" s="18">
        <f t="shared" si="59"/>
        <v>0.99340717999999995</v>
      </c>
      <c r="J644" s="18">
        <f t="shared" si="59"/>
        <v>1.6270736000000001E-2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35</v>
      </c>
      <c r="V644" s="107"/>
      <c r="W644" s="263"/>
      <c r="X644" s="18">
        <f t="shared" si="60"/>
        <v>39.769253999999997</v>
      </c>
      <c r="Y644" s="18">
        <f t="shared" si="60"/>
        <v>43.164698000000001</v>
      </c>
      <c r="Z644" s="18">
        <f t="shared" si="60"/>
        <v>0.99065440000000005</v>
      </c>
      <c r="AA644" s="18">
        <f t="shared" si="60"/>
        <v>0.99394225000000003</v>
      </c>
      <c r="AB644" s="18">
        <f t="shared" si="60"/>
        <v>1.4316938E-2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7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7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88" t="s">
        <v>191</v>
      </c>
      <c r="C646" s="25" t="s">
        <v>31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31.17107</v>
      </c>
      <c r="G646" s="135">
        <f t="shared" si="61"/>
        <v>34.468316000000002</v>
      </c>
      <c r="H646" s="135">
        <f t="shared" si="61"/>
        <v>0.95780772000000003</v>
      </c>
      <c r="I646" s="135">
        <f t="shared" si="61"/>
        <v>0.97043586000000004</v>
      </c>
      <c r="J646" s="135">
        <f t="shared" si="61"/>
        <v>0.10032161000000001</v>
      </c>
      <c r="K646" s="109"/>
      <c r="L646" s="109"/>
      <c r="M646" s="109"/>
      <c r="N646" s="109"/>
      <c r="O646" s="262"/>
      <c r="P646" s="109"/>
      <c r="Q646" s="110"/>
      <c r="R646" s="111"/>
      <c r="T646" s="288" t="s">
        <v>191</v>
      </c>
      <c r="U646" s="25" t="s">
        <v>31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30.863526</v>
      </c>
      <c r="Y646" s="135">
        <f t="shared" si="62"/>
        <v>35.068893000000003</v>
      </c>
      <c r="Z646" s="135">
        <f t="shared" si="62"/>
        <v>0.95779095999999997</v>
      </c>
      <c r="AA646" s="135">
        <f t="shared" si="62"/>
        <v>0.97036827999999997</v>
      </c>
      <c r="AB646" s="135">
        <f t="shared" si="62"/>
        <v>9.1172569999999994E-2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32</v>
      </c>
      <c r="D647" s="107"/>
      <c r="E647" s="263"/>
      <c r="F647" s="18">
        <f t="shared" si="61"/>
        <v>33.281441000000001</v>
      </c>
      <c r="G647" s="18">
        <f t="shared" si="61"/>
        <v>36.672671000000001</v>
      </c>
      <c r="H647" s="18">
        <f t="shared" si="61"/>
        <v>0.97298247000000004</v>
      </c>
      <c r="I647" s="18">
        <f t="shared" si="61"/>
        <v>0.98046968999999995</v>
      </c>
      <c r="J647" s="18">
        <f t="shared" si="61"/>
        <v>6.7196876000000003E-2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32</v>
      </c>
      <c r="V647" s="107"/>
      <c r="W647" s="263"/>
      <c r="X647" s="18">
        <f t="shared" si="62"/>
        <v>33.108820000000001</v>
      </c>
      <c r="Y647" s="18">
        <f t="shared" si="62"/>
        <v>37.133634999999998</v>
      </c>
      <c r="Z647" s="18">
        <f t="shared" si="62"/>
        <v>0.97290368999999999</v>
      </c>
      <c r="AA647" s="18">
        <f t="shared" si="62"/>
        <v>0.98065758000000003</v>
      </c>
      <c r="AB647" s="18">
        <f t="shared" si="62"/>
        <v>6.1321332999999999E-2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33</v>
      </c>
      <c r="D648" s="107"/>
      <c r="E648" s="263"/>
      <c r="F648" s="18">
        <f t="shared" si="61"/>
        <v>36.267698000000003</v>
      </c>
      <c r="G648" s="18">
        <f t="shared" si="61"/>
        <v>39.710960999999998</v>
      </c>
      <c r="H648" s="18">
        <f t="shared" si="61"/>
        <v>0.98347876000000001</v>
      </c>
      <c r="I648" s="18">
        <f t="shared" si="61"/>
        <v>0.98842083000000003</v>
      </c>
      <c r="J648" s="18">
        <f t="shared" si="61"/>
        <v>4.3908767000000001E-2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33</v>
      </c>
      <c r="V648" s="107"/>
      <c r="W648" s="263"/>
      <c r="X648" s="18">
        <f t="shared" si="62"/>
        <v>36.655372</v>
      </c>
      <c r="Y648" s="18">
        <f t="shared" si="62"/>
        <v>40.018206999999997</v>
      </c>
      <c r="Z648" s="18">
        <f t="shared" si="62"/>
        <v>0.98355515000000004</v>
      </c>
      <c r="AA648" s="18">
        <f t="shared" si="62"/>
        <v>0.98861905000000005</v>
      </c>
      <c r="AB648" s="18">
        <f t="shared" si="62"/>
        <v>3.7819070000000003E-2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35</v>
      </c>
      <c r="D649" s="107"/>
      <c r="E649" s="263"/>
      <c r="F649" s="18">
        <f t="shared" si="61"/>
        <v>39.532333000000001</v>
      </c>
      <c r="G649" s="18">
        <f t="shared" si="61"/>
        <v>43.335324</v>
      </c>
      <c r="H649" s="18">
        <f t="shared" si="61"/>
        <v>0.99116852</v>
      </c>
      <c r="I649" s="18">
        <f t="shared" si="61"/>
        <v>0.99468336999999996</v>
      </c>
      <c r="J649" s="18">
        <f t="shared" si="61"/>
        <v>2.2969557000000002E-2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35</v>
      </c>
      <c r="V649" s="107"/>
      <c r="W649" s="263"/>
      <c r="X649" s="18">
        <f t="shared" si="62"/>
        <v>40.728535000000001</v>
      </c>
      <c r="Y649" s="18">
        <f t="shared" si="62"/>
        <v>44.131464000000001</v>
      </c>
      <c r="Z649" s="18">
        <f t="shared" si="62"/>
        <v>0.99132500999999995</v>
      </c>
      <c r="AA649" s="18">
        <f t="shared" si="62"/>
        <v>0.99498934000000006</v>
      </c>
      <c r="AB649" s="18">
        <f t="shared" si="62"/>
        <v>1.8455483000000002E-2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7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7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192</v>
      </c>
      <c r="C651" s="25" t="s">
        <v>31</v>
      </c>
      <c r="D651" s="106"/>
      <c r="E651" s="261"/>
      <c r="F651" s="135">
        <f t="shared" ref="F651:J654" si="63">F646-F641</f>
        <v>2.2547679999999986</v>
      </c>
      <c r="G651" s="135">
        <f t="shared" si="63"/>
        <v>2.5968600000000031</v>
      </c>
      <c r="H651" s="135">
        <f t="shared" si="63"/>
        <v>7.9573700000000747E-3</v>
      </c>
      <c r="I651" s="135">
        <f t="shared" si="63"/>
        <v>9.1246200000000277E-3</v>
      </c>
      <c r="J651" s="135">
        <f t="shared" si="63"/>
        <v>2.073736000000001E-2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192</v>
      </c>
      <c r="U651" s="25" t="s">
        <v>31</v>
      </c>
      <c r="V651" s="106"/>
      <c r="W651" s="261"/>
      <c r="X651" s="135">
        <f t="shared" ref="X651:AB654" si="64">X646-X641</f>
        <v>2.2068800000000017</v>
      </c>
      <c r="Y651" s="135">
        <f t="shared" si="64"/>
        <v>2.0901530000000008</v>
      </c>
      <c r="Z651" s="135">
        <f t="shared" si="64"/>
        <v>7.8197199999999745E-3</v>
      </c>
      <c r="AA651" s="135">
        <f t="shared" si="64"/>
        <v>8.6117499999999181E-3</v>
      </c>
      <c r="AB651" s="135">
        <f t="shared" si="64"/>
        <v>1.7512089999999994E-2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32</v>
      </c>
      <c r="D652" s="107"/>
      <c r="E652" s="263"/>
      <c r="F652" s="18">
        <f t="shared" si="63"/>
        <v>2.4615650000000002</v>
      </c>
      <c r="G652" s="18">
        <f t="shared" si="63"/>
        <v>2.4112369999999999</v>
      </c>
      <c r="H652" s="18">
        <f t="shared" si="63"/>
        <v>4.484990000000022E-3</v>
      </c>
      <c r="I652" s="18">
        <f t="shared" si="63"/>
        <v>7.2236299999999254E-3</v>
      </c>
      <c r="J652" s="18">
        <f t="shared" si="63"/>
        <v>1.3514780000000004E-2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32</v>
      </c>
      <c r="V652" s="107"/>
      <c r="W652" s="263"/>
      <c r="X652" s="18">
        <f t="shared" si="64"/>
        <v>1.6574620000000024</v>
      </c>
      <c r="Y652" s="18">
        <f t="shared" si="64"/>
        <v>1.8237799999999993</v>
      </c>
      <c r="Z652" s="18">
        <f t="shared" si="64"/>
        <v>4.3712299999999482E-3</v>
      </c>
      <c r="AA652" s="18">
        <f t="shared" si="64"/>
        <v>7.4178200000000194E-3</v>
      </c>
      <c r="AB652" s="18">
        <f t="shared" si="64"/>
        <v>1.2380625999999999E-2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33</v>
      </c>
      <c r="D653" s="107"/>
      <c r="E653" s="263"/>
      <c r="F653" s="18">
        <f t="shared" si="63"/>
        <v>2.6753850000000057</v>
      </c>
      <c r="G653" s="18">
        <f t="shared" si="63"/>
        <v>2.0123529999999974</v>
      </c>
      <c r="H653" s="18">
        <f t="shared" si="63"/>
        <v>1.4622499999999983E-3</v>
      </c>
      <c r="I653" s="18">
        <f t="shared" si="63"/>
        <v>2.3652699999999749E-3</v>
      </c>
      <c r="J653" s="18">
        <f t="shared" si="63"/>
        <v>1.0833084E-2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33</v>
      </c>
      <c r="V653" s="107"/>
      <c r="W653" s="263"/>
      <c r="X653" s="18">
        <f t="shared" si="64"/>
        <v>1.3756970000000024</v>
      </c>
      <c r="Y653" s="18">
        <f t="shared" si="64"/>
        <v>1.3062259999999952</v>
      </c>
      <c r="Z653" s="18">
        <f t="shared" si="64"/>
        <v>1.5997500000000109E-3</v>
      </c>
      <c r="AA653" s="18">
        <f t="shared" si="64"/>
        <v>2.0175100000000556E-3</v>
      </c>
      <c r="AB653" s="18">
        <f t="shared" si="64"/>
        <v>7.3619380000000019E-3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35</v>
      </c>
      <c r="D654" s="107"/>
      <c r="E654" s="263"/>
      <c r="F654" s="18">
        <f t="shared" si="63"/>
        <v>2.268656</v>
      </c>
      <c r="G654" s="18">
        <f t="shared" si="63"/>
        <v>1.525145000000002</v>
      </c>
      <c r="H654" s="18">
        <f t="shared" si="63"/>
        <v>6.997800000000387E-4</v>
      </c>
      <c r="I654" s="18">
        <f t="shared" si="63"/>
        <v>1.2761900000000104E-3</v>
      </c>
      <c r="J654" s="18">
        <f t="shared" si="63"/>
        <v>6.6988210000000006E-3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35</v>
      </c>
      <c r="V654" s="107"/>
      <c r="W654" s="263"/>
      <c r="X654" s="18">
        <f t="shared" si="64"/>
        <v>0.95928100000000427</v>
      </c>
      <c r="Y654" s="18">
        <f t="shared" si="64"/>
        <v>0.96676599999999979</v>
      </c>
      <c r="Z654" s="18">
        <f t="shared" si="64"/>
        <v>6.7060999999990489E-4</v>
      </c>
      <c r="AA654" s="18">
        <f t="shared" si="64"/>
        <v>1.0470900000000283E-3</v>
      </c>
      <c r="AB654" s="18">
        <f t="shared" si="64"/>
        <v>4.1385450000000022E-3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7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7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T588:T592"/>
    <mergeCell ref="T58:T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AL38:AL42"/>
    <mergeCell ref="T388:T392"/>
    <mergeCell ref="T288:T292"/>
    <mergeCell ref="AL338:AL342"/>
    <mergeCell ref="AL208:AL212"/>
    <mergeCell ref="T138:T142"/>
    <mergeCell ref="B78:B82"/>
    <mergeCell ref="AL493:AL497"/>
    <mergeCell ref="AL558:AL562"/>
    <mergeCell ref="B358:B36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2025-06-30T03:33:32Z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