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3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4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5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"/>
    </mc:Choice>
  </mc:AlternateContent>
  <xr:revisionPtr revIDLastSave="0" documentId="13_ncr:1_{8DF9A1AE-B632-4BAD-B1AE-EDA806B975A2}" xr6:coauthVersionLast="47" xr6:coauthVersionMax="47" xr10:uidLastSave="{00000000-0000-0000-0000-000000000000}"/>
  <bookViews>
    <workbookView xWindow="7140" yWindow="3432" windowWidth="14556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  <sheet name="Sheet1" sheetId="17" r:id="rId1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654" i="16" l="1"/>
  <c r="AB653" i="16"/>
  <c r="AA653" i="16"/>
  <c r="AB652" i="16"/>
  <c r="AA652" i="16"/>
  <c r="Z652" i="16"/>
  <c r="X652" i="16"/>
  <c r="AA651" i="16"/>
  <c r="G651" i="16"/>
  <c r="F651" i="16"/>
  <c r="AB649" i="16"/>
  <c r="AB654" i="16" s="1"/>
  <c r="AA649" i="16"/>
  <c r="AA654" i="16" s="1"/>
  <c r="Z649" i="16"/>
  <c r="Z654" i="16" s="1"/>
  <c r="Y649" i="16"/>
  <c r="X649" i="16"/>
  <c r="X654" i="16" s="1"/>
  <c r="J649" i="16"/>
  <c r="J654" i="16" s="1"/>
  <c r="I649" i="16"/>
  <c r="I654" i="16" s="1"/>
  <c r="H649" i="16"/>
  <c r="G649" i="16"/>
  <c r="G654" i="16" s="1"/>
  <c r="F649" i="16"/>
  <c r="F654" i="16" s="1"/>
  <c r="AB648" i="16"/>
  <c r="AA648" i="16"/>
  <c r="Z648" i="16"/>
  <c r="Z653" i="16" s="1"/>
  <c r="Y648" i="16"/>
  <c r="Y653" i="16" s="1"/>
  <c r="X648" i="16"/>
  <c r="X653" i="16" s="1"/>
  <c r="J648" i="16"/>
  <c r="I648" i="16"/>
  <c r="H648" i="16"/>
  <c r="G648" i="16"/>
  <c r="F648" i="16"/>
  <c r="F653" i="16" s="1"/>
  <c r="AB647" i="16"/>
  <c r="AA647" i="16"/>
  <c r="Z647" i="16"/>
  <c r="Y647" i="16"/>
  <c r="Y652" i="16" s="1"/>
  <c r="X647" i="16"/>
  <c r="J647" i="16"/>
  <c r="J652" i="16" s="1"/>
  <c r="I647" i="16"/>
  <c r="I652" i="16" s="1"/>
  <c r="H647" i="16"/>
  <c r="H652" i="16" s="1"/>
  <c r="G647" i="16"/>
  <c r="G652" i="16" s="1"/>
  <c r="F647" i="16"/>
  <c r="F652" i="16" s="1"/>
  <c r="AB646" i="16"/>
  <c r="AB651" i="16" s="1"/>
  <c r="AA646" i="16"/>
  <c r="Z646" i="16"/>
  <c r="Z651" i="16" s="1"/>
  <c r="Y646" i="16"/>
  <c r="Y651" i="16" s="1"/>
  <c r="X646" i="16"/>
  <c r="X651" i="16" s="1"/>
  <c r="J646" i="16"/>
  <c r="I646" i="16"/>
  <c r="I651" i="16" s="1"/>
  <c r="H646" i="16"/>
  <c r="H651" i="16" s="1"/>
  <c r="G646" i="16"/>
  <c r="F646" i="16"/>
  <c r="AB644" i="16"/>
  <c r="AA644" i="16"/>
  <c r="Z644" i="16"/>
  <c r="Y644" i="16"/>
  <c r="X644" i="16"/>
  <c r="J644" i="16"/>
  <c r="I644" i="16"/>
  <c r="H644" i="16"/>
  <c r="H654" i="16" s="1"/>
  <c r="G644" i="16"/>
  <c r="F644" i="16"/>
  <c r="AB643" i="16"/>
  <c r="AA643" i="16"/>
  <c r="Z643" i="16"/>
  <c r="Y643" i="16"/>
  <c r="X643" i="16"/>
  <c r="J643" i="16"/>
  <c r="J653" i="16" s="1"/>
  <c r="I643" i="16"/>
  <c r="I653" i="16" s="1"/>
  <c r="H643" i="16"/>
  <c r="H653" i="16" s="1"/>
  <c r="G643" i="16"/>
  <c r="G653" i="16" s="1"/>
  <c r="F643" i="16"/>
  <c r="AB642" i="16"/>
  <c r="AA642" i="16"/>
  <c r="Z642" i="16"/>
  <c r="Y642" i="16"/>
  <c r="X642" i="16"/>
  <c r="J642" i="16"/>
  <c r="I642" i="16"/>
  <c r="H642" i="16"/>
  <c r="G642" i="16"/>
  <c r="F642" i="16"/>
  <c r="AB641" i="16"/>
  <c r="AA641" i="16"/>
  <c r="Z641" i="16"/>
  <c r="Y641" i="16"/>
  <c r="X641" i="16"/>
  <c r="J641" i="16"/>
  <c r="J651" i="16" s="1"/>
  <c r="I641" i="16"/>
  <c r="H641" i="16"/>
  <c r="G641" i="16"/>
  <c r="F641" i="16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W8" i="16" s="1"/>
  <c r="E26" i="16"/>
  <c r="W25" i="16"/>
  <c r="E25" i="16"/>
  <c r="E7" i="16" s="1"/>
  <c r="W24" i="16"/>
  <c r="E24" i="16"/>
  <c r="E6" i="16" s="1"/>
  <c r="W23" i="16"/>
  <c r="E23" i="16"/>
  <c r="U13" i="16"/>
  <c r="C13" i="16"/>
  <c r="AJ10" i="16"/>
  <c r="AJ8" i="16"/>
  <c r="AI8" i="16"/>
  <c r="AH8" i="16"/>
  <c r="AB8" i="16"/>
  <c r="AA8" i="16"/>
  <c r="Z8" i="16"/>
  <c r="Y8" i="16"/>
  <c r="X8" i="16"/>
  <c r="R8" i="16"/>
  <c r="Q8" i="16"/>
  <c r="P8" i="16"/>
  <c r="J8" i="16"/>
  <c r="I8" i="16"/>
  <c r="H8" i="16"/>
  <c r="G8" i="16"/>
  <c r="F8" i="16"/>
  <c r="E8" i="16"/>
  <c r="AJ7" i="16"/>
  <c r="AI7" i="16"/>
  <c r="AH7" i="16"/>
  <c r="AB7" i="16"/>
  <c r="AA7" i="16"/>
  <c r="Z7" i="16"/>
  <c r="Y7" i="16"/>
  <c r="X7" i="16"/>
  <c r="W7" i="16"/>
  <c r="R7" i="16"/>
  <c r="Q7" i="16"/>
  <c r="P7" i="16"/>
  <c r="P10" i="16" s="1"/>
  <c r="J7" i="16"/>
  <c r="I7" i="16"/>
  <c r="H7" i="16"/>
  <c r="G7" i="16"/>
  <c r="F7" i="16"/>
  <c r="AJ6" i="16"/>
  <c r="AI6" i="16"/>
  <c r="AH6" i="16"/>
  <c r="AB6" i="16"/>
  <c r="AA6" i="16"/>
  <c r="Z6" i="16"/>
  <c r="Y6" i="16"/>
  <c r="X6" i="16"/>
  <c r="W6" i="16"/>
  <c r="R6" i="16"/>
  <c r="Q6" i="16"/>
  <c r="P6" i="16"/>
  <c r="J6" i="16"/>
  <c r="I6" i="16"/>
  <c r="H6" i="16"/>
  <c r="G6" i="16"/>
  <c r="F6" i="16"/>
  <c r="AJ5" i="16"/>
  <c r="AI5" i="16"/>
  <c r="AI10" i="16" s="1"/>
  <c r="AH5" i="16"/>
  <c r="AH10" i="16" s="1"/>
  <c r="AB5" i="16"/>
  <c r="AA5" i="16"/>
  <c r="Z5" i="16"/>
  <c r="Y5" i="16"/>
  <c r="X5" i="16"/>
  <c r="W5" i="16"/>
  <c r="R5" i="16"/>
  <c r="R10" i="16" s="1"/>
  <c r="Q5" i="16"/>
  <c r="Q10" i="16" s="1"/>
  <c r="P5" i="16"/>
  <c r="J5" i="16"/>
  <c r="I5" i="16"/>
  <c r="H5" i="16"/>
  <c r="G5" i="16"/>
  <c r="F5" i="16"/>
  <c r="E5" i="16"/>
  <c r="AL2" i="16"/>
  <c r="U2" i="16"/>
  <c r="T2" i="16"/>
  <c r="C2" i="16"/>
  <c r="X654" i="15"/>
  <c r="J654" i="15"/>
  <c r="H654" i="15"/>
  <c r="AB653" i="15"/>
  <c r="Z653" i="15"/>
  <c r="J653" i="15"/>
  <c r="G653" i="15"/>
  <c r="AB652" i="15"/>
  <c r="J652" i="15"/>
  <c r="Z651" i="15"/>
  <c r="Y651" i="15"/>
  <c r="J651" i="15"/>
  <c r="G651" i="15"/>
  <c r="AB649" i="15"/>
  <c r="AB654" i="15" s="1"/>
  <c r="AA649" i="15"/>
  <c r="Z649" i="15"/>
  <c r="Z654" i="15" s="1"/>
  <c r="Y649" i="15"/>
  <c r="Y654" i="15" s="1"/>
  <c r="X649" i="15"/>
  <c r="J649" i="15"/>
  <c r="I649" i="15"/>
  <c r="I654" i="15" s="1"/>
  <c r="H649" i="15"/>
  <c r="G649" i="15"/>
  <c r="G654" i="15" s="1"/>
  <c r="F649" i="15"/>
  <c r="AB648" i="15"/>
  <c r="AA648" i="15"/>
  <c r="Z648" i="15"/>
  <c r="Y648" i="15"/>
  <c r="Y653" i="15" s="1"/>
  <c r="X648" i="15"/>
  <c r="J648" i="15"/>
  <c r="I648" i="15"/>
  <c r="H648" i="15"/>
  <c r="H653" i="15" s="1"/>
  <c r="G648" i="15"/>
  <c r="F648" i="15"/>
  <c r="F653" i="15" s="1"/>
  <c r="AB647" i="15"/>
  <c r="AA647" i="15"/>
  <c r="AA652" i="15" s="1"/>
  <c r="Z647" i="15"/>
  <c r="Z652" i="15" s="1"/>
  <c r="Y647" i="15"/>
  <c r="Y652" i="15" s="1"/>
  <c r="X647" i="15"/>
  <c r="X652" i="15" s="1"/>
  <c r="J647" i="15"/>
  <c r="I647" i="15"/>
  <c r="I652" i="15" s="1"/>
  <c r="H647" i="15"/>
  <c r="H652" i="15" s="1"/>
  <c r="G647" i="15"/>
  <c r="G652" i="15" s="1"/>
  <c r="F647" i="15"/>
  <c r="AB646" i="15"/>
  <c r="AB651" i="15" s="1"/>
  <c r="AA646" i="15"/>
  <c r="AA651" i="15" s="1"/>
  <c r="Z646" i="15"/>
  <c r="Y646" i="15"/>
  <c r="X646" i="15"/>
  <c r="X651" i="15" s="1"/>
  <c r="J646" i="15"/>
  <c r="I646" i="15"/>
  <c r="I651" i="15" s="1"/>
  <c r="H646" i="15"/>
  <c r="G646" i="15"/>
  <c r="F646" i="15"/>
  <c r="AB644" i="15"/>
  <c r="AA644" i="15"/>
  <c r="AA654" i="15" s="1"/>
  <c r="Z644" i="15"/>
  <c r="Y644" i="15"/>
  <c r="X644" i="15"/>
  <c r="J644" i="15"/>
  <c r="I644" i="15"/>
  <c r="H644" i="15"/>
  <c r="G644" i="15"/>
  <c r="F644" i="15"/>
  <c r="F654" i="15" s="1"/>
  <c r="AB643" i="15"/>
  <c r="AA643" i="15"/>
  <c r="AA653" i="15" s="1"/>
  <c r="Z643" i="15"/>
  <c r="Y643" i="15"/>
  <c r="X643" i="15"/>
  <c r="X653" i="15" s="1"/>
  <c r="J643" i="15"/>
  <c r="I643" i="15"/>
  <c r="I653" i="15" s="1"/>
  <c r="H643" i="15"/>
  <c r="G643" i="15"/>
  <c r="F643" i="15"/>
  <c r="AB642" i="15"/>
  <c r="AA642" i="15"/>
  <c r="Z642" i="15"/>
  <c r="Y642" i="15"/>
  <c r="X642" i="15"/>
  <c r="J642" i="15"/>
  <c r="I642" i="15"/>
  <c r="H642" i="15"/>
  <c r="G642" i="15"/>
  <c r="F642" i="15"/>
  <c r="F652" i="15" s="1"/>
  <c r="AB641" i="15"/>
  <c r="AA641" i="15"/>
  <c r="Z641" i="15"/>
  <c r="Y641" i="15"/>
  <c r="X641" i="15"/>
  <c r="J641" i="15"/>
  <c r="I641" i="15"/>
  <c r="H641" i="15"/>
  <c r="H651" i="15" s="1"/>
  <c r="G641" i="15"/>
  <c r="F641" i="15"/>
  <c r="F651" i="15" s="1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W8" i="15" s="1"/>
  <c r="E26" i="15"/>
  <c r="W25" i="15"/>
  <c r="E25" i="15"/>
  <c r="W24" i="15"/>
  <c r="E24" i="15"/>
  <c r="W23" i="15"/>
  <c r="E23" i="15"/>
  <c r="U13" i="15"/>
  <c r="C13" i="15"/>
  <c r="AH10" i="15"/>
  <c r="R10" i="15"/>
  <c r="Q10" i="15"/>
  <c r="AJ8" i="15"/>
  <c r="AI8" i="15"/>
  <c r="AH8" i="15"/>
  <c r="AB8" i="15"/>
  <c r="AA8" i="15"/>
  <c r="Z8" i="15"/>
  <c r="Y8" i="15"/>
  <c r="X8" i="15"/>
  <c r="R8" i="15"/>
  <c r="Q8" i="15"/>
  <c r="P8" i="15"/>
  <c r="J8" i="15"/>
  <c r="I8" i="15"/>
  <c r="H8" i="15"/>
  <c r="G8" i="15"/>
  <c r="F8" i="15"/>
  <c r="E8" i="15"/>
  <c r="AJ7" i="15"/>
  <c r="AI7" i="15"/>
  <c r="AH7" i="15"/>
  <c r="AB7" i="15"/>
  <c r="AA7" i="15"/>
  <c r="Z7" i="15"/>
  <c r="Y7" i="15"/>
  <c r="X7" i="15"/>
  <c r="W7" i="15"/>
  <c r="R7" i="15"/>
  <c r="Q7" i="15"/>
  <c r="P7" i="15"/>
  <c r="P10" i="15" s="1"/>
  <c r="J7" i="15"/>
  <c r="I7" i="15"/>
  <c r="H7" i="15"/>
  <c r="G7" i="15"/>
  <c r="F7" i="15"/>
  <c r="E7" i="15"/>
  <c r="AJ6" i="15"/>
  <c r="AI6" i="15"/>
  <c r="AI10" i="15" s="1"/>
  <c r="AH6" i="15"/>
  <c r="AB6" i="15"/>
  <c r="AA6" i="15"/>
  <c r="Z6" i="15"/>
  <c r="Y6" i="15"/>
  <c r="X6" i="15"/>
  <c r="W6" i="15"/>
  <c r="R6" i="15"/>
  <c r="Q6" i="15"/>
  <c r="P6" i="15"/>
  <c r="J6" i="15"/>
  <c r="I6" i="15"/>
  <c r="H6" i="15"/>
  <c r="G6" i="15"/>
  <c r="F6" i="15"/>
  <c r="E6" i="15"/>
  <c r="AJ5" i="15"/>
  <c r="AJ10" i="15" s="1"/>
  <c r="AI5" i="15"/>
  <c r="AH5" i="15"/>
  <c r="AB5" i="15"/>
  <c r="AA5" i="15"/>
  <c r="Z5" i="15"/>
  <c r="Y5" i="15"/>
  <c r="X5" i="15"/>
  <c r="W5" i="15"/>
  <c r="R5" i="15"/>
  <c r="Q5" i="15"/>
  <c r="P5" i="15"/>
  <c r="J5" i="15"/>
  <c r="I5" i="15"/>
  <c r="H5" i="15"/>
  <c r="G5" i="15"/>
  <c r="F5" i="15"/>
  <c r="E5" i="15"/>
  <c r="AL2" i="15"/>
  <c r="U2" i="15"/>
  <c r="T2" i="15"/>
  <c r="C2" i="15"/>
  <c r="AA654" i="14"/>
  <c r="X654" i="14"/>
  <c r="I654" i="14"/>
  <c r="Z653" i="14"/>
  <c r="X653" i="14"/>
  <c r="F653" i="14"/>
  <c r="I652" i="14"/>
  <c r="H652" i="14"/>
  <c r="F652" i="14"/>
  <c r="Z651" i="14"/>
  <c r="X651" i="14"/>
  <c r="AB649" i="14"/>
  <c r="AB654" i="14" s="1"/>
  <c r="AA649" i="14"/>
  <c r="Z649" i="14"/>
  <c r="Z654" i="14" s="1"/>
  <c r="Y649" i="14"/>
  <c r="X649" i="14"/>
  <c r="J649" i="14"/>
  <c r="I649" i="14"/>
  <c r="H649" i="14"/>
  <c r="H654" i="14" s="1"/>
  <c r="G649" i="14"/>
  <c r="F649" i="14"/>
  <c r="AB648" i="14"/>
  <c r="AA648" i="14"/>
  <c r="AA653" i="14" s="1"/>
  <c r="Z648" i="14"/>
  <c r="Y648" i="14"/>
  <c r="Y653" i="14" s="1"/>
  <c r="X648" i="14"/>
  <c r="J648" i="14"/>
  <c r="J653" i="14" s="1"/>
  <c r="I648" i="14"/>
  <c r="I653" i="14" s="1"/>
  <c r="H648" i="14"/>
  <c r="H653" i="14" s="1"/>
  <c r="G648" i="14"/>
  <c r="G653" i="14" s="1"/>
  <c r="F648" i="14"/>
  <c r="AB647" i="14"/>
  <c r="AB652" i="14" s="1"/>
  <c r="AA647" i="14"/>
  <c r="AA652" i="14" s="1"/>
  <c r="Z647" i="14"/>
  <c r="Z652" i="14" s="1"/>
  <c r="Y647" i="14"/>
  <c r="X647" i="14"/>
  <c r="X652" i="14" s="1"/>
  <c r="J647" i="14"/>
  <c r="J652" i="14" s="1"/>
  <c r="I647" i="14"/>
  <c r="H647" i="14"/>
  <c r="G647" i="14"/>
  <c r="G652" i="14" s="1"/>
  <c r="F647" i="14"/>
  <c r="AB646" i="14"/>
  <c r="AB651" i="14" s="1"/>
  <c r="AA646" i="14"/>
  <c r="Z646" i="14"/>
  <c r="Y646" i="14"/>
  <c r="X646" i="14"/>
  <c r="J646" i="14"/>
  <c r="J651" i="14" s="1"/>
  <c r="I646" i="14"/>
  <c r="H646" i="14"/>
  <c r="G646" i="14"/>
  <c r="F646" i="14"/>
  <c r="F651" i="14" s="1"/>
  <c r="AB644" i="14"/>
  <c r="AA644" i="14"/>
  <c r="Z644" i="14"/>
  <c r="Y644" i="14"/>
  <c r="Y654" i="14" s="1"/>
  <c r="X644" i="14"/>
  <c r="J644" i="14"/>
  <c r="J654" i="14" s="1"/>
  <c r="I644" i="14"/>
  <c r="H644" i="14"/>
  <c r="G644" i="14"/>
  <c r="G654" i="14" s="1"/>
  <c r="F644" i="14"/>
  <c r="F654" i="14" s="1"/>
  <c r="AB643" i="14"/>
  <c r="AB653" i="14" s="1"/>
  <c r="AA643" i="14"/>
  <c r="Z643" i="14"/>
  <c r="Y643" i="14"/>
  <c r="X643" i="14"/>
  <c r="J643" i="14"/>
  <c r="I643" i="14"/>
  <c r="H643" i="14"/>
  <c r="G643" i="14"/>
  <c r="F643" i="14"/>
  <c r="AB642" i="14"/>
  <c r="AA642" i="14"/>
  <c r="Z642" i="14"/>
  <c r="Y642" i="14"/>
  <c r="Y652" i="14" s="1"/>
  <c r="X642" i="14"/>
  <c r="J642" i="14"/>
  <c r="I642" i="14"/>
  <c r="H642" i="14"/>
  <c r="G642" i="14"/>
  <c r="F642" i="14"/>
  <c r="AB641" i="14"/>
  <c r="AA641" i="14"/>
  <c r="AA651" i="14" s="1"/>
  <c r="Z641" i="14"/>
  <c r="Y641" i="14"/>
  <c r="Y651" i="14" s="1"/>
  <c r="X641" i="14"/>
  <c r="J641" i="14"/>
  <c r="I641" i="14"/>
  <c r="I651" i="14" s="1"/>
  <c r="H641" i="14"/>
  <c r="H651" i="14" s="1"/>
  <c r="G641" i="14"/>
  <c r="G651" i="14" s="1"/>
  <c r="F641" i="14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E26" i="14"/>
  <c r="W25" i="14"/>
  <c r="W7" i="14" s="1"/>
  <c r="E25" i="14"/>
  <c r="E7" i="14" s="1"/>
  <c r="W24" i="14"/>
  <c r="E24" i="14"/>
  <c r="W23" i="14"/>
  <c r="W5" i="14" s="1"/>
  <c r="E23" i="14"/>
  <c r="U13" i="14"/>
  <c r="C13" i="14"/>
  <c r="AI10" i="14"/>
  <c r="R10" i="14"/>
  <c r="P10" i="14"/>
  <c r="AJ8" i="14"/>
  <c r="AI8" i="14"/>
  <c r="AH8" i="14"/>
  <c r="AB8" i="14"/>
  <c r="AA8" i="14"/>
  <c r="Z8" i="14"/>
  <c r="Y8" i="14"/>
  <c r="X8" i="14"/>
  <c r="W8" i="14"/>
  <c r="R8" i="14"/>
  <c r="Q8" i="14"/>
  <c r="P8" i="14"/>
  <c r="J8" i="14"/>
  <c r="I8" i="14"/>
  <c r="H8" i="14"/>
  <c r="G8" i="14"/>
  <c r="F8" i="14"/>
  <c r="E8" i="14"/>
  <c r="AJ7" i="14"/>
  <c r="AI7" i="14"/>
  <c r="AH7" i="14"/>
  <c r="AB7" i="14"/>
  <c r="AA7" i="14"/>
  <c r="Z7" i="14"/>
  <c r="Y7" i="14"/>
  <c r="X7" i="14"/>
  <c r="R7" i="14"/>
  <c r="Q7" i="14"/>
  <c r="P7" i="14"/>
  <c r="J7" i="14"/>
  <c r="I7" i="14"/>
  <c r="H7" i="14"/>
  <c r="G7" i="14"/>
  <c r="F7" i="14"/>
  <c r="AJ6" i="14"/>
  <c r="AI6" i="14"/>
  <c r="AH6" i="14"/>
  <c r="AB6" i="14"/>
  <c r="AA6" i="14"/>
  <c r="Z6" i="14"/>
  <c r="Y6" i="14"/>
  <c r="X6" i="14"/>
  <c r="W6" i="14"/>
  <c r="R6" i="14"/>
  <c r="Q6" i="14"/>
  <c r="P6" i="14"/>
  <c r="J6" i="14"/>
  <c r="I6" i="14"/>
  <c r="H6" i="14"/>
  <c r="G6" i="14"/>
  <c r="F6" i="14"/>
  <c r="E6" i="14"/>
  <c r="AJ5" i="14"/>
  <c r="AJ10" i="14" s="1"/>
  <c r="AI5" i="14"/>
  <c r="AH5" i="14"/>
  <c r="AH10" i="14" s="1"/>
  <c r="AB5" i="14"/>
  <c r="AA5" i="14"/>
  <c r="Z5" i="14"/>
  <c r="Y5" i="14"/>
  <c r="X5" i="14"/>
  <c r="R5" i="14"/>
  <c r="Q5" i="14"/>
  <c r="Q10" i="14" s="1"/>
  <c r="P5" i="14"/>
  <c r="J5" i="14"/>
  <c r="I5" i="14"/>
  <c r="H5" i="14"/>
  <c r="G5" i="14"/>
  <c r="F5" i="14"/>
  <c r="E5" i="14"/>
  <c r="AL2" i="14"/>
  <c r="U2" i="14"/>
  <c r="T2" i="14"/>
  <c r="C2" i="14"/>
  <c r="AB654" i="13"/>
  <c r="Z654" i="13"/>
  <c r="I654" i="13"/>
  <c r="G654" i="13"/>
  <c r="Z653" i="13"/>
  <c r="Y653" i="13"/>
  <c r="AB652" i="13"/>
  <c r="AA652" i="13"/>
  <c r="Y652" i="13"/>
  <c r="I652" i="13"/>
  <c r="G652" i="13"/>
  <c r="AB651" i="13"/>
  <c r="X651" i="13"/>
  <c r="I651" i="13"/>
  <c r="AB649" i="13"/>
  <c r="AA649" i="13"/>
  <c r="AA654" i="13" s="1"/>
  <c r="Z649" i="13"/>
  <c r="Y649" i="13"/>
  <c r="X649" i="13"/>
  <c r="J649" i="13"/>
  <c r="J654" i="13" s="1"/>
  <c r="I649" i="13"/>
  <c r="H649" i="13"/>
  <c r="H654" i="13" s="1"/>
  <c r="G649" i="13"/>
  <c r="F649" i="13"/>
  <c r="F654" i="13" s="1"/>
  <c r="AB648" i="13"/>
  <c r="AB653" i="13" s="1"/>
  <c r="AA648" i="13"/>
  <c r="AA653" i="13" s="1"/>
  <c r="Z648" i="13"/>
  <c r="Y648" i="13"/>
  <c r="X648" i="13"/>
  <c r="X653" i="13" s="1"/>
  <c r="J648" i="13"/>
  <c r="J653" i="13" s="1"/>
  <c r="I648" i="13"/>
  <c r="I653" i="13" s="1"/>
  <c r="H648" i="13"/>
  <c r="G648" i="13"/>
  <c r="G653" i="13" s="1"/>
  <c r="F648" i="13"/>
  <c r="F653" i="13" s="1"/>
  <c r="AB647" i="13"/>
  <c r="AA647" i="13"/>
  <c r="Z647" i="13"/>
  <c r="Z652" i="13" s="1"/>
  <c r="Y647" i="13"/>
  <c r="X647" i="13"/>
  <c r="X652" i="13" s="1"/>
  <c r="J647" i="13"/>
  <c r="I647" i="13"/>
  <c r="H647" i="13"/>
  <c r="G647" i="13"/>
  <c r="F647" i="13"/>
  <c r="F652" i="13" s="1"/>
  <c r="AB646" i="13"/>
  <c r="AA646" i="13"/>
  <c r="Z646" i="13"/>
  <c r="Y646" i="13"/>
  <c r="Y651" i="13" s="1"/>
  <c r="X646" i="13"/>
  <c r="J646" i="13"/>
  <c r="J651" i="13" s="1"/>
  <c r="I646" i="13"/>
  <c r="H646" i="13"/>
  <c r="H651" i="13" s="1"/>
  <c r="G646" i="13"/>
  <c r="G651" i="13" s="1"/>
  <c r="F646" i="13"/>
  <c r="F651" i="13" s="1"/>
  <c r="AB644" i="13"/>
  <c r="AA644" i="13"/>
  <c r="Z644" i="13"/>
  <c r="Y644" i="13"/>
  <c r="Y654" i="13" s="1"/>
  <c r="X644" i="13"/>
  <c r="X654" i="13" s="1"/>
  <c r="J644" i="13"/>
  <c r="I644" i="13"/>
  <c r="H644" i="13"/>
  <c r="G644" i="13"/>
  <c r="F644" i="13"/>
  <c r="AB643" i="13"/>
  <c r="AA643" i="13"/>
  <c r="Z643" i="13"/>
  <c r="Y643" i="13"/>
  <c r="X643" i="13"/>
  <c r="J643" i="13"/>
  <c r="I643" i="13"/>
  <c r="H643" i="13"/>
  <c r="H653" i="13" s="1"/>
  <c r="G643" i="13"/>
  <c r="F643" i="13"/>
  <c r="AB642" i="13"/>
  <c r="AA642" i="13"/>
  <c r="Z642" i="13"/>
  <c r="Y642" i="13"/>
  <c r="X642" i="13"/>
  <c r="J642" i="13"/>
  <c r="J652" i="13" s="1"/>
  <c r="I642" i="13"/>
  <c r="H642" i="13"/>
  <c r="H652" i="13" s="1"/>
  <c r="G642" i="13"/>
  <c r="F642" i="13"/>
  <c r="AB641" i="13"/>
  <c r="AA641" i="13"/>
  <c r="AA651" i="13" s="1"/>
  <c r="Z641" i="13"/>
  <c r="Z651" i="13" s="1"/>
  <c r="Y641" i="13"/>
  <c r="X641" i="13"/>
  <c r="J641" i="13"/>
  <c r="I641" i="13"/>
  <c r="H641" i="13"/>
  <c r="G641" i="13"/>
  <c r="F641" i="13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W8" i="13" s="1"/>
  <c r="E26" i="13"/>
  <c r="W25" i="13"/>
  <c r="W7" i="13" s="1"/>
  <c r="E25" i="13"/>
  <c r="E7" i="13" s="1"/>
  <c r="W24" i="13"/>
  <c r="E24" i="13"/>
  <c r="W23" i="13"/>
  <c r="E23" i="13"/>
  <c r="E5" i="13" s="1"/>
  <c r="U13" i="13"/>
  <c r="C13" i="13"/>
  <c r="AJ8" i="13"/>
  <c r="AI8" i="13"/>
  <c r="AH8" i="13"/>
  <c r="AB8" i="13"/>
  <c r="AA8" i="13"/>
  <c r="Z8" i="13"/>
  <c r="Y8" i="13"/>
  <c r="X8" i="13"/>
  <c r="R8" i="13"/>
  <c r="Q8" i="13"/>
  <c r="P8" i="13"/>
  <c r="J8" i="13"/>
  <c r="I8" i="13"/>
  <c r="H8" i="13"/>
  <c r="G8" i="13"/>
  <c r="F8" i="13"/>
  <c r="E8" i="13"/>
  <c r="AJ7" i="13"/>
  <c r="AI7" i="13"/>
  <c r="AH7" i="13"/>
  <c r="AB7" i="13"/>
  <c r="AA7" i="13"/>
  <c r="Z7" i="13"/>
  <c r="Y7" i="13"/>
  <c r="X7" i="13"/>
  <c r="R7" i="13"/>
  <c r="Q7" i="13"/>
  <c r="P7" i="13"/>
  <c r="J7" i="13"/>
  <c r="I7" i="13"/>
  <c r="H7" i="13"/>
  <c r="G7" i="13"/>
  <c r="F7" i="13"/>
  <c r="AJ6" i="13"/>
  <c r="AI6" i="13"/>
  <c r="AH6" i="13"/>
  <c r="AB6" i="13"/>
  <c r="AA6" i="13"/>
  <c r="Z6" i="13"/>
  <c r="Y6" i="13"/>
  <c r="X6" i="13"/>
  <c r="W6" i="13"/>
  <c r="R6" i="13"/>
  <c r="Q6" i="13"/>
  <c r="P6" i="13"/>
  <c r="P10" i="13" s="1"/>
  <c r="J6" i="13"/>
  <c r="I6" i="13"/>
  <c r="H6" i="13"/>
  <c r="G6" i="13"/>
  <c r="F6" i="13"/>
  <c r="E6" i="13"/>
  <c r="AJ5" i="13"/>
  <c r="AJ10" i="13" s="1"/>
  <c r="AI5" i="13"/>
  <c r="AI10" i="13" s="1"/>
  <c r="AH5" i="13"/>
  <c r="AH10" i="13" s="1"/>
  <c r="AB5" i="13"/>
  <c r="AA5" i="13"/>
  <c r="Z5" i="13"/>
  <c r="Y5" i="13"/>
  <c r="X5" i="13"/>
  <c r="W5" i="13"/>
  <c r="R5" i="13"/>
  <c r="R10" i="13" s="1"/>
  <c r="Q5" i="13"/>
  <c r="Q10" i="13" s="1"/>
  <c r="P5" i="13"/>
  <c r="J5" i="13"/>
  <c r="I5" i="13"/>
  <c r="H5" i="13"/>
  <c r="G5" i="13"/>
  <c r="F5" i="13"/>
  <c r="AL2" i="13"/>
  <c r="U2" i="13"/>
  <c r="T2" i="13"/>
  <c r="C2" i="13"/>
  <c r="AB654" i="12"/>
  <c r="Z654" i="12"/>
  <c r="I654" i="12"/>
  <c r="H654" i="12"/>
  <c r="X653" i="12"/>
  <c r="J653" i="12"/>
  <c r="H653" i="12"/>
  <c r="AB652" i="12"/>
  <c r="X652" i="12"/>
  <c r="G652" i="12"/>
  <c r="AB651" i="12"/>
  <c r="X651" i="12"/>
  <c r="J651" i="12"/>
  <c r="AB649" i="12"/>
  <c r="AA649" i="12"/>
  <c r="AA654" i="12" s="1"/>
  <c r="Z649" i="12"/>
  <c r="Y649" i="12"/>
  <c r="Y654" i="12" s="1"/>
  <c r="X649" i="12"/>
  <c r="X654" i="12" s="1"/>
  <c r="J649" i="12"/>
  <c r="J654" i="12" s="1"/>
  <c r="I649" i="12"/>
  <c r="H649" i="12"/>
  <c r="G649" i="12"/>
  <c r="G654" i="12" s="1"/>
  <c r="F649" i="12"/>
  <c r="F654" i="12" s="1"/>
  <c r="AB648" i="12"/>
  <c r="AA648" i="12"/>
  <c r="Z648" i="12"/>
  <c r="Z653" i="12" s="1"/>
  <c r="Y648" i="12"/>
  <c r="Y653" i="12" s="1"/>
  <c r="X648" i="12"/>
  <c r="J648" i="12"/>
  <c r="I648" i="12"/>
  <c r="I653" i="12" s="1"/>
  <c r="H648" i="12"/>
  <c r="G648" i="12"/>
  <c r="G653" i="12" s="1"/>
  <c r="F648" i="12"/>
  <c r="AB647" i="12"/>
  <c r="AA647" i="12"/>
  <c r="Z647" i="12"/>
  <c r="Z652" i="12" s="1"/>
  <c r="Y647" i="12"/>
  <c r="Y652" i="12" s="1"/>
  <c r="X647" i="12"/>
  <c r="J647" i="12"/>
  <c r="I647" i="12"/>
  <c r="H647" i="12"/>
  <c r="H652" i="12" s="1"/>
  <c r="G647" i="12"/>
  <c r="F647" i="12"/>
  <c r="F652" i="12" s="1"/>
  <c r="AB646" i="12"/>
  <c r="AA646" i="12"/>
  <c r="AA651" i="12" s="1"/>
  <c r="Z646" i="12"/>
  <c r="Z651" i="12" s="1"/>
  <c r="Y646" i="12"/>
  <c r="Y651" i="12" s="1"/>
  <c r="X646" i="12"/>
  <c r="J646" i="12"/>
  <c r="I646" i="12"/>
  <c r="I651" i="12" s="1"/>
  <c r="H646" i="12"/>
  <c r="H651" i="12" s="1"/>
  <c r="G646" i="12"/>
  <c r="F646" i="12"/>
  <c r="AB644" i="12"/>
  <c r="AA644" i="12"/>
  <c r="Z644" i="12"/>
  <c r="Y644" i="12"/>
  <c r="X644" i="12"/>
  <c r="J644" i="12"/>
  <c r="I644" i="12"/>
  <c r="H644" i="12"/>
  <c r="G644" i="12"/>
  <c r="F644" i="12"/>
  <c r="AB643" i="12"/>
  <c r="AA643" i="12"/>
  <c r="AA653" i="12" s="1"/>
  <c r="Z643" i="12"/>
  <c r="Y643" i="12"/>
  <c r="X643" i="12"/>
  <c r="J643" i="12"/>
  <c r="I643" i="12"/>
  <c r="H643" i="12"/>
  <c r="G643" i="12"/>
  <c r="F643" i="12"/>
  <c r="F653" i="12" s="1"/>
  <c r="AB642" i="12"/>
  <c r="AA642" i="12"/>
  <c r="AA652" i="12" s="1"/>
  <c r="Z642" i="12"/>
  <c r="Y642" i="12"/>
  <c r="X642" i="12"/>
  <c r="J642" i="12"/>
  <c r="J652" i="12" s="1"/>
  <c r="I642" i="12"/>
  <c r="I652" i="12" s="1"/>
  <c r="H642" i="12"/>
  <c r="G642" i="12"/>
  <c r="F642" i="12"/>
  <c r="AB641" i="12"/>
  <c r="AA641" i="12"/>
  <c r="Z641" i="12"/>
  <c r="Y641" i="12"/>
  <c r="X641" i="12"/>
  <c r="J641" i="12"/>
  <c r="I641" i="12"/>
  <c r="H641" i="12"/>
  <c r="G641" i="12"/>
  <c r="F641" i="12"/>
  <c r="F651" i="12" s="1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E26" i="12"/>
  <c r="E8" i="12" s="1"/>
  <c r="W25" i="12"/>
  <c r="E25" i="12"/>
  <c r="E7" i="12" s="1"/>
  <c r="W24" i="12"/>
  <c r="E24" i="12"/>
  <c r="W23" i="12"/>
  <c r="E23" i="12"/>
  <c r="E5" i="12" s="1"/>
  <c r="U13" i="12"/>
  <c r="C13" i="12"/>
  <c r="R10" i="12"/>
  <c r="AJ8" i="12"/>
  <c r="AI8" i="12"/>
  <c r="AH8" i="12"/>
  <c r="AB8" i="12"/>
  <c r="AA8" i="12"/>
  <c r="Z8" i="12"/>
  <c r="Y8" i="12"/>
  <c r="X8" i="12"/>
  <c r="W8" i="12"/>
  <c r="R8" i="12"/>
  <c r="Q8" i="12"/>
  <c r="P8" i="12"/>
  <c r="J8" i="12"/>
  <c r="I8" i="12"/>
  <c r="H8" i="12"/>
  <c r="G8" i="12"/>
  <c r="F8" i="12"/>
  <c r="AJ7" i="12"/>
  <c r="AI7" i="12"/>
  <c r="AH7" i="12"/>
  <c r="AB7" i="12"/>
  <c r="AA7" i="12"/>
  <c r="Z7" i="12"/>
  <c r="Y7" i="12"/>
  <c r="X7" i="12"/>
  <c r="W7" i="12"/>
  <c r="R7" i="12"/>
  <c r="Q7" i="12"/>
  <c r="P7" i="12"/>
  <c r="J7" i="12"/>
  <c r="I7" i="12"/>
  <c r="H7" i="12"/>
  <c r="G7" i="12"/>
  <c r="F7" i="12"/>
  <c r="AJ6" i="12"/>
  <c r="AI6" i="12"/>
  <c r="AH6" i="12"/>
  <c r="AB6" i="12"/>
  <c r="AA6" i="12"/>
  <c r="Z6" i="12"/>
  <c r="Y6" i="12"/>
  <c r="X6" i="12"/>
  <c r="W6" i="12"/>
  <c r="R6" i="12"/>
  <c r="Q6" i="12"/>
  <c r="P6" i="12"/>
  <c r="J6" i="12"/>
  <c r="I6" i="12"/>
  <c r="H6" i="12"/>
  <c r="G6" i="12"/>
  <c r="F6" i="12"/>
  <c r="E6" i="12"/>
  <c r="AJ5" i="12"/>
  <c r="AJ10" i="12" s="1"/>
  <c r="AI5" i="12"/>
  <c r="AI10" i="12" s="1"/>
  <c r="AH5" i="12"/>
  <c r="AH10" i="12" s="1"/>
  <c r="AB5" i="12"/>
  <c r="AA5" i="12"/>
  <c r="Z5" i="12"/>
  <c r="Y5" i="12"/>
  <c r="X5" i="12"/>
  <c r="W5" i="12"/>
  <c r="R5" i="12"/>
  <c r="Q5" i="12"/>
  <c r="Q10" i="12" s="1"/>
  <c r="P5" i="12"/>
  <c r="P10" i="12" s="1"/>
  <c r="J5" i="12"/>
  <c r="I5" i="12"/>
  <c r="H5" i="12"/>
  <c r="G5" i="12"/>
  <c r="F5" i="12"/>
  <c r="AL2" i="12"/>
  <c r="U2" i="12"/>
  <c r="T2" i="12"/>
  <c r="C2" i="12"/>
  <c r="AB654" i="11"/>
  <c r="AA654" i="11"/>
  <c r="H654" i="11"/>
  <c r="G654" i="11"/>
  <c r="F654" i="11"/>
  <c r="AA653" i="11"/>
  <c r="X653" i="11"/>
  <c r="I653" i="11"/>
  <c r="G653" i="11"/>
  <c r="Z652" i="11"/>
  <c r="X652" i="11"/>
  <c r="G652" i="11"/>
  <c r="F652" i="11"/>
  <c r="J651" i="11"/>
  <c r="I651" i="11"/>
  <c r="H651" i="11"/>
  <c r="F651" i="11"/>
  <c r="AB649" i="11"/>
  <c r="AA649" i="11"/>
  <c r="Z649" i="11"/>
  <c r="Z654" i="11" s="1"/>
  <c r="Y649" i="11"/>
  <c r="Y654" i="11" s="1"/>
  <c r="X649" i="11"/>
  <c r="X654" i="11" s="1"/>
  <c r="J649" i="11"/>
  <c r="I649" i="11"/>
  <c r="I654" i="11" s="1"/>
  <c r="H649" i="11"/>
  <c r="G649" i="11"/>
  <c r="F649" i="11"/>
  <c r="AB648" i="11"/>
  <c r="AB653" i="11" s="1"/>
  <c r="AA648" i="11"/>
  <c r="Z648" i="11"/>
  <c r="Z653" i="11" s="1"/>
  <c r="Y648" i="11"/>
  <c r="X648" i="11"/>
  <c r="J648" i="11"/>
  <c r="I648" i="11"/>
  <c r="H648" i="11"/>
  <c r="H653" i="11" s="1"/>
  <c r="G648" i="11"/>
  <c r="F648" i="11"/>
  <c r="AB647" i="11"/>
  <c r="AA647" i="11"/>
  <c r="AA652" i="11" s="1"/>
  <c r="Z647" i="11"/>
  <c r="Y647" i="11"/>
  <c r="Y652" i="11" s="1"/>
  <c r="X647" i="11"/>
  <c r="J647" i="11"/>
  <c r="J652" i="11" s="1"/>
  <c r="I647" i="11"/>
  <c r="I652" i="11" s="1"/>
  <c r="H647" i="11"/>
  <c r="H652" i="11" s="1"/>
  <c r="G647" i="11"/>
  <c r="F647" i="11"/>
  <c r="AB646" i="11"/>
  <c r="AB651" i="11" s="1"/>
  <c r="AA646" i="11"/>
  <c r="AA651" i="11" s="1"/>
  <c r="Z646" i="11"/>
  <c r="Z651" i="11" s="1"/>
  <c r="Y646" i="11"/>
  <c r="X646" i="11"/>
  <c r="X651" i="11" s="1"/>
  <c r="J646" i="11"/>
  <c r="I646" i="11"/>
  <c r="H646" i="11"/>
  <c r="G646" i="11"/>
  <c r="G651" i="11" s="1"/>
  <c r="F646" i="11"/>
  <c r="AB644" i="11"/>
  <c r="AA644" i="11"/>
  <c r="Z644" i="11"/>
  <c r="Y644" i="11"/>
  <c r="X644" i="11"/>
  <c r="J644" i="11"/>
  <c r="J654" i="11" s="1"/>
  <c r="I644" i="11"/>
  <c r="H644" i="11"/>
  <c r="G644" i="11"/>
  <c r="F644" i="11"/>
  <c r="AB643" i="11"/>
  <c r="AA643" i="11"/>
  <c r="Z643" i="11"/>
  <c r="Y643" i="11"/>
  <c r="Y653" i="11" s="1"/>
  <c r="X643" i="11"/>
  <c r="J643" i="11"/>
  <c r="J653" i="11" s="1"/>
  <c r="I643" i="11"/>
  <c r="H643" i="11"/>
  <c r="G643" i="11"/>
  <c r="F643" i="11"/>
  <c r="F653" i="11" s="1"/>
  <c r="AB642" i="11"/>
  <c r="AA642" i="11"/>
  <c r="Z642" i="11"/>
  <c r="Y642" i="11"/>
  <c r="X642" i="11"/>
  <c r="J642" i="11"/>
  <c r="I642" i="11"/>
  <c r="H642" i="11"/>
  <c r="G642" i="11"/>
  <c r="F642" i="11"/>
  <c r="AB641" i="11"/>
  <c r="AA641" i="11"/>
  <c r="Z641" i="11"/>
  <c r="Y641" i="11"/>
  <c r="Y651" i="11" s="1"/>
  <c r="X641" i="11"/>
  <c r="J641" i="11"/>
  <c r="I641" i="11"/>
  <c r="H641" i="11"/>
  <c r="G641" i="11"/>
  <c r="F641" i="1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E26" i="11"/>
  <c r="E8" i="11" s="1"/>
  <c r="W25" i="11"/>
  <c r="E25" i="11"/>
  <c r="W24" i="11"/>
  <c r="E24" i="11"/>
  <c r="W23" i="11"/>
  <c r="W5" i="11" s="1"/>
  <c r="E23" i="11"/>
  <c r="E5" i="11" s="1"/>
  <c r="U13" i="11"/>
  <c r="C13" i="11"/>
  <c r="R10" i="11"/>
  <c r="AJ8" i="11"/>
  <c r="AI8" i="11"/>
  <c r="AH8" i="11"/>
  <c r="AB8" i="11"/>
  <c r="AA8" i="11"/>
  <c r="Z8" i="11"/>
  <c r="Y8" i="11"/>
  <c r="X8" i="11"/>
  <c r="W8" i="11"/>
  <c r="R8" i="11"/>
  <c r="Q8" i="11"/>
  <c r="P8" i="11"/>
  <c r="J8" i="11"/>
  <c r="I8" i="11"/>
  <c r="H8" i="11"/>
  <c r="G8" i="11"/>
  <c r="F8" i="11"/>
  <c r="AJ7" i="11"/>
  <c r="AI7" i="11"/>
  <c r="AH7" i="11"/>
  <c r="AB7" i="11"/>
  <c r="AA7" i="11"/>
  <c r="Z7" i="11"/>
  <c r="Y7" i="11"/>
  <c r="X7" i="11"/>
  <c r="W7" i="11"/>
  <c r="R7" i="11"/>
  <c r="Q7" i="11"/>
  <c r="P7" i="11"/>
  <c r="J7" i="11"/>
  <c r="I7" i="11"/>
  <c r="H7" i="11"/>
  <c r="G7" i="11"/>
  <c r="F7" i="11"/>
  <c r="E7" i="11"/>
  <c r="AJ6" i="11"/>
  <c r="AI6" i="11"/>
  <c r="AH6" i="11"/>
  <c r="AB6" i="11"/>
  <c r="AA6" i="11"/>
  <c r="Z6" i="11"/>
  <c r="Y6" i="11"/>
  <c r="X6" i="11"/>
  <c r="W6" i="11"/>
  <c r="R6" i="11"/>
  <c r="Q6" i="11"/>
  <c r="P6" i="11"/>
  <c r="P10" i="11" s="1"/>
  <c r="J6" i="11"/>
  <c r="I6" i="11"/>
  <c r="H6" i="11"/>
  <c r="G6" i="11"/>
  <c r="F6" i="11"/>
  <c r="E6" i="11"/>
  <c r="AJ5" i="11"/>
  <c r="AJ10" i="11" s="1"/>
  <c r="AI5" i="11"/>
  <c r="AH5" i="11"/>
  <c r="AH10" i="11" s="1"/>
  <c r="AB5" i="11"/>
  <c r="AA5" i="11"/>
  <c r="Z5" i="11"/>
  <c r="Y5" i="11"/>
  <c r="X5" i="11"/>
  <c r="R5" i="11"/>
  <c r="Q5" i="11"/>
  <c r="Q10" i="11" s="1"/>
  <c r="P5" i="11"/>
  <c r="J5" i="11"/>
  <c r="I5" i="11"/>
  <c r="H5" i="11"/>
  <c r="G5" i="11"/>
  <c r="F5" i="11"/>
  <c r="AL2" i="11"/>
  <c r="U2" i="11"/>
  <c r="T2" i="11"/>
  <c r="C2" i="11"/>
  <c r="AA654" i="10"/>
  <c r="Z654" i="10"/>
  <c r="Y654" i="10"/>
  <c r="J654" i="10"/>
  <c r="G654" i="10"/>
  <c r="AB653" i="10"/>
  <c r="Z653" i="10"/>
  <c r="I653" i="10"/>
  <c r="G653" i="10"/>
  <c r="Y652" i="10"/>
  <c r="F652" i="10"/>
  <c r="AB651" i="10"/>
  <c r="AA651" i="10"/>
  <c r="Y651" i="10"/>
  <c r="I651" i="10"/>
  <c r="G651" i="10"/>
  <c r="AB649" i="10"/>
  <c r="AB654" i="10" s="1"/>
  <c r="AA649" i="10"/>
  <c r="Z649" i="10"/>
  <c r="Y649" i="10"/>
  <c r="X649" i="10"/>
  <c r="X654" i="10" s="1"/>
  <c r="J649" i="10"/>
  <c r="I649" i="10"/>
  <c r="I654" i="10" s="1"/>
  <c r="H649" i="10"/>
  <c r="G649" i="10"/>
  <c r="F649" i="10"/>
  <c r="AB648" i="10"/>
  <c r="AA648" i="10"/>
  <c r="AA653" i="10" s="1"/>
  <c r="Z648" i="10"/>
  <c r="Y648" i="10"/>
  <c r="X648" i="10"/>
  <c r="J648" i="10"/>
  <c r="J653" i="10" s="1"/>
  <c r="I648" i="10"/>
  <c r="H648" i="10"/>
  <c r="H653" i="10" s="1"/>
  <c r="G648" i="10"/>
  <c r="F648" i="10"/>
  <c r="F653" i="10" s="1"/>
  <c r="AB647" i="10"/>
  <c r="AB652" i="10" s="1"/>
  <c r="AA647" i="10"/>
  <c r="AA652" i="10" s="1"/>
  <c r="Z647" i="10"/>
  <c r="Y647" i="10"/>
  <c r="X647" i="10"/>
  <c r="X652" i="10" s="1"/>
  <c r="J647" i="10"/>
  <c r="J652" i="10" s="1"/>
  <c r="I647" i="10"/>
  <c r="H647" i="10"/>
  <c r="G647" i="10"/>
  <c r="G652" i="10" s="1"/>
  <c r="F647" i="10"/>
  <c r="AB646" i="10"/>
  <c r="AA646" i="10"/>
  <c r="Z646" i="10"/>
  <c r="Z651" i="10" s="1"/>
  <c r="Y646" i="10"/>
  <c r="X646" i="10"/>
  <c r="X651" i="10" s="1"/>
  <c r="J646" i="10"/>
  <c r="I646" i="10"/>
  <c r="H646" i="10"/>
  <c r="G646" i="10"/>
  <c r="F646" i="10"/>
  <c r="F651" i="10" s="1"/>
  <c r="AB644" i="10"/>
  <c r="AA644" i="10"/>
  <c r="Z644" i="10"/>
  <c r="Y644" i="10"/>
  <c r="X644" i="10"/>
  <c r="J644" i="10"/>
  <c r="I644" i="10"/>
  <c r="H644" i="10"/>
  <c r="H654" i="10" s="1"/>
  <c r="G644" i="10"/>
  <c r="F644" i="10"/>
  <c r="F654" i="10" s="1"/>
  <c r="AB643" i="10"/>
  <c r="AA643" i="10"/>
  <c r="Z643" i="10"/>
  <c r="Y643" i="10"/>
  <c r="Y653" i="10" s="1"/>
  <c r="X643" i="10"/>
  <c r="J643" i="10"/>
  <c r="I643" i="10"/>
  <c r="H643" i="10"/>
  <c r="G643" i="10"/>
  <c r="F643" i="10"/>
  <c r="AB642" i="10"/>
  <c r="AA642" i="10"/>
  <c r="Z642" i="10"/>
  <c r="Z652" i="10" s="1"/>
  <c r="Y642" i="10"/>
  <c r="X642" i="10"/>
  <c r="J642" i="10"/>
  <c r="I642" i="10"/>
  <c r="H642" i="10"/>
  <c r="H652" i="10" s="1"/>
  <c r="G642" i="10"/>
  <c r="F642" i="10"/>
  <c r="AB641" i="10"/>
  <c r="AA641" i="10"/>
  <c r="Z641" i="10"/>
  <c r="Y641" i="10"/>
  <c r="X641" i="10"/>
  <c r="J641" i="10"/>
  <c r="J651" i="10" s="1"/>
  <c r="I641" i="10"/>
  <c r="H641" i="10"/>
  <c r="H651" i="10" s="1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W8" i="10" s="1"/>
  <c r="E26" i="10"/>
  <c r="E8" i="10" s="1"/>
  <c r="W25" i="10"/>
  <c r="W7" i="10" s="1"/>
  <c r="E25" i="10"/>
  <c r="W24" i="10"/>
  <c r="E24" i="10"/>
  <c r="W23" i="10"/>
  <c r="W5" i="10" s="1"/>
  <c r="E23" i="10"/>
  <c r="U13" i="10"/>
  <c r="C13" i="10"/>
  <c r="AJ10" i="10"/>
  <c r="AH10" i="10"/>
  <c r="R10" i="10"/>
  <c r="AJ8" i="10"/>
  <c r="AI8" i="10"/>
  <c r="AH8" i="10"/>
  <c r="AB8" i="10"/>
  <c r="AA8" i="10"/>
  <c r="Z8" i="10"/>
  <c r="Y8" i="10"/>
  <c r="X8" i="10"/>
  <c r="R8" i="10"/>
  <c r="Q8" i="10"/>
  <c r="P8" i="10"/>
  <c r="J8" i="10"/>
  <c r="I8" i="10"/>
  <c r="H8" i="10"/>
  <c r="G8" i="10"/>
  <c r="F8" i="10"/>
  <c r="AJ7" i="10"/>
  <c r="AI7" i="10"/>
  <c r="AH7" i="10"/>
  <c r="AB7" i="10"/>
  <c r="AA7" i="10"/>
  <c r="Z7" i="10"/>
  <c r="Y7" i="10"/>
  <c r="X7" i="10"/>
  <c r="R7" i="10"/>
  <c r="Q7" i="10"/>
  <c r="P7" i="10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W6" i="10"/>
  <c r="R6" i="10"/>
  <c r="Q6" i="10"/>
  <c r="P6" i="10"/>
  <c r="J6" i="10"/>
  <c r="I6" i="10"/>
  <c r="H6" i="10"/>
  <c r="G6" i="10"/>
  <c r="F6" i="10"/>
  <c r="E6" i="10"/>
  <c r="AJ5" i="10"/>
  <c r="AI5" i="10"/>
  <c r="AH5" i="10"/>
  <c r="AB5" i="10"/>
  <c r="AA5" i="10"/>
  <c r="Z5" i="10"/>
  <c r="Y5" i="10"/>
  <c r="X5" i="10"/>
  <c r="R5" i="10"/>
  <c r="Q5" i="10"/>
  <c r="P5" i="10"/>
  <c r="P10" i="10" s="1"/>
  <c r="J5" i="10"/>
  <c r="I5" i="10"/>
  <c r="H5" i="10"/>
  <c r="G5" i="10"/>
  <c r="F5" i="10"/>
  <c r="E5" i="10"/>
  <c r="AL2" i="10"/>
  <c r="U2" i="10"/>
  <c r="T2" i="10"/>
  <c r="C2" i="10"/>
  <c r="Z654" i="9"/>
  <c r="I654" i="9"/>
  <c r="AB653" i="9"/>
  <c r="I653" i="9"/>
  <c r="H653" i="9"/>
  <c r="Y652" i="9"/>
  <c r="X652" i="9"/>
  <c r="J652" i="9"/>
  <c r="H652" i="9"/>
  <c r="AB651" i="9"/>
  <c r="AA651" i="9"/>
  <c r="X651" i="9"/>
  <c r="G651" i="9"/>
  <c r="AB649" i="9"/>
  <c r="AA649" i="9"/>
  <c r="Z649" i="9"/>
  <c r="Y649" i="9"/>
  <c r="X649" i="9"/>
  <c r="X654" i="9" s="1"/>
  <c r="J649" i="9"/>
  <c r="J654" i="9" s="1"/>
  <c r="I649" i="9"/>
  <c r="H649" i="9"/>
  <c r="G649" i="9"/>
  <c r="F649" i="9"/>
  <c r="F654" i="9" s="1"/>
  <c r="AB648" i="9"/>
  <c r="AA648" i="9"/>
  <c r="AA653" i="9" s="1"/>
  <c r="Z648" i="9"/>
  <c r="Z653" i="9" s="1"/>
  <c r="Y648" i="9"/>
  <c r="Y653" i="9" s="1"/>
  <c r="X648" i="9"/>
  <c r="J648" i="9"/>
  <c r="J653" i="9" s="1"/>
  <c r="I648" i="9"/>
  <c r="H648" i="9"/>
  <c r="G648" i="9"/>
  <c r="G653" i="9" s="1"/>
  <c r="F648" i="9"/>
  <c r="F653" i="9" s="1"/>
  <c r="AB647" i="9"/>
  <c r="AA647" i="9"/>
  <c r="Z647" i="9"/>
  <c r="Z652" i="9" s="1"/>
  <c r="Y647" i="9"/>
  <c r="X647" i="9"/>
  <c r="J647" i="9"/>
  <c r="I647" i="9"/>
  <c r="I652" i="9" s="1"/>
  <c r="H647" i="9"/>
  <c r="G647" i="9"/>
  <c r="F647" i="9"/>
  <c r="AB646" i="9"/>
  <c r="AA646" i="9"/>
  <c r="Z646" i="9"/>
  <c r="Z651" i="9" s="1"/>
  <c r="Y646" i="9"/>
  <c r="Y651" i="9" s="1"/>
  <c r="X646" i="9"/>
  <c r="J646" i="9"/>
  <c r="I646" i="9"/>
  <c r="H646" i="9"/>
  <c r="H651" i="9" s="1"/>
  <c r="G646" i="9"/>
  <c r="F646" i="9"/>
  <c r="F651" i="9" s="1"/>
  <c r="AB644" i="9"/>
  <c r="AA644" i="9"/>
  <c r="AA654" i="9" s="1"/>
  <c r="Z644" i="9"/>
  <c r="Y644" i="9"/>
  <c r="Y654" i="9" s="1"/>
  <c r="X644" i="9"/>
  <c r="J644" i="9"/>
  <c r="I644" i="9"/>
  <c r="H644" i="9"/>
  <c r="H654" i="9" s="1"/>
  <c r="G644" i="9"/>
  <c r="F644" i="9"/>
  <c r="AB643" i="9"/>
  <c r="AA643" i="9"/>
  <c r="Z643" i="9"/>
  <c r="Y643" i="9"/>
  <c r="X643" i="9"/>
  <c r="J643" i="9"/>
  <c r="I643" i="9"/>
  <c r="H643" i="9"/>
  <c r="G643" i="9"/>
  <c r="F643" i="9"/>
  <c r="AB642" i="9"/>
  <c r="AA642" i="9"/>
  <c r="AA652" i="9" s="1"/>
  <c r="Z642" i="9"/>
  <c r="Y642" i="9"/>
  <c r="X642" i="9"/>
  <c r="J642" i="9"/>
  <c r="I642" i="9"/>
  <c r="H642" i="9"/>
  <c r="G642" i="9"/>
  <c r="F642" i="9"/>
  <c r="F652" i="9" s="1"/>
  <c r="AB641" i="9"/>
  <c r="AA641" i="9"/>
  <c r="Z641" i="9"/>
  <c r="Y641" i="9"/>
  <c r="X641" i="9"/>
  <c r="J641" i="9"/>
  <c r="J651" i="9" s="1"/>
  <c r="I641" i="9"/>
  <c r="H641" i="9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E26" i="9"/>
  <c r="E8" i="9" s="1"/>
  <c r="W25" i="9"/>
  <c r="W7" i="9" s="1"/>
  <c r="E25" i="9"/>
  <c r="E7" i="9" s="1"/>
  <c r="W24" i="9"/>
  <c r="W6" i="9" s="1"/>
  <c r="E24" i="9"/>
  <c r="W23" i="9"/>
  <c r="W5" i="9" s="1"/>
  <c r="E23" i="9"/>
  <c r="E5" i="9" s="1"/>
  <c r="U13" i="9"/>
  <c r="C13" i="9"/>
  <c r="AJ10" i="9"/>
  <c r="AI10" i="9"/>
  <c r="R10" i="9"/>
  <c r="AJ8" i="9"/>
  <c r="AI8" i="9"/>
  <c r="AH8" i="9"/>
  <c r="AB8" i="9"/>
  <c r="AA8" i="9"/>
  <c r="Z8" i="9"/>
  <c r="Y8" i="9"/>
  <c r="X8" i="9"/>
  <c r="W8" i="9"/>
  <c r="R8" i="9"/>
  <c r="Q8" i="9"/>
  <c r="P8" i="9"/>
  <c r="J8" i="9"/>
  <c r="I8" i="9"/>
  <c r="H8" i="9"/>
  <c r="G8" i="9"/>
  <c r="F8" i="9"/>
  <c r="AJ7" i="9"/>
  <c r="AI7" i="9"/>
  <c r="AH7" i="9"/>
  <c r="AB7" i="9"/>
  <c r="AA7" i="9"/>
  <c r="Z7" i="9"/>
  <c r="Y7" i="9"/>
  <c r="X7" i="9"/>
  <c r="R7" i="9"/>
  <c r="Q7" i="9"/>
  <c r="P7" i="9"/>
  <c r="J7" i="9"/>
  <c r="I7" i="9"/>
  <c r="H7" i="9"/>
  <c r="G7" i="9"/>
  <c r="F7" i="9"/>
  <c r="AJ6" i="9"/>
  <c r="AI6" i="9"/>
  <c r="AH6" i="9"/>
  <c r="AB6" i="9"/>
  <c r="AA6" i="9"/>
  <c r="Z6" i="9"/>
  <c r="Y6" i="9"/>
  <c r="X6" i="9"/>
  <c r="R6" i="9"/>
  <c r="Q6" i="9"/>
  <c r="Q10" i="9" s="1"/>
  <c r="P6" i="9"/>
  <c r="J6" i="9"/>
  <c r="I6" i="9"/>
  <c r="H6" i="9"/>
  <c r="G6" i="9"/>
  <c r="F6" i="9"/>
  <c r="E6" i="9"/>
  <c r="AJ5" i="9"/>
  <c r="AI5" i="9"/>
  <c r="AH5" i="9"/>
  <c r="AH10" i="9" s="1"/>
  <c r="AB5" i="9"/>
  <c r="AA5" i="9"/>
  <c r="Z5" i="9"/>
  <c r="Y5" i="9"/>
  <c r="X5" i="9"/>
  <c r="R5" i="9"/>
  <c r="Q5" i="9"/>
  <c r="P5" i="9"/>
  <c r="J5" i="9"/>
  <c r="I5" i="9"/>
  <c r="H5" i="9"/>
  <c r="G5" i="9"/>
  <c r="F5" i="9"/>
  <c r="AL2" i="9"/>
  <c r="U2" i="9"/>
  <c r="T2" i="9"/>
  <c r="C2" i="9"/>
  <c r="AB654" i="8"/>
  <c r="I654" i="8"/>
  <c r="AA653" i="8"/>
  <c r="H653" i="8"/>
  <c r="G653" i="8"/>
  <c r="F653" i="8"/>
  <c r="AA652" i="8"/>
  <c r="X652" i="8"/>
  <c r="J652" i="8"/>
  <c r="G652" i="8"/>
  <c r="X651" i="8"/>
  <c r="G651" i="8"/>
  <c r="F651" i="8"/>
  <c r="AB649" i="8"/>
  <c r="AA649" i="8"/>
  <c r="Z649" i="8"/>
  <c r="Z654" i="8" s="1"/>
  <c r="Y649" i="8"/>
  <c r="Y654" i="8" s="1"/>
  <c r="X649" i="8"/>
  <c r="J649" i="8"/>
  <c r="J654" i="8" s="1"/>
  <c r="I649" i="8"/>
  <c r="H649" i="8"/>
  <c r="H654" i="8" s="1"/>
  <c r="G649" i="8"/>
  <c r="F649" i="8"/>
  <c r="F654" i="8" s="1"/>
  <c r="AB648" i="8"/>
  <c r="AA648" i="8"/>
  <c r="Z648" i="8"/>
  <c r="Z653" i="8" s="1"/>
  <c r="Y648" i="8"/>
  <c r="Y653" i="8" s="1"/>
  <c r="X648" i="8"/>
  <c r="J648" i="8"/>
  <c r="I648" i="8"/>
  <c r="I653" i="8" s="1"/>
  <c r="H648" i="8"/>
  <c r="G648" i="8"/>
  <c r="F648" i="8"/>
  <c r="AB647" i="8"/>
  <c r="AB652" i="8" s="1"/>
  <c r="AA647" i="8"/>
  <c r="Z647" i="8"/>
  <c r="Z652" i="8" s="1"/>
  <c r="Y647" i="8"/>
  <c r="X647" i="8"/>
  <c r="J647" i="8"/>
  <c r="I647" i="8"/>
  <c r="I652" i="8" s="1"/>
  <c r="H647" i="8"/>
  <c r="H652" i="8" s="1"/>
  <c r="G647" i="8"/>
  <c r="F647" i="8"/>
  <c r="AB646" i="8"/>
  <c r="AB651" i="8" s="1"/>
  <c r="AA646" i="8"/>
  <c r="AA651" i="8" s="1"/>
  <c r="Z646" i="8"/>
  <c r="Y646" i="8"/>
  <c r="Y651" i="8" s="1"/>
  <c r="X646" i="8"/>
  <c r="J646" i="8"/>
  <c r="J651" i="8" s="1"/>
  <c r="I646" i="8"/>
  <c r="H646" i="8"/>
  <c r="H651" i="8" s="1"/>
  <c r="G646" i="8"/>
  <c r="F646" i="8"/>
  <c r="AB644" i="8"/>
  <c r="AA644" i="8"/>
  <c r="AA654" i="8" s="1"/>
  <c r="Z644" i="8"/>
  <c r="Y644" i="8"/>
  <c r="X644" i="8"/>
  <c r="X654" i="8" s="1"/>
  <c r="J644" i="8"/>
  <c r="I644" i="8"/>
  <c r="H644" i="8"/>
  <c r="G644" i="8"/>
  <c r="F644" i="8"/>
  <c r="AB643" i="8"/>
  <c r="AB653" i="8" s="1"/>
  <c r="AA643" i="8"/>
  <c r="Z643" i="8"/>
  <c r="Y643" i="8"/>
  <c r="X643" i="8"/>
  <c r="J643" i="8"/>
  <c r="J653" i="8" s="1"/>
  <c r="I643" i="8"/>
  <c r="H643" i="8"/>
  <c r="G643" i="8"/>
  <c r="F643" i="8"/>
  <c r="AB642" i="8"/>
  <c r="AA642" i="8"/>
  <c r="Z642" i="8"/>
  <c r="Y642" i="8"/>
  <c r="Y652" i="8" s="1"/>
  <c r="X642" i="8"/>
  <c r="J642" i="8"/>
  <c r="I642" i="8"/>
  <c r="H642" i="8"/>
  <c r="G642" i="8"/>
  <c r="F642" i="8"/>
  <c r="F652" i="8" s="1"/>
  <c r="AB641" i="8"/>
  <c r="AA641" i="8"/>
  <c r="Z641" i="8"/>
  <c r="Z651" i="8" s="1"/>
  <c r="Y641" i="8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E8" i="8" s="1"/>
  <c r="W25" i="8"/>
  <c r="W7" i="8" s="1"/>
  <c r="E25" i="8"/>
  <c r="W24" i="8"/>
  <c r="E24" i="8"/>
  <c r="E6" i="8" s="1"/>
  <c r="W23" i="8"/>
  <c r="E23" i="8"/>
  <c r="E5" i="8" s="1"/>
  <c r="U13" i="8"/>
  <c r="C13" i="8"/>
  <c r="AJ10" i="8"/>
  <c r="AH10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E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AJ5" i="8"/>
  <c r="AI5" i="8"/>
  <c r="AH5" i="8"/>
  <c r="AB5" i="8"/>
  <c r="AA5" i="8"/>
  <c r="Z5" i="8"/>
  <c r="Y5" i="8"/>
  <c r="X5" i="8"/>
  <c r="W5" i="8"/>
  <c r="R5" i="8"/>
  <c r="R10" i="8" s="1"/>
  <c r="Q5" i="8"/>
  <c r="P5" i="8"/>
  <c r="J5" i="8"/>
  <c r="I5" i="8"/>
  <c r="H5" i="8"/>
  <c r="G5" i="8"/>
  <c r="F5" i="8"/>
  <c r="AL2" i="8"/>
  <c r="U2" i="8"/>
  <c r="T2" i="8"/>
  <c r="C2" i="8"/>
  <c r="Y654" i="7"/>
  <c r="X654" i="7"/>
  <c r="AA653" i="7"/>
  <c r="Z653" i="7"/>
  <c r="H653" i="7"/>
  <c r="G653" i="7"/>
  <c r="AA652" i="7"/>
  <c r="Z652" i="7"/>
  <c r="AA651" i="7"/>
  <c r="Z651" i="7"/>
  <c r="F651" i="7"/>
  <c r="AB649" i="7"/>
  <c r="AB654" i="7" s="1"/>
  <c r="AA649" i="7"/>
  <c r="Z649" i="7"/>
  <c r="Z654" i="7" s="1"/>
  <c r="Y649" i="7"/>
  <c r="X649" i="7"/>
  <c r="J649" i="7"/>
  <c r="J654" i="7" s="1"/>
  <c r="I649" i="7"/>
  <c r="I654" i="7" s="1"/>
  <c r="H649" i="7"/>
  <c r="H654" i="7" s="1"/>
  <c r="G649" i="7"/>
  <c r="F649" i="7"/>
  <c r="F654" i="7" s="1"/>
  <c r="AB648" i="7"/>
  <c r="AB653" i="7" s="1"/>
  <c r="AA648" i="7"/>
  <c r="Z648" i="7"/>
  <c r="Y648" i="7"/>
  <c r="Y653" i="7" s="1"/>
  <c r="X648" i="7"/>
  <c r="J648" i="7"/>
  <c r="I648" i="7"/>
  <c r="H648" i="7"/>
  <c r="G648" i="7"/>
  <c r="F648" i="7"/>
  <c r="F653" i="7" s="1"/>
  <c r="AB647" i="7"/>
  <c r="AB652" i="7" s="1"/>
  <c r="AA647" i="7"/>
  <c r="Z647" i="7"/>
  <c r="Y647" i="7"/>
  <c r="X647" i="7"/>
  <c r="X652" i="7" s="1"/>
  <c r="J647" i="7"/>
  <c r="I647" i="7"/>
  <c r="H647" i="7"/>
  <c r="H652" i="7" s="1"/>
  <c r="G647" i="7"/>
  <c r="G652" i="7" s="1"/>
  <c r="F647" i="7"/>
  <c r="AB646" i="7"/>
  <c r="AB651" i="7" s="1"/>
  <c r="AA646" i="7"/>
  <c r="Z646" i="7"/>
  <c r="Y646" i="7"/>
  <c r="Y651" i="7" s="1"/>
  <c r="X646" i="7"/>
  <c r="X651" i="7" s="1"/>
  <c r="J646" i="7"/>
  <c r="J651" i="7" s="1"/>
  <c r="I646" i="7"/>
  <c r="H646" i="7"/>
  <c r="H651" i="7" s="1"/>
  <c r="G646" i="7"/>
  <c r="G651" i="7" s="1"/>
  <c r="F646" i="7"/>
  <c r="AB644" i="7"/>
  <c r="AA644" i="7"/>
  <c r="Z644" i="7"/>
  <c r="Y644" i="7"/>
  <c r="X644" i="7"/>
  <c r="J644" i="7"/>
  <c r="I644" i="7"/>
  <c r="H644" i="7"/>
  <c r="G644" i="7"/>
  <c r="G654" i="7" s="1"/>
  <c r="F644" i="7"/>
  <c r="AB643" i="7"/>
  <c r="AA643" i="7"/>
  <c r="Z643" i="7"/>
  <c r="Y643" i="7"/>
  <c r="X643" i="7"/>
  <c r="X653" i="7" s="1"/>
  <c r="J643" i="7"/>
  <c r="I643" i="7"/>
  <c r="I653" i="7" s="1"/>
  <c r="H643" i="7"/>
  <c r="G643" i="7"/>
  <c r="F643" i="7"/>
  <c r="AB642" i="7"/>
  <c r="AA642" i="7"/>
  <c r="Z642" i="7"/>
  <c r="Y642" i="7"/>
  <c r="X642" i="7"/>
  <c r="J642" i="7"/>
  <c r="J652" i="7" s="1"/>
  <c r="I642" i="7"/>
  <c r="H642" i="7"/>
  <c r="G642" i="7"/>
  <c r="F642" i="7"/>
  <c r="AB641" i="7"/>
  <c r="AA641" i="7"/>
  <c r="Z641" i="7"/>
  <c r="Y641" i="7"/>
  <c r="X641" i="7"/>
  <c r="J641" i="7"/>
  <c r="I641" i="7"/>
  <c r="I651" i="7" s="1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W8" i="7" s="1"/>
  <c r="E26" i="7"/>
  <c r="E8" i="7" s="1"/>
  <c r="W25" i="7"/>
  <c r="E25" i="7"/>
  <c r="W24" i="7"/>
  <c r="W6" i="7" s="1"/>
  <c r="E24" i="7"/>
  <c r="W23" i="7"/>
  <c r="E23" i="7"/>
  <c r="E5" i="7" s="1"/>
  <c r="U13" i="7"/>
  <c r="C13" i="7"/>
  <c r="AJ10" i="7"/>
  <c r="AI10" i="7"/>
  <c r="Q10" i="7"/>
  <c r="AJ8" i="7"/>
  <c r="AI8" i="7"/>
  <c r="AH8" i="7"/>
  <c r="AB8" i="7"/>
  <c r="AA8" i="7"/>
  <c r="Z8" i="7"/>
  <c r="Y8" i="7"/>
  <c r="X8" i="7"/>
  <c r="R8" i="7"/>
  <c r="Q8" i="7"/>
  <c r="P8" i="7"/>
  <c r="J8" i="7"/>
  <c r="I8" i="7"/>
  <c r="H8" i="7"/>
  <c r="G8" i="7"/>
  <c r="F8" i="7"/>
  <c r="AJ7" i="7"/>
  <c r="AI7" i="7"/>
  <c r="AH7" i="7"/>
  <c r="AB7" i="7"/>
  <c r="AA7" i="7"/>
  <c r="Z7" i="7"/>
  <c r="Y7" i="7"/>
  <c r="X7" i="7"/>
  <c r="W7" i="7"/>
  <c r="R7" i="7"/>
  <c r="Q7" i="7"/>
  <c r="P7" i="7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R6" i="7"/>
  <c r="Q6" i="7"/>
  <c r="P6" i="7"/>
  <c r="J6" i="7"/>
  <c r="I6" i="7"/>
  <c r="H6" i="7"/>
  <c r="G6" i="7"/>
  <c r="F6" i="7"/>
  <c r="E6" i="7"/>
  <c r="AJ5" i="7"/>
  <c r="AI5" i="7"/>
  <c r="AH5" i="7"/>
  <c r="AH10" i="7" s="1"/>
  <c r="AB5" i="7"/>
  <c r="AA5" i="7"/>
  <c r="Z5" i="7"/>
  <c r="Y5" i="7"/>
  <c r="X5" i="7"/>
  <c r="W5" i="7"/>
  <c r="R5" i="7"/>
  <c r="R10" i="7" s="1"/>
  <c r="Q5" i="7"/>
  <c r="P5" i="7"/>
  <c r="P10" i="7" s="1"/>
  <c r="J5" i="7"/>
  <c r="I5" i="7"/>
  <c r="H5" i="7"/>
  <c r="G5" i="7"/>
  <c r="F5" i="7"/>
  <c r="AL2" i="7"/>
  <c r="U2" i="7"/>
  <c r="T2" i="7"/>
  <c r="C2" i="7"/>
  <c r="M112" i="6"/>
  <c r="L112" i="6"/>
  <c r="F106" i="6"/>
  <c r="F107" i="6" s="1"/>
  <c r="F108" i="6" s="1"/>
  <c r="F109" i="6" s="1"/>
  <c r="B106" i="6"/>
  <c r="F103" i="6"/>
  <c r="L103" i="6" s="1"/>
  <c r="M101" i="6"/>
  <c r="L101" i="6"/>
  <c r="F96" i="6"/>
  <c r="F97" i="6" s="1"/>
  <c r="F98" i="6" s="1"/>
  <c r="B96" i="6"/>
  <c r="F95" i="6"/>
  <c r="B95" i="6"/>
  <c r="L92" i="6"/>
  <c r="F92" i="6"/>
  <c r="M90" i="6"/>
  <c r="L90" i="6"/>
  <c r="F85" i="6"/>
  <c r="F86" i="6" s="1"/>
  <c r="F87" i="6" s="1"/>
  <c r="F84" i="6"/>
  <c r="B84" i="6"/>
  <c r="L81" i="6"/>
  <c r="F81" i="6"/>
  <c r="M79" i="6"/>
  <c r="L79" i="6"/>
  <c r="B76" i="6"/>
  <c r="B75" i="6"/>
  <c r="B74" i="6"/>
  <c r="F73" i="6"/>
  <c r="F74" i="6" s="1"/>
  <c r="F75" i="6" s="1"/>
  <c r="F76" i="6" s="1"/>
  <c r="B73" i="6"/>
  <c r="L70" i="6"/>
  <c r="F70" i="6"/>
  <c r="M68" i="6"/>
  <c r="L68" i="6"/>
  <c r="F63" i="6"/>
  <c r="F64" i="6" s="1"/>
  <c r="F65" i="6" s="1"/>
  <c r="F62" i="6"/>
  <c r="B62" i="6"/>
  <c r="F59" i="6"/>
  <c r="L59" i="6" s="1"/>
  <c r="M57" i="6"/>
  <c r="L57" i="6"/>
  <c r="F52" i="6"/>
  <c r="F53" i="6" s="1"/>
  <c r="F54" i="6" s="1"/>
  <c r="B52" i="6"/>
  <c r="F51" i="6"/>
  <c r="B51" i="6"/>
  <c r="L50" i="6"/>
  <c r="L48" i="6"/>
  <c r="F48" i="6"/>
  <c r="M46" i="6"/>
  <c r="L46" i="6"/>
  <c r="F41" i="6"/>
  <c r="F42" i="6" s="1"/>
  <c r="F43" i="6" s="1"/>
  <c r="B40" i="6"/>
  <c r="L37" i="6"/>
  <c r="L39" i="6" s="1"/>
  <c r="F37" i="6"/>
  <c r="F40" i="6" s="1"/>
  <c r="M35" i="6"/>
  <c r="L35" i="6"/>
  <c r="F30" i="6"/>
  <c r="F31" i="6" s="1"/>
  <c r="F32" i="6" s="1"/>
  <c r="B30" i="6"/>
  <c r="B31" i="6" s="1"/>
  <c r="F29" i="6"/>
  <c r="B29" i="6"/>
  <c r="L26" i="6"/>
  <c r="F26" i="6"/>
  <c r="M24" i="6"/>
  <c r="L24" i="6"/>
  <c r="B18" i="6"/>
  <c r="B19" i="6" s="1"/>
  <c r="F15" i="6"/>
  <c r="F18" i="6" s="1"/>
  <c r="F19" i="6" s="1"/>
  <c r="F20" i="6" s="1"/>
  <c r="F21" i="6" s="1"/>
  <c r="M13" i="6"/>
  <c r="L13" i="6"/>
  <c r="B9" i="6"/>
  <c r="B10" i="6" s="1"/>
  <c r="B8" i="6"/>
  <c r="F7" i="6"/>
  <c r="F8" i="6" s="1"/>
  <c r="F9" i="6" s="1"/>
  <c r="F10" i="6" s="1"/>
  <c r="B7" i="6"/>
  <c r="L4" i="6"/>
  <c r="F4" i="6"/>
  <c r="F2" i="6"/>
  <c r="M50" i="6" s="1"/>
  <c r="B2" i="6"/>
  <c r="L105" i="6" s="1"/>
  <c r="M112" i="5"/>
  <c r="L112" i="5"/>
  <c r="B108" i="5"/>
  <c r="B107" i="5"/>
  <c r="B106" i="5"/>
  <c r="F103" i="5"/>
  <c r="L103" i="5" s="1"/>
  <c r="M101" i="5"/>
  <c r="L101" i="5"/>
  <c r="B96" i="5"/>
  <c r="B95" i="5"/>
  <c r="F92" i="5"/>
  <c r="F95" i="5" s="1"/>
  <c r="F96" i="5" s="1"/>
  <c r="F97" i="5" s="1"/>
  <c r="F98" i="5" s="1"/>
  <c r="M90" i="5"/>
  <c r="L90" i="5"/>
  <c r="F84" i="5"/>
  <c r="F85" i="5" s="1"/>
  <c r="F86" i="5" s="1"/>
  <c r="F87" i="5" s="1"/>
  <c r="B84" i="5"/>
  <c r="F81" i="5"/>
  <c r="L81" i="5" s="1"/>
  <c r="M79" i="5"/>
  <c r="L79" i="5"/>
  <c r="F75" i="5"/>
  <c r="F76" i="5" s="1"/>
  <c r="F74" i="5"/>
  <c r="B74" i="5"/>
  <c r="B73" i="5"/>
  <c r="L70" i="5"/>
  <c r="F70" i="5"/>
  <c r="F73" i="5" s="1"/>
  <c r="M68" i="5"/>
  <c r="L68" i="5"/>
  <c r="F62" i="5"/>
  <c r="F63" i="5" s="1"/>
  <c r="F64" i="5" s="1"/>
  <c r="F65" i="5" s="1"/>
  <c r="B62" i="5"/>
  <c r="L59" i="5"/>
  <c r="F59" i="5"/>
  <c r="M57" i="5"/>
  <c r="L57" i="5"/>
  <c r="F54" i="5"/>
  <c r="F52" i="5"/>
  <c r="F53" i="5" s="1"/>
  <c r="B52" i="5"/>
  <c r="B51" i="5"/>
  <c r="L48" i="5"/>
  <c r="F48" i="5"/>
  <c r="F51" i="5" s="1"/>
  <c r="M46" i="5"/>
  <c r="L46" i="5"/>
  <c r="B41" i="5"/>
  <c r="B40" i="5"/>
  <c r="F37" i="5"/>
  <c r="M35" i="5"/>
  <c r="L35" i="5"/>
  <c r="B31" i="5"/>
  <c r="B32" i="5" s="1"/>
  <c r="B30" i="5"/>
  <c r="B29" i="5"/>
  <c r="F26" i="5"/>
  <c r="M24" i="5"/>
  <c r="L24" i="5"/>
  <c r="B21" i="5"/>
  <c r="B20" i="5"/>
  <c r="B19" i="5"/>
  <c r="F18" i="5"/>
  <c r="F19" i="5" s="1"/>
  <c r="F20" i="5" s="1"/>
  <c r="F21" i="5" s="1"/>
  <c r="B18" i="5"/>
  <c r="F15" i="5"/>
  <c r="L15" i="5" s="1"/>
  <c r="M13" i="5"/>
  <c r="L13" i="5"/>
  <c r="B8" i="5"/>
  <c r="B7" i="5"/>
  <c r="L4" i="5"/>
  <c r="F4" i="5"/>
  <c r="F7" i="5" s="1"/>
  <c r="F8" i="5" s="1"/>
  <c r="F9" i="5" s="1"/>
  <c r="F10" i="5" s="1"/>
  <c r="F2" i="5"/>
  <c r="M72" i="5" s="1"/>
  <c r="B2" i="5"/>
  <c r="M112" i="4"/>
  <c r="L112" i="4"/>
  <c r="F108" i="4"/>
  <c r="F109" i="4" s="1"/>
  <c r="F106" i="4"/>
  <c r="F107" i="4" s="1"/>
  <c r="B106" i="4"/>
  <c r="F103" i="4"/>
  <c r="L103" i="4" s="1"/>
  <c r="M101" i="4"/>
  <c r="L101" i="4"/>
  <c r="F96" i="4"/>
  <c r="F97" i="4" s="1"/>
  <c r="F98" i="4" s="1"/>
  <c r="B96" i="4"/>
  <c r="F95" i="4"/>
  <c r="B95" i="4"/>
  <c r="F92" i="4"/>
  <c r="L92" i="4" s="1"/>
  <c r="M90" i="4"/>
  <c r="L90" i="4"/>
  <c r="F87" i="4"/>
  <c r="B87" i="4"/>
  <c r="B86" i="4"/>
  <c r="F85" i="4"/>
  <c r="F86" i="4" s="1"/>
  <c r="B85" i="4"/>
  <c r="B84" i="4"/>
  <c r="F81" i="4"/>
  <c r="F84" i="4" s="1"/>
  <c r="M79" i="4"/>
  <c r="L79" i="4"/>
  <c r="B75" i="4"/>
  <c r="B74" i="4"/>
  <c r="F73" i="4"/>
  <c r="F74" i="4" s="1"/>
  <c r="F75" i="4" s="1"/>
  <c r="F76" i="4" s="1"/>
  <c r="B73" i="4"/>
  <c r="L70" i="4"/>
  <c r="F70" i="4"/>
  <c r="M68" i="4"/>
  <c r="L68" i="4"/>
  <c r="B63" i="4"/>
  <c r="B62" i="4"/>
  <c r="F59" i="4"/>
  <c r="M57" i="4"/>
  <c r="L57" i="4"/>
  <c r="F54" i="4"/>
  <c r="B52" i="4"/>
  <c r="B51" i="4"/>
  <c r="L48" i="4"/>
  <c r="F48" i="4"/>
  <c r="F51" i="4" s="1"/>
  <c r="F52" i="4" s="1"/>
  <c r="F53" i="4" s="1"/>
  <c r="M46" i="4"/>
  <c r="L46" i="4"/>
  <c r="B40" i="4"/>
  <c r="B41" i="4" s="1"/>
  <c r="F37" i="4"/>
  <c r="M35" i="4"/>
  <c r="L35" i="4"/>
  <c r="B31" i="4"/>
  <c r="B32" i="4" s="1"/>
  <c r="B30" i="4"/>
  <c r="F29" i="4"/>
  <c r="F30" i="4" s="1"/>
  <c r="F31" i="4" s="1"/>
  <c r="F32" i="4" s="1"/>
  <c r="B29" i="4"/>
  <c r="L26" i="4"/>
  <c r="L28" i="4" s="1"/>
  <c r="F26" i="4"/>
  <c r="M24" i="4"/>
  <c r="L24" i="4"/>
  <c r="B18" i="4"/>
  <c r="L15" i="4"/>
  <c r="F15" i="4"/>
  <c r="F18" i="4" s="1"/>
  <c r="F19" i="4" s="1"/>
  <c r="F20" i="4" s="1"/>
  <c r="F21" i="4" s="1"/>
  <c r="M13" i="4"/>
  <c r="L13" i="4"/>
  <c r="B9" i="4"/>
  <c r="B8" i="4"/>
  <c r="F7" i="4"/>
  <c r="F8" i="4" s="1"/>
  <c r="F9" i="4" s="1"/>
  <c r="F10" i="4" s="1"/>
  <c r="B7" i="4"/>
  <c r="L4" i="4"/>
  <c r="F4" i="4"/>
  <c r="F2" i="4"/>
  <c r="M17" i="4" s="1"/>
  <c r="B2" i="4"/>
  <c r="L50" i="4" s="1"/>
  <c r="M112" i="3"/>
  <c r="L112" i="3"/>
  <c r="B109" i="3"/>
  <c r="B108" i="3"/>
  <c r="B107" i="3"/>
  <c r="F106" i="3"/>
  <c r="F107" i="3" s="1"/>
  <c r="F108" i="3" s="1"/>
  <c r="F109" i="3" s="1"/>
  <c r="B106" i="3"/>
  <c r="F103" i="3"/>
  <c r="L103" i="3" s="1"/>
  <c r="M101" i="3"/>
  <c r="L101" i="3"/>
  <c r="F98" i="3"/>
  <c r="B96" i="3"/>
  <c r="B95" i="3"/>
  <c r="F92" i="3"/>
  <c r="F95" i="3" s="1"/>
  <c r="F96" i="3" s="1"/>
  <c r="F97" i="3" s="1"/>
  <c r="M90" i="3"/>
  <c r="L90" i="3"/>
  <c r="B85" i="3"/>
  <c r="B84" i="3"/>
  <c r="F81" i="3"/>
  <c r="M79" i="3"/>
  <c r="L79" i="3"/>
  <c r="F75" i="3"/>
  <c r="F76" i="3" s="1"/>
  <c r="B73" i="3"/>
  <c r="L70" i="3"/>
  <c r="F70" i="3"/>
  <c r="F73" i="3" s="1"/>
  <c r="F74" i="3" s="1"/>
  <c r="M68" i="3"/>
  <c r="L68" i="3"/>
  <c r="F63" i="3"/>
  <c r="F64" i="3" s="1"/>
  <c r="F65" i="3" s="1"/>
  <c r="B63" i="3"/>
  <c r="F62" i="3"/>
  <c r="B62" i="3"/>
  <c r="L59" i="3"/>
  <c r="M61" i="3" s="1"/>
  <c r="F59" i="3"/>
  <c r="M57" i="3"/>
  <c r="L57" i="3"/>
  <c r="B53" i="3"/>
  <c r="B54" i="3" s="1"/>
  <c r="B52" i="3"/>
  <c r="B51" i="3"/>
  <c r="F48" i="3"/>
  <c r="M46" i="3"/>
  <c r="L46" i="3"/>
  <c r="F40" i="3"/>
  <c r="F41" i="3" s="1"/>
  <c r="F42" i="3" s="1"/>
  <c r="F43" i="3" s="1"/>
  <c r="B40" i="3"/>
  <c r="B41" i="3" s="1"/>
  <c r="B42" i="3" s="1"/>
  <c r="L37" i="3"/>
  <c r="F37" i="3"/>
  <c r="M35" i="3"/>
  <c r="L35" i="3"/>
  <c r="B30" i="3"/>
  <c r="B29" i="3"/>
  <c r="F26" i="3"/>
  <c r="F29" i="3" s="1"/>
  <c r="F30" i="3" s="1"/>
  <c r="F31" i="3" s="1"/>
  <c r="F32" i="3" s="1"/>
  <c r="M24" i="3"/>
  <c r="L24" i="3"/>
  <c r="F19" i="3"/>
  <c r="F20" i="3" s="1"/>
  <c r="F21" i="3" s="1"/>
  <c r="B18" i="3"/>
  <c r="L15" i="3"/>
  <c r="F15" i="3"/>
  <c r="F18" i="3" s="1"/>
  <c r="M13" i="3"/>
  <c r="L13" i="3"/>
  <c r="F9" i="3"/>
  <c r="F10" i="3" s="1"/>
  <c r="F8" i="3"/>
  <c r="B7" i="3"/>
  <c r="L4" i="3"/>
  <c r="M6" i="3" s="1"/>
  <c r="F4" i="3"/>
  <c r="F7" i="3" s="1"/>
  <c r="F2" i="3"/>
  <c r="M39" i="3" s="1"/>
  <c r="B2" i="3"/>
  <c r="L39" i="3" s="1"/>
  <c r="M112" i="2"/>
  <c r="L112" i="2"/>
  <c r="B107" i="2"/>
  <c r="F106" i="2"/>
  <c r="F107" i="2" s="1"/>
  <c r="F108" i="2" s="1"/>
  <c r="F109" i="2" s="1"/>
  <c r="B106" i="2"/>
  <c r="L103" i="2"/>
  <c r="F103" i="2"/>
  <c r="M101" i="2"/>
  <c r="L101" i="2"/>
  <c r="F96" i="2"/>
  <c r="F97" i="2" s="1"/>
  <c r="F98" i="2" s="1"/>
  <c r="B95" i="2"/>
  <c r="B96" i="2" s="1"/>
  <c r="L92" i="2"/>
  <c r="F92" i="2"/>
  <c r="F95" i="2" s="1"/>
  <c r="M90" i="2"/>
  <c r="L90" i="2"/>
  <c r="B86" i="2"/>
  <c r="B85" i="2"/>
  <c r="F84" i="2"/>
  <c r="F85" i="2" s="1"/>
  <c r="F86" i="2" s="1"/>
  <c r="F87" i="2" s="1"/>
  <c r="B84" i="2"/>
  <c r="L81" i="2"/>
  <c r="L83" i="2" s="1"/>
  <c r="F81" i="2"/>
  <c r="M79" i="2"/>
  <c r="L79" i="2"/>
  <c r="F74" i="2"/>
  <c r="F75" i="2" s="1"/>
  <c r="F76" i="2" s="1"/>
  <c r="B74" i="2"/>
  <c r="B75" i="2" s="1"/>
  <c r="B73" i="2"/>
  <c r="F70" i="2"/>
  <c r="F73" i="2" s="1"/>
  <c r="M68" i="2"/>
  <c r="L68" i="2"/>
  <c r="F64" i="2"/>
  <c r="F65" i="2" s="1"/>
  <c r="B64" i="2"/>
  <c r="B63" i="2"/>
  <c r="B62" i="2"/>
  <c r="F59" i="2"/>
  <c r="F62" i="2" s="1"/>
  <c r="F63" i="2" s="1"/>
  <c r="M57" i="2"/>
  <c r="L57" i="2"/>
  <c r="B51" i="2"/>
  <c r="F48" i="2"/>
  <c r="F51" i="2" s="1"/>
  <c r="F52" i="2" s="1"/>
  <c r="F53" i="2" s="1"/>
  <c r="F54" i="2" s="1"/>
  <c r="M46" i="2"/>
  <c r="L46" i="2"/>
  <c r="F43" i="2"/>
  <c r="F41" i="2"/>
  <c r="F42" i="2" s="1"/>
  <c r="F40" i="2"/>
  <c r="B40" i="2"/>
  <c r="F37" i="2"/>
  <c r="L37" i="2" s="1"/>
  <c r="M39" i="2" s="1"/>
  <c r="M35" i="2"/>
  <c r="L35" i="2"/>
  <c r="B29" i="2"/>
  <c r="L26" i="2"/>
  <c r="L28" i="2" s="1"/>
  <c r="F26" i="2"/>
  <c r="F29" i="2" s="1"/>
  <c r="F30" i="2" s="1"/>
  <c r="F31" i="2" s="1"/>
  <c r="F32" i="2" s="1"/>
  <c r="M24" i="2"/>
  <c r="L24" i="2"/>
  <c r="F20" i="2"/>
  <c r="F21" i="2" s="1"/>
  <c r="B18" i="2"/>
  <c r="L15" i="2"/>
  <c r="F15" i="2"/>
  <c r="F18" i="2" s="1"/>
  <c r="F19" i="2" s="1"/>
  <c r="M13" i="2"/>
  <c r="L13" i="2"/>
  <c r="B9" i="2"/>
  <c r="F8" i="2"/>
  <c r="F9" i="2" s="1"/>
  <c r="F10" i="2" s="1"/>
  <c r="B8" i="2"/>
  <c r="B7" i="2"/>
  <c r="F4" i="2"/>
  <c r="F7" i="2" s="1"/>
  <c r="F2" i="2"/>
  <c r="M17" i="2" s="1"/>
  <c r="B2" i="2"/>
  <c r="L105" i="2" s="1"/>
  <c r="AN5" i="16"/>
  <c r="AQ5" i="15"/>
  <c r="AQ5" i="14"/>
  <c r="AO5" i="13"/>
  <c r="AN5" i="12"/>
  <c r="AP5" i="8"/>
  <c r="AN5" i="7"/>
  <c r="AM5" i="11"/>
  <c r="AO5" i="10"/>
  <c r="AN5" i="9"/>
  <c r="AN5" i="10"/>
  <c r="AM5" i="9"/>
  <c r="AM5" i="10"/>
  <c r="AM5" i="16"/>
  <c r="AP5" i="15"/>
  <c r="AP5" i="14"/>
  <c r="AN5" i="13"/>
  <c r="AM5" i="12"/>
  <c r="AQ5" i="11"/>
  <c r="AO5" i="8"/>
  <c r="AM5" i="7"/>
  <c r="AO5" i="15"/>
  <c r="AO5" i="14"/>
  <c r="AM5" i="13"/>
  <c r="AP5" i="11"/>
  <c r="AQ5" i="9"/>
  <c r="AN5" i="8"/>
  <c r="AN5" i="15"/>
  <c r="AN5" i="14"/>
  <c r="AO5" i="11"/>
  <c r="AQ5" i="10"/>
  <c r="AP5" i="9"/>
  <c r="AM5" i="8"/>
  <c r="AM5" i="15"/>
  <c r="AM5" i="14"/>
  <c r="AN5" i="11"/>
  <c r="AP5" i="10"/>
  <c r="AO5" i="9"/>
  <c r="AQ5" i="16"/>
  <c r="AQ5" i="12"/>
  <c r="AQ5" i="7"/>
  <c r="AP5" i="16"/>
  <c r="AQ5" i="13"/>
  <c r="AP5" i="12"/>
  <c r="AP5" i="7"/>
  <c r="AO5" i="16"/>
  <c r="AP5" i="13"/>
  <c r="AO5" i="12"/>
  <c r="AQ5" i="8"/>
  <c r="AO5" i="7"/>
  <c r="G18" i="1"/>
  <c r="M21" i="5"/>
  <c r="D73" i="2"/>
  <c r="D62" i="6"/>
  <c r="D17" i="1"/>
  <c r="M108" i="5"/>
  <c r="H40" i="3"/>
  <c r="F13" i="1"/>
  <c r="E18" i="1"/>
  <c r="M73" i="6"/>
  <c r="E16" i="1"/>
  <c r="H73" i="6"/>
  <c r="H29" i="2"/>
  <c r="F15" i="1"/>
  <c r="D106" i="2"/>
  <c r="H51" i="4"/>
  <c r="M62" i="2"/>
  <c r="L62" i="2"/>
  <c r="D107" i="2"/>
  <c r="L7" i="3"/>
  <c r="F16" i="1"/>
  <c r="M7" i="6"/>
  <c r="M63" i="2"/>
  <c r="H8" i="5"/>
  <c r="L40" i="3"/>
  <c r="E12" i="1"/>
  <c r="D15" i="1"/>
  <c r="H30" i="5"/>
  <c r="H18" i="3"/>
  <c r="H7" i="5"/>
  <c r="H18" i="6"/>
  <c r="L21" i="5"/>
  <c r="L73" i="4"/>
  <c r="M106" i="3"/>
  <c r="D95" i="4"/>
  <c r="L107" i="3"/>
  <c r="D109" i="3"/>
  <c r="G16" i="1"/>
  <c r="G14" i="1"/>
  <c r="B9" i="1"/>
  <c r="F10" i="1"/>
  <c r="M51" i="5"/>
  <c r="B16" i="1"/>
  <c r="L84" i="2"/>
  <c r="E9" i="1"/>
  <c r="H95" i="4"/>
  <c r="M41" i="3"/>
  <c r="H109" i="3"/>
  <c r="E13" i="1"/>
  <c r="L84" i="6"/>
  <c r="H15" i="1"/>
  <c r="L73" i="2"/>
  <c r="H41" i="4"/>
  <c r="M73" i="4"/>
  <c r="E10" i="1"/>
  <c r="D75" i="4"/>
  <c r="M84" i="4"/>
  <c r="M7" i="2"/>
  <c r="B12" i="1"/>
  <c r="E17" i="1"/>
  <c r="L8" i="6"/>
  <c r="D9" i="1"/>
  <c r="D73" i="5"/>
  <c r="D29" i="6"/>
  <c r="H8" i="6"/>
  <c r="M19" i="5"/>
  <c r="L51" i="3"/>
  <c r="L29" i="4"/>
  <c r="B15" i="1"/>
  <c r="H96" i="5"/>
  <c r="M74" i="5"/>
  <c r="L107" i="5"/>
  <c r="M51" i="3"/>
  <c r="H108" i="5"/>
  <c r="D106" i="5"/>
  <c r="H73" i="2"/>
  <c r="L63" i="2"/>
  <c r="B18" i="1"/>
  <c r="D7" i="4"/>
  <c r="M51" i="6"/>
  <c r="H106" i="5"/>
  <c r="H63" i="3"/>
  <c r="F9" i="1"/>
  <c r="D75" i="2"/>
  <c r="L85" i="4"/>
  <c r="D95" i="6"/>
  <c r="D30" i="5"/>
  <c r="M18" i="4"/>
  <c r="H62" i="3"/>
  <c r="D73" i="4"/>
  <c r="M52" i="6"/>
  <c r="L29" i="3"/>
  <c r="D106" i="3"/>
  <c r="L76" i="6"/>
  <c r="H29" i="6"/>
  <c r="L18" i="5"/>
  <c r="L62" i="6"/>
  <c r="M41" i="4"/>
  <c r="L108" i="5"/>
  <c r="H107" i="3"/>
  <c r="L106" i="3"/>
  <c r="M18" i="6"/>
  <c r="B17" i="1"/>
  <c r="D74" i="6"/>
  <c r="M8" i="6"/>
  <c r="D9" i="4"/>
  <c r="L51" i="6"/>
  <c r="D51" i="6"/>
  <c r="D10" i="1"/>
  <c r="L108" i="3"/>
  <c r="D18" i="1"/>
  <c r="H62" i="4"/>
  <c r="D30" i="4"/>
  <c r="D84" i="3"/>
  <c r="L18" i="6"/>
  <c r="H16" i="1"/>
  <c r="H51" i="6"/>
  <c r="H29" i="4"/>
  <c r="H18" i="5"/>
  <c r="L51" i="4"/>
  <c r="D107" i="5"/>
  <c r="L96" i="5"/>
  <c r="D7" i="6"/>
  <c r="F12" i="1"/>
  <c r="D96" i="6"/>
  <c r="L7" i="2"/>
  <c r="B11" i="1"/>
  <c r="M52" i="5"/>
  <c r="L18" i="3"/>
  <c r="H11" i="1"/>
  <c r="B10" i="1"/>
  <c r="M107" i="3"/>
  <c r="B14" i="1"/>
  <c r="D29" i="4"/>
  <c r="M74" i="6"/>
  <c r="M95" i="6"/>
  <c r="L95" i="6"/>
  <c r="L106" i="5"/>
  <c r="D73" i="3"/>
  <c r="L19" i="5"/>
  <c r="H86" i="4"/>
  <c r="H96" i="3"/>
  <c r="D87" i="4"/>
  <c r="M107" i="2"/>
  <c r="D7" i="5"/>
  <c r="D16" i="1"/>
  <c r="H51" i="3"/>
  <c r="L29" i="5"/>
  <c r="G13" i="1"/>
  <c r="H106" i="3"/>
  <c r="L7" i="6"/>
  <c r="H7" i="6"/>
  <c r="L95" i="4"/>
  <c r="L7" i="4"/>
  <c r="D107" i="3"/>
  <c r="M7" i="4"/>
  <c r="D8" i="6"/>
  <c r="M29" i="3"/>
  <c r="D29" i="5"/>
  <c r="H10" i="1"/>
  <c r="H106" i="2"/>
  <c r="L18" i="4"/>
  <c r="M30" i="4"/>
  <c r="L30" i="4"/>
  <c r="H7" i="4"/>
  <c r="H85" i="4"/>
  <c r="D63" i="2"/>
  <c r="D18" i="5"/>
  <c r="M95" i="4"/>
  <c r="D62" i="2"/>
  <c r="M29" i="6"/>
  <c r="H95" i="6"/>
  <c r="L106" i="6"/>
  <c r="H62" i="2"/>
  <c r="L52" i="6"/>
  <c r="L74" i="6"/>
  <c r="H13" i="1"/>
  <c r="G11" i="1"/>
  <c r="F17" i="1"/>
  <c r="M18" i="5"/>
  <c r="G15" i="1"/>
  <c r="M40" i="3"/>
  <c r="M51" i="4"/>
  <c r="H30" i="4"/>
  <c r="H29" i="5"/>
  <c r="D18" i="3"/>
  <c r="H52" i="4"/>
  <c r="H63" i="2"/>
  <c r="D96" i="5"/>
  <c r="D12" i="1"/>
  <c r="D106" i="4"/>
  <c r="M30" i="5"/>
  <c r="M109" i="3"/>
  <c r="L29" i="6"/>
  <c r="L95" i="3"/>
  <c r="D51" i="4"/>
  <c r="L51" i="2"/>
  <c r="M87" i="4"/>
  <c r="M95" i="3"/>
  <c r="L40" i="6"/>
  <c r="M29" i="5"/>
  <c r="L7" i="5"/>
  <c r="M18" i="3"/>
  <c r="D74" i="2"/>
  <c r="M106" i="4"/>
  <c r="M85" i="4"/>
  <c r="L31" i="5"/>
  <c r="D13" i="1"/>
  <c r="H95" i="3"/>
  <c r="H74" i="6"/>
  <c r="M74" i="4"/>
  <c r="H73" i="3"/>
  <c r="D84" i="4"/>
  <c r="D51" i="2"/>
  <c r="D106" i="6"/>
  <c r="H14" i="1"/>
  <c r="L73" i="3"/>
  <c r="D8" i="2"/>
  <c r="G17" i="1"/>
  <c r="L74" i="2"/>
  <c r="H51" i="5"/>
  <c r="L75" i="6"/>
  <c r="M108" i="3"/>
  <c r="D14" i="1"/>
  <c r="H62" i="6"/>
  <c r="M7" i="5"/>
  <c r="M19" i="6"/>
  <c r="E14" i="1"/>
  <c r="D73" i="6"/>
  <c r="M73" i="2"/>
  <c r="L52" i="5"/>
  <c r="L84" i="4"/>
  <c r="H9" i="1"/>
  <c r="M40" i="5"/>
  <c r="L109" i="3"/>
  <c r="F14" i="1"/>
  <c r="D62" i="4"/>
  <c r="D29" i="3"/>
  <c r="D76" i="6"/>
  <c r="H18" i="1"/>
  <c r="H52" i="6"/>
  <c r="H84" i="4"/>
  <c r="F11" i="1"/>
  <c r="L30" i="5"/>
  <c r="H12" i="1"/>
  <c r="F18" i="1"/>
  <c r="H19" i="6"/>
  <c r="M106" i="5"/>
  <c r="D85" i="4"/>
  <c r="H7" i="2"/>
  <c r="M73" i="3"/>
  <c r="G10" i="1"/>
  <c r="H73" i="4"/>
  <c r="D41" i="3"/>
  <c r="H7" i="3"/>
  <c r="G9" i="1"/>
  <c r="H41" i="3"/>
  <c r="G12" i="1"/>
  <c r="H17" i="1"/>
  <c r="L40" i="5"/>
  <c r="B13" i="1"/>
  <c r="M29" i="4"/>
  <c r="D11" i="1"/>
  <c r="L73" i="6"/>
  <c r="E15" i="1"/>
  <c r="D51" i="5"/>
  <c r="M62" i="4"/>
  <c r="L51" i="5"/>
  <c r="L62" i="4"/>
  <c r="D7" i="2"/>
  <c r="E11" i="1"/>
  <c r="M94" i="6" l="1"/>
  <c r="M94" i="2"/>
  <c r="L83" i="6"/>
  <c r="L6" i="6"/>
  <c r="L94" i="6"/>
  <c r="L105" i="3"/>
  <c r="L6" i="3"/>
  <c r="L17" i="3"/>
  <c r="L61" i="6"/>
  <c r="L72" i="3"/>
  <c r="L28" i="6"/>
  <c r="M50" i="4"/>
  <c r="M72" i="3"/>
  <c r="M83" i="5"/>
  <c r="L17" i="4"/>
  <c r="L6" i="4"/>
  <c r="L94" i="4"/>
  <c r="L17" i="2"/>
  <c r="M72" i="4"/>
  <c r="J109" i="3"/>
  <c r="J29" i="4"/>
  <c r="N108" i="5"/>
  <c r="N109" i="3"/>
  <c r="J106" i="2"/>
  <c r="N21" i="5"/>
  <c r="J84" i="4"/>
  <c r="J96" i="5"/>
  <c r="J73" i="3"/>
  <c r="J29" i="5"/>
  <c r="D19" i="1"/>
  <c r="J30" i="4"/>
  <c r="G19" i="1"/>
  <c r="J73" i="2"/>
  <c r="N18" i="4"/>
  <c r="H19" i="1"/>
  <c r="J18" i="5"/>
  <c r="J62" i="6"/>
  <c r="N85" i="4"/>
  <c r="J30" i="5"/>
  <c r="J74" i="6"/>
  <c r="J62" i="2"/>
  <c r="J106" i="3"/>
  <c r="N18" i="5"/>
  <c r="N18" i="6"/>
  <c r="N62" i="2"/>
  <c r="N62" i="4"/>
  <c r="E19" i="1"/>
  <c r="N106" i="3"/>
  <c r="N73" i="6"/>
  <c r="J63" i="2"/>
  <c r="N52" i="6"/>
  <c r="J107" i="3"/>
  <c r="N8" i="6"/>
  <c r="N106" i="5"/>
  <c r="N107" i="3"/>
  <c r="N51" i="5"/>
  <c r="J85" i="4"/>
  <c r="N7" i="2"/>
  <c r="J7" i="2"/>
  <c r="N108" i="3"/>
  <c r="J41" i="3"/>
  <c r="N84" i="4"/>
  <c r="J51" i="5"/>
  <c r="J95" i="4"/>
  <c r="N40" i="5"/>
  <c r="N52" i="5"/>
  <c r="N29" i="5"/>
  <c r="N40" i="3"/>
  <c r="N7" i="6"/>
  <c r="J73" i="4"/>
  <c r="N51" i="3"/>
  <c r="N73" i="4"/>
  <c r="F19" i="1"/>
  <c r="N73" i="2"/>
  <c r="N19" i="5"/>
  <c r="J8" i="6"/>
  <c r="N63" i="2"/>
  <c r="N30" i="5"/>
  <c r="N29" i="6"/>
  <c r="J18" i="3"/>
  <c r="N73" i="3"/>
  <c r="N29" i="4"/>
  <c r="J7" i="5"/>
  <c r="N74" i="6"/>
  <c r="J51" i="4"/>
  <c r="N18" i="3"/>
  <c r="N30" i="4"/>
  <c r="N51" i="4"/>
  <c r="J62" i="4"/>
  <c r="N7" i="5"/>
  <c r="J106" i="5"/>
  <c r="N95" i="3"/>
  <c r="N7" i="4"/>
  <c r="N51" i="6"/>
  <c r="N95" i="6"/>
  <c r="N95" i="4"/>
  <c r="N29" i="3"/>
  <c r="J7" i="4"/>
  <c r="J7" i="6"/>
  <c r="J29" i="6"/>
  <c r="J51" i="6"/>
  <c r="J73" i="6"/>
  <c r="J95" i="6"/>
  <c r="B97" i="4"/>
  <c r="B10" i="2"/>
  <c r="B86" i="3"/>
  <c r="B32" i="6"/>
  <c r="M105" i="4"/>
  <c r="L105" i="4"/>
  <c r="B42" i="5"/>
  <c r="L94" i="2"/>
  <c r="B85" i="5"/>
  <c r="F29" i="5"/>
  <c r="F30" i="5" s="1"/>
  <c r="F31" i="5" s="1"/>
  <c r="F32" i="5" s="1"/>
  <c r="L26" i="5"/>
  <c r="M28" i="5" s="1"/>
  <c r="B97" i="2"/>
  <c r="B43" i="3"/>
  <c r="M83" i="2"/>
  <c r="L72" i="4"/>
  <c r="L83" i="4"/>
  <c r="L70" i="2"/>
  <c r="B19" i="4"/>
  <c r="M28" i="4"/>
  <c r="M39" i="4"/>
  <c r="M61" i="4"/>
  <c r="M83" i="4"/>
  <c r="M6" i="4"/>
  <c r="B107" i="6"/>
  <c r="B108" i="2"/>
  <c r="F62" i="4"/>
  <c r="F63" i="4" s="1"/>
  <c r="F64" i="4" s="1"/>
  <c r="F65" i="4" s="1"/>
  <c r="L59" i="4"/>
  <c r="L61" i="4" s="1"/>
  <c r="M105" i="6"/>
  <c r="M83" i="6"/>
  <c r="M61" i="6"/>
  <c r="M39" i="6"/>
  <c r="M6" i="6"/>
  <c r="M72" i="6"/>
  <c r="M28" i="6"/>
  <c r="L48" i="2"/>
  <c r="B52" i="2"/>
  <c r="L94" i="5"/>
  <c r="L72" i="5"/>
  <c r="L50" i="5"/>
  <c r="L6" i="5"/>
  <c r="L61" i="5"/>
  <c r="L39" i="5"/>
  <c r="L17" i="5"/>
  <c r="L105" i="5"/>
  <c r="L83" i="5"/>
  <c r="B64" i="3"/>
  <c r="B63" i="5"/>
  <c r="F652" i="7"/>
  <c r="AA654" i="7"/>
  <c r="M6" i="5"/>
  <c r="M17" i="5"/>
  <c r="M39" i="5"/>
  <c r="M105" i="5"/>
  <c r="M61" i="5"/>
  <c r="M50" i="5"/>
  <c r="B41" i="2"/>
  <c r="B87" i="2"/>
  <c r="F51" i="3"/>
  <c r="F52" i="3" s="1"/>
  <c r="F53" i="3" s="1"/>
  <c r="F54" i="3" s="1"/>
  <c r="L48" i="3"/>
  <c r="L50" i="3" s="1"/>
  <c r="I652" i="7"/>
  <c r="L92" i="3"/>
  <c r="L94" i="3" s="1"/>
  <c r="B75" i="5"/>
  <c r="F106" i="5"/>
  <c r="F107" i="5" s="1"/>
  <c r="F108" i="5" s="1"/>
  <c r="F109" i="5" s="1"/>
  <c r="L26" i="3"/>
  <c r="L28" i="3" s="1"/>
  <c r="B9" i="5"/>
  <c r="B41" i="6"/>
  <c r="L4" i="2"/>
  <c r="B64" i="4"/>
  <c r="B76" i="4"/>
  <c r="B97" i="6"/>
  <c r="F84" i="3"/>
  <c r="F85" i="3" s="1"/>
  <c r="F86" i="3" s="1"/>
  <c r="F87" i="3" s="1"/>
  <c r="L81" i="3"/>
  <c r="M50" i="3"/>
  <c r="M94" i="4"/>
  <c r="B53" i="5"/>
  <c r="B85" i="6"/>
  <c r="L37" i="4"/>
  <c r="L39" i="4" s="1"/>
  <c r="F40" i="4"/>
  <c r="F41" i="4" s="1"/>
  <c r="F42" i="4" s="1"/>
  <c r="F43" i="4" s="1"/>
  <c r="L92" i="5"/>
  <c r="M94" i="5" s="1"/>
  <c r="M17" i="3"/>
  <c r="L37" i="5"/>
  <c r="F40" i="5"/>
  <c r="F41" i="5" s="1"/>
  <c r="F42" i="5" s="1"/>
  <c r="F43" i="5" s="1"/>
  <c r="B53" i="6"/>
  <c r="B19" i="2"/>
  <c r="B65" i="2"/>
  <c r="B97" i="3"/>
  <c r="B97" i="5"/>
  <c r="B109" i="5"/>
  <c r="J20" i="8"/>
  <c r="L15" i="6"/>
  <c r="L17" i="6" s="1"/>
  <c r="B10" i="4"/>
  <c r="B42" i="4"/>
  <c r="B30" i="2"/>
  <c r="X653" i="9"/>
  <c r="B76" i="2"/>
  <c r="B53" i="4"/>
  <c r="B8" i="3"/>
  <c r="B31" i="3"/>
  <c r="L81" i="4"/>
  <c r="I651" i="8"/>
  <c r="G654" i="8"/>
  <c r="L61" i="3"/>
  <c r="L39" i="2"/>
  <c r="P10" i="9"/>
  <c r="M94" i="3"/>
  <c r="M105" i="3"/>
  <c r="M105" i="2"/>
  <c r="B63" i="6"/>
  <c r="I652" i="10"/>
  <c r="AI10" i="11"/>
  <c r="AB652" i="9"/>
  <c r="AB652" i="11"/>
  <c r="L59" i="2"/>
  <c r="M61" i="2" s="1"/>
  <c r="M28" i="3"/>
  <c r="B74" i="3"/>
  <c r="B107" i="4"/>
  <c r="B19" i="3"/>
  <c r="L72" i="6"/>
  <c r="Y652" i="7"/>
  <c r="G651" i="12"/>
  <c r="AB653" i="12"/>
  <c r="G652" i="9"/>
  <c r="AB654" i="9"/>
  <c r="M28" i="2"/>
  <c r="J653" i="7"/>
  <c r="AI10" i="8"/>
  <c r="Q10" i="10"/>
  <c r="AI10" i="10"/>
  <c r="X653" i="8"/>
  <c r="X653" i="10"/>
  <c r="P10" i="8"/>
  <c r="B20" i="6"/>
  <c r="Q10" i="8"/>
  <c r="I651" i="9"/>
  <c r="G654" i="9"/>
  <c r="M96" i="3"/>
  <c r="H64" i="2"/>
  <c r="M40" i="2"/>
  <c r="L54" i="3"/>
  <c r="H52" i="3"/>
  <c r="L10" i="6"/>
  <c r="D96" i="2"/>
  <c r="M32" i="4"/>
  <c r="M84" i="5"/>
  <c r="M106" i="6"/>
  <c r="L64" i="2"/>
  <c r="M42" i="3"/>
  <c r="L84" i="5"/>
  <c r="D52" i="4"/>
  <c r="L32" i="4"/>
  <c r="D7" i="3"/>
  <c r="H9" i="4"/>
  <c r="H96" i="2"/>
  <c r="L41" i="5"/>
  <c r="D19" i="5"/>
  <c r="L9" i="6"/>
  <c r="M84" i="2"/>
  <c r="M52" i="3"/>
  <c r="L40" i="4"/>
  <c r="L31" i="6"/>
  <c r="L8" i="5"/>
  <c r="H107" i="5"/>
  <c r="D86" i="2"/>
  <c r="M31" i="5"/>
  <c r="L30" i="6"/>
  <c r="H31" i="5"/>
  <c r="D18" i="6"/>
  <c r="H95" i="2"/>
  <c r="M31" i="4"/>
  <c r="L85" i="2"/>
  <c r="D30" i="3"/>
  <c r="L87" i="4"/>
  <c r="L95" i="2"/>
  <c r="H31" i="6"/>
  <c r="D54" i="3"/>
  <c r="H107" i="2"/>
  <c r="H19" i="5"/>
  <c r="D85" i="3"/>
  <c r="H41" i="5"/>
  <c r="D84" i="5"/>
  <c r="M86" i="2"/>
  <c r="M53" i="3"/>
  <c r="L52" i="3"/>
  <c r="H85" i="2"/>
  <c r="H9" i="2"/>
  <c r="L18" i="2"/>
  <c r="D108" i="5"/>
  <c r="M107" i="5"/>
  <c r="L63" i="4"/>
  <c r="H40" i="6"/>
  <c r="H32" i="4"/>
  <c r="M62" i="5"/>
  <c r="M85" i="3"/>
  <c r="M95" i="2"/>
  <c r="D32" i="4"/>
  <c r="M96" i="2"/>
  <c r="M40" i="6"/>
  <c r="M86" i="4"/>
  <c r="M63" i="3"/>
  <c r="L63" i="3"/>
  <c r="L74" i="5"/>
  <c r="D31" i="5"/>
  <c r="L96" i="4"/>
  <c r="H42" i="3"/>
  <c r="H9" i="6"/>
  <c r="L41" i="4"/>
  <c r="D41" i="4"/>
  <c r="D74" i="4"/>
  <c r="M9" i="4"/>
  <c r="H108" i="3"/>
  <c r="D19" i="6"/>
  <c r="H85" i="3"/>
  <c r="D95" i="3"/>
  <c r="M29" i="2"/>
  <c r="L42" i="3"/>
  <c r="D41" i="5"/>
  <c r="H32" i="5"/>
  <c r="M64" i="2"/>
  <c r="D18" i="2"/>
  <c r="H20" i="5"/>
  <c r="D40" i="5"/>
  <c r="L8" i="4"/>
  <c r="M96" i="4"/>
  <c r="L106" i="4"/>
  <c r="H29" i="3"/>
  <c r="M96" i="6"/>
  <c r="M76" i="6"/>
  <c r="D95" i="2"/>
  <c r="H74" i="4"/>
  <c r="L40" i="2"/>
  <c r="D74" i="5"/>
  <c r="H74" i="5"/>
  <c r="D86" i="4"/>
  <c r="M62" i="6"/>
  <c r="H18" i="4"/>
  <c r="H53" i="3"/>
  <c r="D63" i="4"/>
  <c r="M10" i="6"/>
  <c r="L74" i="4"/>
  <c r="H30" i="3"/>
  <c r="M63" i="4"/>
  <c r="D64" i="2"/>
  <c r="M8" i="5"/>
  <c r="D32" i="5"/>
  <c r="D75" i="6"/>
  <c r="H74" i="2"/>
  <c r="H40" i="5"/>
  <c r="M51" i="2"/>
  <c r="D52" i="6"/>
  <c r="L96" i="2"/>
  <c r="L75" i="4"/>
  <c r="H75" i="4"/>
  <c r="M8" i="2"/>
  <c r="M85" i="2"/>
  <c r="H96" i="6"/>
  <c r="H84" i="5"/>
  <c r="M106" i="2"/>
  <c r="L32" i="5"/>
  <c r="D31" i="4"/>
  <c r="D62" i="3"/>
  <c r="H84" i="2"/>
  <c r="M40" i="4"/>
  <c r="H40" i="2"/>
  <c r="D96" i="3"/>
  <c r="H8" i="4"/>
  <c r="H52" i="5"/>
  <c r="H86" i="2"/>
  <c r="M30" i="3"/>
  <c r="L8" i="2"/>
  <c r="L75" i="2"/>
  <c r="H87" i="4"/>
  <c r="D85" i="2"/>
  <c r="H106" i="6"/>
  <c r="D96" i="4"/>
  <c r="L86" i="4"/>
  <c r="L52" i="4"/>
  <c r="D108" i="3"/>
  <c r="D20" i="5"/>
  <c r="M20" i="5"/>
  <c r="M95" i="5"/>
  <c r="L19" i="6"/>
  <c r="L9" i="2"/>
  <c r="H84" i="6"/>
  <c r="L106" i="2"/>
  <c r="D51" i="3"/>
  <c r="D63" i="3"/>
  <c r="H30" i="6"/>
  <c r="M8" i="4"/>
  <c r="D40" i="3"/>
  <c r="L29" i="2"/>
  <c r="D84" i="6"/>
  <c r="M84" i="6"/>
  <c r="L62" i="3"/>
  <c r="H31" i="4"/>
  <c r="M9" i="2"/>
  <c r="M9" i="6"/>
  <c r="D30" i="6"/>
  <c r="D53" i="3"/>
  <c r="D42" i="3"/>
  <c r="H95" i="5"/>
  <c r="H96" i="4"/>
  <c r="D52" i="3"/>
  <c r="L31" i="4"/>
  <c r="D21" i="5"/>
  <c r="L107" i="2"/>
  <c r="D8" i="4"/>
  <c r="M75" i="4"/>
  <c r="L9" i="4"/>
  <c r="H84" i="3"/>
  <c r="H73" i="5"/>
  <c r="L86" i="2"/>
  <c r="D95" i="5"/>
  <c r="M31" i="6"/>
  <c r="L53" i="3"/>
  <c r="D84" i="2"/>
  <c r="H75" i="6"/>
  <c r="H62" i="5"/>
  <c r="D31" i="6"/>
  <c r="D40" i="2"/>
  <c r="D9" i="2"/>
  <c r="H18" i="2"/>
  <c r="H8" i="2"/>
  <c r="M75" i="2"/>
  <c r="L73" i="5"/>
  <c r="L84" i="3"/>
  <c r="D8" i="5"/>
  <c r="M7" i="3"/>
  <c r="D9" i="6"/>
  <c r="D40" i="6"/>
  <c r="M73" i="5"/>
  <c r="M18" i="2"/>
  <c r="L96" i="3"/>
  <c r="H63" i="4"/>
  <c r="H54" i="3"/>
  <c r="L95" i="5"/>
  <c r="D40" i="4"/>
  <c r="L30" i="3"/>
  <c r="L96" i="6"/>
  <c r="H10" i="6"/>
  <c r="M96" i="5"/>
  <c r="D52" i="5"/>
  <c r="M32" i="5"/>
  <c r="H76" i="6"/>
  <c r="D18" i="4"/>
  <c r="H106" i="4"/>
  <c r="M52" i="4"/>
  <c r="M54" i="3"/>
  <c r="M74" i="2"/>
  <c r="M84" i="3"/>
  <c r="D29" i="2"/>
  <c r="H21" i="5"/>
  <c r="M62" i="3"/>
  <c r="H51" i="2"/>
  <c r="M30" i="6"/>
  <c r="D10" i="6"/>
  <c r="L41" i="3"/>
  <c r="D62" i="5"/>
  <c r="H75" i="2"/>
  <c r="M75" i="6"/>
  <c r="M41" i="5"/>
  <c r="L85" i="3"/>
  <c r="H40" i="4"/>
  <c r="L20" i="5"/>
  <c r="L62" i="5"/>
  <c r="P84" i="4"/>
  <c r="P87" i="4"/>
  <c r="P109" i="3"/>
  <c r="P106" i="3"/>
  <c r="P29" i="4"/>
  <c r="P32" i="4"/>
  <c r="P32" i="5"/>
  <c r="P29" i="5"/>
  <c r="P51" i="3"/>
  <c r="P54" i="3"/>
  <c r="P7" i="6"/>
  <c r="P10" i="6"/>
  <c r="P73" i="6"/>
  <c r="P76" i="6"/>
  <c r="P18" i="5"/>
  <c r="P21" i="5"/>
  <c r="J51" i="2" l="1"/>
  <c r="N19" i="6"/>
  <c r="J95" i="5"/>
  <c r="N30" i="3"/>
  <c r="J29" i="2"/>
  <c r="J34" i="4"/>
  <c r="J35" i="4"/>
  <c r="J41" i="5"/>
  <c r="J7" i="3"/>
  <c r="J30" i="3"/>
  <c r="J18" i="2"/>
  <c r="N75" i="4"/>
  <c r="J106" i="6"/>
  <c r="J40" i="5"/>
  <c r="J52" i="4"/>
  <c r="N84" i="3"/>
  <c r="N95" i="5"/>
  <c r="J12" i="6"/>
  <c r="J13" i="6"/>
  <c r="N86" i="4"/>
  <c r="N106" i="6"/>
  <c r="J29" i="3"/>
  <c r="N7" i="3"/>
  <c r="J108" i="5"/>
  <c r="J96" i="6"/>
  <c r="N63" i="4"/>
  <c r="N32" i="4"/>
  <c r="J90" i="4"/>
  <c r="J89" i="4"/>
  <c r="J86" i="4"/>
  <c r="J63" i="4"/>
  <c r="J32" i="4"/>
  <c r="N74" i="4"/>
  <c r="J73" i="5"/>
  <c r="J106" i="4"/>
  <c r="N106" i="2"/>
  <c r="N96" i="6"/>
  <c r="N74" i="5"/>
  <c r="N10" i="6"/>
  <c r="N106" i="4"/>
  <c r="J8" i="2"/>
  <c r="N96" i="5"/>
  <c r="J52" i="6"/>
  <c r="J8" i="4"/>
  <c r="J62" i="5"/>
  <c r="J74" i="4"/>
  <c r="J18" i="4"/>
  <c r="J10" i="6"/>
  <c r="J31" i="6"/>
  <c r="J52" i="5"/>
  <c r="N84" i="6"/>
  <c r="J86" i="2"/>
  <c r="J31" i="5"/>
  <c r="J74" i="5"/>
  <c r="N51" i="2"/>
  <c r="N31" i="6"/>
  <c r="N8" i="2"/>
  <c r="N20" i="5"/>
  <c r="N42" i="3"/>
  <c r="J84" i="6"/>
  <c r="J112" i="3"/>
  <c r="J111" i="3"/>
  <c r="J108" i="3"/>
  <c r="J53" i="3"/>
  <c r="N85" i="3"/>
  <c r="N62" i="6"/>
  <c r="N8" i="4"/>
  <c r="J75" i="4"/>
  <c r="N62" i="5"/>
  <c r="N107" i="2"/>
  <c r="J85" i="3"/>
  <c r="J40" i="2"/>
  <c r="N95" i="2"/>
  <c r="N86" i="2"/>
  <c r="J63" i="3"/>
  <c r="J42" i="3"/>
  <c r="N18" i="2"/>
  <c r="J84" i="3"/>
  <c r="J95" i="2"/>
  <c r="J18" i="6"/>
  <c r="J40" i="4"/>
  <c r="N76" i="6"/>
  <c r="N54" i="3"/>
  <c r="J76" i="6"/>
  <c r="J40" i="3"/>
  <c r="N40" i="4"/>
  <c r="N85" i="2"/>
  <c r="N31" i="5"/>
  <c r="N9" i="2"/>
  <c r="J74" i="2"/>
  <c r="N107" i="5"/>
  <c r="N8" i="5"/>
  <c r="N84" i="5"/>
  <c r="J107" i="5"/>
  <c r="J41" i="4"/>
  <c r="N64" i="2"/>
  <c r="J75" i="2"/>
  <c r="N30" i="6"/>
  <c r="J96" i="4"/>
  <c r="N52" i="3"/>
  <c r="J54" i="3"/>
  <c r="N40" i="6"/>
  <c r="J87" i="4"/>
  <c r="J9" i="2"/>
  <c r="N52" i="4"/>
  <c r="N84" i="2"/>
  <c r="N41" i="5"/>
  <c r="J52" i="3"/>
  <c r="J62" i="3"/>
  <c r="J85" i="2"/>
  <c r="J79" i="6"/>
  <c r="J78" i="6"/>
  <c r="J24" i="5"/>
  <c r="J23" i="5"/>
  <c r="J64" i="2"/>
  <c r="N41" i="4"/>
  <c r="N75" i="2"/>
  <c r="J31" i="4"/>
  <c r="N96" i="4"/>
  <c r="N29" i="2"/>
  <c r="J21" i="5"/>
  <c r="J30" i="6"/>
  <c r="N53" i="3"/>
  <c r="J9" i="4"/>
  <c r="N41" i="3"/>
  <c r="J35" i="5"/>
  <c r="J34" i="5"/>
  <c r="J107" i="2"/>
  <c r="J84" i="2"/>
  <c r="J19" i="5"/>
  <c r="N31" i="4"/>
  <c r="J9" i="6"/>
  <c r="J20" i="5"/>
  <c r="N9" i="6"/>
  <c r="N73" i="5"/>
  <c r="J75" i="6"/>
  <c r="N74" i="2"/>
  <c r="J32" i="5"/>
  <c r="J8" i="5"/>
  <c r="N96" i="2"/>
  <c r="J56" i="3"/>
  <c r="J57" i="3"/>
  <c r="J51" i="3"/>
  <c r="N63" i="3"/>
  <c r="J96" i="2"/>
  <c r="J95" i="3"/>
  <c r="J40" i="6"/>
  <c r="N62" i="3"/>
  <c r="J96" i="3"/>
  <c r="N87" i="4"/>
  <c r="J84" i="5"/>
  <c r="N96" i="3"/>
  <c r="J19" i="6"/>
  <c r="N75" i="6"/>
  <c r="N9" i="4"/>
  <c r="N40" i="2"/>
  <c r="N32" i="5"/>
  <c r="B32" i="3"/>
  <c r="B9" i="3"/>
  <c r="B42" i="2"/>
  <c r="B108" i="6"/>
  <c r="B98" i="6"/>
  <c r="B98" i="5"/>
  <c r="B53" i="2"/>
  <c r="B98" i="3"/>
  <c r="B65" i="4"/>
  <c r="B54" i="5"/>
  <c r="B54" i="4"/>
  <c r="B86" i="6"/>
  <c r="B64" i="5"/>
  <c r="B65" i="3"/>
  <c r="B20" i="4"/>
  <c r="M17" i="6"/>
  <c r="B20" i="3"/>
  <c r="B54" i="6"/>
  <c r="M50" i="2"/>
  <c r="L50" i="2"/>
  <c r="B31" i="2"/>
  <c r="L61" i="2"/>
  <c r="M83" i="3"/>
  <c r="L83" i="3"/>
  <c r="M72" i="2"/>
  <c r="L72" i="2"/>
  <c r="B76" i="5"/>
  <c r="B108" i="4"/>
  <c r="L28" i="5"/>
  <c r="B75" i="3"/>
  <c r="B43" i="4"/>
  <c r="B10" i="5"/>
  <c r="B98" i="4"/>
  <c r="B87" i="3"/>
  <c r="B64" i="6"/>
  <c r="B98" i="2"/>
  <c r="L6" i="2"/>
  <c r="M6" i="2"/>
  <c r="B20" i="2"/>
  <c r="B42" i="6"/>
  <c r="B86" i="5"/>
  <c r="B21" i="6"/>
  <c r="B109" i="2"/>
  <c r="B43" i="5"/>
  <c r="D109" i="5"/>
  <c r="H20" i="6"/>
  <c r="D97" i="3"/>
  <c r="M41" i="2"/>
  <c r="H10" i="2"/>
  <c r="M10" i="2"/>
  <c r="D10" i="2"/>
  <c r="M85" i="5"/>
  <c r="L108" i="2"/>
  <c r="D76" i="2"/>
  <c r="H65" i="2"/>
  <c r="H85" i="5"/>
  <c r="D97" i="5"/>
  <c r="M32" i="6"/>
  <c r="H97" i="2"/>
  <c r="L42" i="4"/>
  <c r="L109" i="5"/>
  <c r="H30" i="2"/>
  <c r="L97" i="5"/>
  <c r="L76" i="4"/>
  <c r="D19" i="3"/>
  <c r="D42" i="5"/>
  <c r="H42" i="4"/>
  <c r="D42" i="4"/>
  <c r="L42" i="5"/>
  <c r="M109" i="5"/>
  <c r="M19" i="4"/>
  <c r="M41" i="6"/>
  <c r="M8" i="3"/>
  <c r="L97" i="6"/>
  <c r="D86" i="3"/>
  <c r="D108" i="2"/>
  <c r="M20" i="6"/>
  <c r="D53" i="6"/>
  <c r="H31" i="3"/>
  <c r="M43" i="3"/>
  <c r="H76" i="4"/>
  <c r="H41" i="2"/>
  <c r="H64" i="4"/>
  <c r="M85" i="6"/>
  <c r="D31" i="3"/>
  <c r="L64" i="3"/>
  <c r="H97" i="5"/>
  <c r="D76" i="4"/>
  <c r="D107" i="4"/>
  <c r="D75" i="5"/>
  <c r="L107" i="4"/>
  <c r="H63" i="6"/>
  <c r="H108" i="2"/>
  <c r="L10" i="4"/>
  <c r="L31" i="3"/>
  <c r="L43" i="3"/>
  <c r="L86" i="3"/>
  <c r="H107" i="6"/>
  <c r="D97" i="4"/>
  <c r="M108" i="2"/>
  <c r="H19" i="2"/>
  <c r="L20" i="6"/>
  <c r="D10" i="4"/>
  <c r="H97" i="3"/>
  <c r="H75" i="5"/>
  <c r="D52" i="2"/>
  <c r="D32" i="6"/>
  <c r="D63" i="6"/>
  <c r="L85" i="6"/>
  <c r="H76" i="2"/>
  <c r="H87" i="2"/>
  <c r="L19" i="4"/>
  <c r="L53" i="4"/>
  <c r="M42" i="5"/>
  <c r="M107" i="4"/>
  <c r="L41" i="6"/>
  <c r="H19" i="3"/>
  <c r="L97" i="3"/>
  <c r="L63" i="5"/>
  <c r="M53" i="5"/>
  <c r="H64" i="3"/>
  <c r="L53" i="6"/>
  <c r="L85" i="5"/>
  <c r="M53" i="6"/>
  <c r="M87" i="2"/>
  <c r="L8" i="3"/>
  <c r="H9" i="5"/>
  <c r="M97" i="5"/>
  <c r="D65" i="2"/>
  <c r="D30" i="2"/>
  <c r="M31" i="3"/>
  <c r="D9" i="5"/>
  <c r="H19" i="4"/>
  <c r="H53" i="6"/>
  <c r="H97" i="4"/>
  <c r="H10" i="4"/>
  <c r="D8" i="3"/>
  <c r="L75" i="5"/>
  <c r="D63" i="5"/>
  <c r="H43" i="3"/>
  <c r="D53" i="4"/>
  <c r="M107" i="6"/>
  <c r="D41" i="6"/>
  <c r="H52" i="2"/>
  <c r="M97" i="6"/>
  <c r="D64" i="4"/>
  <c r="L10" i="2"/>
  <c r="M52" i="2"/>
  <c r="L97" i="4"/>
  <c r="L41" i="2"/>
  <c r="D41" i="2"/>
  <c r="H41" i="6"/>
  <c r="L107" i="6"/>
  <c r="M10" i="4"/>
  <c r="D87" i="2"/>
  <c r="M19" i="2"/>
  <c r="D19" i="2"/>
  <c r="M86" i="3"/>
  <c r="L74" i="3"/>
  <c r="M76" i="4"/>
  <c r="H8" i="3"/>
  <c r="L19" i="3"/>
  <c r="M97" i="2"/>
  <c r="L65" i="2"/>
  <c r="M63" i="6"/>
  <c r="L63" i="6"/>
  <c r="L53" i="5"/>
  <c r="M42" i="4"/>
  <c r="D74" i="3"/>
  <c r="H85" i="6"/>
  <c r="H97" i="6"/>
  <c r="H63" i="5"/>
  <c r="D85" i="6"/>
  <c r="H74" i="3"/>
  <c r="L76" i="2"/>
  <c r="M97" i="4"/>
  <c r="L87" i="2"/>
  <c r="H107" i="4"/>
  <c r="D43" i="3"/>
  <c r="D107" i="6"/>
  <c r="H32" i="6"/>
  <c r="M53" i="4"/>
  <c r="H53" i="5"/>
  <c r="H53" i="4"/>
  <c r="D19" i="4"/>
  <c r="H109" i="5"/>
  <c r="M74" i="3"/>
  <c r="D97" i="2"/>
  <c r="M64" i="3"/>
  <c r="L30" i="2"/>
  <c r="M64" i="4"/>
  <c r="H86" i="3"/>
  <c r="M65" i="2"/>
  <c r="H42" i="5"/>
  <c r="M63" i="5"/>
  <c r="L52" i="2"/>
  <c r="M76" i="2"/>
  <c r="D20" i="6"/>
  <c r="M19" i="3"/>
  <c r="L32" i="6"/>
  <c r="D64" i="3"/>
  <c r="M75" i="5"/>
  <c r="L97" i="2"/>
  <c r="L9" i="5"/>
  <c r="D53" i="5"/>
  <c r="M30" i="2"/>
  <c r="M9" i="5"/>
  <c r="D85" i="5"/>
  <c r="D97" i="6"/>
  <c r="M97" i="3"/>
  <c r="L19" i="2"/>
  <c r="L64" i="4"/>
  <c r="P7" i="2"/>
  <c r="P10" i="2"/>
  <c r="P7" i="4"/>
  <c r="P10" i="4"/>
  <c r="P73" i="4"/>
  <c r="P76" i="4"/>
  <c r="P84" i="2"/>
  <c r="P87" i="2"/>
  <c r="P43" i="3"/>
  <c r="P40" i="3"/>
  <c r="P109" i="5"/>
  <c r="P106" i="5"/>
  <c r="P65" i="2"/>
  <c r="P62" i="2"/>
  <c r="P76" i="2"/>
  <c r="P73" i="2"/>
  <c r="P29" i="6"/>
  <c r="P32" i="6"/>
  <c r="J111" i="5" l="1"/>
  <c r="J112" i="5"/>
  <c r="N20" i="6"/>
  <c r="N63" i="5"/>
  <c r="J63" i="5"/>
  <c r="J41" i="2"/>
  <c r="N97" i="3"/>
  <c r="J53" i="6"/>
  <c r="N53" i="4"/>
  <c r="J85" i="6"/>
  <c r="N86" i="3"/>
  <c r="N30" i="2"/>
  <c r="J63" i="6"/>
  <c r="N76" i="2"/>
  <c r="J41" i="6"/>
  <c r="J10" i="4"/>
  <c r="J20" i="6"/>
  <c r="J107" i="6"/>
  <c r="N42" i="4"/>
  <c r="J97" i="2"/>
  <c r="N97" i="2"/>
  <c r="N63" i="6"/>
  <c r="N53" i="6"/>
  <c r="J97" i="5"/>
  <c r="N19" i="3"/>
  <c r="J19" i="3"/>
  <c r="N76" i="4"/>
  <c r="J75" i="5"/>
  <c r="N32" i="6"/>
  <c r="J32" i="6"/>
  <c r="J12" i="4"/>
  <c r="J13" i="4"/>
  <c r="N87" i="2"/>
  <c r="J65" i="2"/>
  <c r="N64" i="3"/>
  <c r="N97" i="6"/>
  <c r="N107" i="6"/>
  <c r="J97" i="3"/>
  <c r="N74" i="3"/>
  <c r="N52" i="2"/>
  <c r="N97" i="5"/>
  <c r="J42" i="5"/>
  <c r="J53" i="4"/>
  <c r="N43" i="3"/>
  <c r="J86" i="3"/>
  <c r="J53" i="5"/>
  <c r="J107" i="4"/>
  <c r="J76" i="4"/>
  <c r="J19" i="4"/>
  <c r="N8" i="3"/>
  <c r="J108" i="2"/>
  <c r="J79" i="2"/>
  <c r="J78" i="2"/>
  <c r="J97" i="4"/>
  <c r="N10" i="4"/>
  <c r="N97" i="4"/>
  <c r="J87" i="2"/>
  <c r="J76" i="2"/>
  <c r="J89" i="2"/>
  <c r="J90" i="2"/>
  <c r="N65" i="2"/>
  <c r="J64" i="4"/>
  <c r="N109" i="5"/>
  <c r="N31" i="3"/>
  <c r="J9" i="5"/>
  <c r="J10" i="2"/>
  <c r="N10" i="2"/>
  <c r="N85" i="6"/>
  <c r="J13" i="2"/>
  <c r="J12" i="2"/>
  <c r="N41" i="2"/>
  <c r="N85" i="5"/>
  <c r="J43" i="3"/>
  <c r="N41" i="6"/>
  <c r="N107" i="4"/>
  <c r="J8" i="3"/>
  <c r="J79" i="4"/>
  <c r="J78" i="4"/>
  <c r="N53" i="5"/>
  <c r="J97" i="6"/>
  <c r="N19" i="2"/>
  <c r="N9" i="5"/>
  <c r="N64" i="4"/>
  <c r="J109" i="5"/>
  <c r="J31" i="3"/>
  <c r="J30" i="2"/>
  <c r="J42" i="4"/>
  <c r="J74" i="3"/>
  <c r="J52" i="2"/>
  <c r="J45" i="3"/>
  <c r="J46" i="3"/>
  <c r="J85" i="5"/>
  <c r="N42" i="5"/>
  <c r="J35" i="6"/>
  <c r="J34" i="6"/>
  <c r="N108" i="2"/>
  <c r="N75" i="5"/>
  <c r="J19" i="2"/>
  <c r="N19" i="4"/>
  <c r="J67" i="2"/>
  <c r="J68" i="2"/>
  <c r="J64" i="3"/>
  <c r="B32" i="2"/>
  <c r="B65" i="5"/>
  <c r="B65" i="6"/>
  <c r="B43" i="2"/>
  <c r="B21" i="3"/>
  <c r="B43" i="6"/>
  <c r="B21" i="4"/>
  <c r="B109" i="6"/>
  <c r="B87" i="6"/>
  <c r="B54" i="2"/>
  <c r="B87" i="5"/>
  <c r="B109" i="4"/>
  <c r="B21" i="2"/>
  <c r="B76" i="3"/>
  <c r="B10" i="3"/>
  <c r="L98" i="3"/>
  <c r="L64" i="6"/>
  <c r="M20" i="4"/>
  <c r="D10" i="5"/>
  <c r="M54" i="5"/>
  <c r="L65" i="4"/>
  <c r="M65" i="3"/>
  <c r="L31" i="2"/>
  <c r="M54" i="6"/>
  <c r="D108" i="6"/>
  <c r="H9" i="3"/>
  <c r="H98" i="5"/>
  <c r="L42" i="6"/>
  <c r="H21" i="6"/>
  <c r="D98" i="2"/>
  <c r="H54" i="5"/>
  <c r="H87" i="3"/>
  <c r="H86" i="6"/>
  <c r="H109" i="2"/>
  <c r="H64" i="5"/>
  <c r="H43" i="4"/>
  <c r="D98" i="3"/>
  <c r="D109" i="2"/>
  <c r="M98" i="6"/>
  <c r="H65" i="4"/>
  <c r="M20" i="2"/>
  <c r="H42" i="2"/>
  <c r="M64" i="6"/>
  <c r="M109" i="2"/>
  <c r="L109" i="2"/>
  <c r="M108" i="6"/>
  <c r="L65" i="3"/>
  <c r="L108" i="6"/>
  <c r="D65" i="4"/>
  <c r="H76" i="5"/>
  <c r="H98" i="3"/>
  <c r="L54" i="4"/>
  <c r="M86" i="6"/>
  <c r="H31" i="2"/>
  <c r="L53" i="2"/>
  <c r="H98" i="4"/>
  <c r="L64" i="5"/>
  <c r="D64" i="5"/>
  <c r="L21" i="6"/>
  <c r="H108" i="6"/>
  <c r="M98" i="5"/>
  <c r="H10" i="5"/>
  <c r="L86" i="6"/>
  <c r="H65" i="3"/>
  <c r="M43" i="5"/>
  <c r="D42" i="6"/>
  <c r="M32" i="3"/>
  <c r="D31" i="2"/>
  <c r="D43" i="5"/>
  <c r="L42" i="2"/>
  <c r="L75" i="3"/>
  <c r="L43" i="4"/>
  <c r="L9" i="3"/>
  <c r="H20" i="2"/>
  <c r="M42" i="6"/>
  <c r="L20" i="3"/>
  <c r="L43" i="5"/>
  <c r="D20" i="3"/>
  <c r="D87" i="3"/>
  <c r="M65" i="4"/>
  <c r="L108" i="4"/>
  <c r="M86" i="5"/>
  <c r="H98" i="6"/>
  <c r="M21" i="6"/>
  <c r="H20" i="3"/>
  <c r="M42" i="2"/>
  <c r="D98" i="6"/>
  <c r="H108" i="4"/>
  <c r="D32" i="3"/>
  <c r="M75" i="3"/>
  <c r="D76" i="5"/>
  <c r="M53" i="2"/>
  <c r="L54" i="5"/>
  <c r="D54" i="5"/>
  <c r="M43" i="4"/>
  <c r="L98" i="2"/>
  <c r="L10" i="5"/>
  <c r="L54" i="6"/>
  <c r="M76" i="5"/>
  <c r="L32" i="3"/>
  <c r="L98" i="6"/>
  <c r="H20" i="4"/>
  <c r="M54" i="4"/>
  <c r="M98" i="4"/>
  <c r="L20" i="4"/>
  <c r="H32" i="3"/>
  <c r="D43" i="4"/>
  <c r="H86" i="5"/>
  <c r="D75" i="3"/>
  <c r="D42" i="2"/>
  <c r="L20" i="2"/>
  <c r="D108" i="4"/>
  <c r="L98" i="4"/>
  <c r="D21" i="6"/>
  <c r="M10" i="5"/>
  <c r="L98" i="5"/>
  <c r="D53" i="2"/>
  <c r="D54" i="4"/>
  <c r="D86" i="5"/>
  <c r="M31" i="2"/>
  <c r="D54" i="6"/>
  <c r="D98" i="4"/>
  <c r="D9" i="3"/>
  <c r="L76" i="5"/>
  <c r="D86" i="6"/>
  <c r="M9" i="3"/>
  <c r="L86" i="5"/>
  <c r="H54" i="6"/>
  <c r="H42" i="6"/>
  <c r="M64" i="5"/>
  <c r="M98" i="2"/>
  <c r="M108" i="4"/>
  <c r="D20" i="2"/>
  <c r="D65" i="3"/>
  <c r="D20" i="4"/>
  <c r="H64" i="6"/>
  <c r="M98" i="3"/>
  <c r="H43" i="5"/>
  <c r="M20" i="3"/>
  <c r="M87" i="3"/>
  <c r="H75" i="3"/>
  <c r="H98" i="2"/>
  <c r="H53" i="2"/>
  <c r="L87" i="3"/>
  <c r="D98" i="5"/>
  <c r="D64" i="6"/>
  <c r="H54" i="4"/>
  <c r="P106" i="2"/>
  <c r="P109" i="2"/>
  <c r="P62" i="4"/>
  <c r="P65" i="4"/>
  <c r="P54" i="5"/>
  <c r="P51" i="5"/>
  <c r="P95" i="6"/>
  <c r="P98" i="6"/>
  <c r="P32" i="3"/>
  <c r="P29" i="3"/>
  <c r="P43" i="4"/>
  <c r="P40" i="4"/>
  <c r="P21" i="6"/>
  <c r="P18" i="6"/>
  <c r="P10" i="5"/>
  <c r="P7" i="5"/>
  <c r="P98" i="4"/>
  <c r="P95" i="4"/>
  <c r="P73" i="5"/>
  <c r="P76" i="5"/>
  <c r="P51" i="6"/>
  <c r="P54" i="6"/>
  <c r="P65" i="3"/>
  <c r="P62" i="3"/>
  <c r="P95" i="3"/>
  <c r="P98" i="3"/>
  <c r="P43" i="5"/>
  <c r="P40" i="5"/>
  <c r="P98" i="2"/>
  <c r="P95" i="2"/>
  <c r="P84" i="3"/>
  <c r="P87" i="3"/>
  <c r="P98" i="5"/>
  <c r="P95" i="5"/>
  <c r="P51" i="4"/>
  <c r="P54" i="4"/>
  <c r="J10" i="5" l="1"/>
  <c r="N20" i="2"/>
  <c r="J67" i="3"/>
  <c r="J68" i="3"/>
  <c r="N87" i="3"/>
  <c r="N10" i="5"/>
  <c r="N109" i="2"/>
  <c r="N65" i="3"/>
  <c r="J64" i="5"/>
  <c r="J34" i="3"/>
  <c r="J35" i="3"/>
  <c r="J65" i="3"/>
  <c r="J9" i="3"/>
  <c r="J42" i="2"/>
  <c r="J112" i="2"/>
  <c r="J111" i="2"/>
  <c r="J109" i="2"/>
  <c r="N54" i="5"/>
  <c r="J57" i="4"/>
  <c r="J56" i="4"/>
  <c r="N108" i="6"/>
  <c r="J75" i="3"/>
  <c r="N86" i="5"/>
  <c r="N75" i="3"/>
  <c r="J53" i="2"/>
  <c r="N98" i="2"/>
  <c r="N53" i="2"/>
  <c r="N98" i="4"/>
  <c r="J65" i="4"/>
  <c r="N20" i="4"/>
  <c r="J54" i="5"/>
  <c r="J56" i="5"/>
  <c r="J57" i="5"/>
  <c r="J108" i="6"/>
  <c r="N43" i="5"/>
  <c r="J43" i="5"/>
  <c r="J100" i="2"/>
  <c r="J101" i="2"/>
  <c r="N21" i="6"/>
  <c r="J101" i="4"/>
  <c r="J100" i="4"/>
  <c r="J31" i="2"/>
  <c r="J20" i="4"/>
  <c r="J13" i="5"/>
  <c r="J12" i="5"/>
  <c r="N42" i="2"/>
  <c r="N9" i="3"/>
  <c r="J45" i="4"/>
  <c r="J46" i="4"/>
  <c r="N54" i="4"/>
  <c r="J43" i="4"/>
  <c r="J54" i="4"/>
  <c r="N64" i="5"/>
  <c r="J42" i="6"/>
  <c r="J101" i="6"/>
  <c r="J100" i="6"/>
  <c r="J23" i="6"/>
  <c r="J24" i="6"/>
  <c r="J98" i="4"/>
  <c r="J98" i="5"/>
  <c r="J86" i="5"/>
  <c r="J100" i="3"/>
  <c r="J101" i="3"/>
  <c r="N98" i="3"/>
  <c r="N42" i="6"/>
  <c r="J67" i="4"/>
  <c r="J68" i="4"/>
  <c r="J21" i="6"/>
  <c r="N76" i="5"/>
  <c r="N20" i="3"/>
  <c r="J56" i="6"/>
  <c r="J57" i="6"/>
  <c r="J20" i="2"/>
  <c r="N86" i="6"/>
  <c r="J87" i="3"/>
  <c r="J108" i="4"/>
  <c r="N98" i="5"/>
  <c r="N64" i="6"/>
  <c r="J98" i="3"/>
  <c r="J32" i="3"/>
  <c r="J76" i="5"/>
  <c r="N54" i="6"/>
  <c r="J89" i="3"/>
  <c r="J90" i="3"/>
  <c r="J86" i="6"/>
  <c r="N108" i="4"/>
  <c r="N43" i="4"/>
  <c r="J100" i="5"/>
  <c r="J101" i="5"/>
  <c r="J64" i="6"/>
  <c r="J45" i="5"/>
  <c r="J46" i="5"/>
  <c r="J98" i="2"/>
  <c r="N31" i="2"/>
  <c r="N32" i="3"/>
  <c r="N98" i="6"/>
  <c r="J98" i="6"/>
  <c r="N65" i="4"/>
  <c r="J78" i="5"/>
  <c r="J79" i="5"/>
  <c r="J20" i="3"/>
  <c r="J54" i="6"/>
  <c r="D32" i="2"/>
  <c r="L109" i="6"/>
  <c r="L76" i="3"/>
  <c r="H32" i="2"/>
  <c r="H21" i="2"/>
  <c r="H54" i="2"/>
  <c r="D65" i="6"/>
  <c r="M43" i="2"/>
  <c r="M87" i="6"/>
  <c r="D43" i="6"/>
  <c r="D109" i="6"/>
  <c r="D87" i="6"/>
  <c r="D65" i="5"/>
  <c r="D54" i="2"/>
  <c r="D87" i="5"/>
  <c r="H43" i="6"/>
  <c r="M65" i="6"/>
  <c r="H65" i="5"/>
  <c r="L32" i="2"/>
  <c r="H76" i="3"/>
  <c r="H43" i="2"/>
  <c r="H109" i="6"/>
  <c r="L21" i="4"/>
  <c r="D109" i="4"/>
  <c r="H21" i="3"/>
  <c r="D21" i="4"/>
  <c r="L109" i="4"/>
  <c r="M109" i="6"/>
  <c r="L21" i="3"/>
  <c r="M32" i="2"/>
  <c r="H87" i="5"/>
  <c r="D76" i="3"/>
  <c r="M21" i="4"/>
  <c r="D21" i="3"/>
  <c r="M43" i="6"/>
  <c r="M65" i="5"/>
  <c r="H87" i="6"/>
  <c r="L43" i="6"/>
  <c r="L43" i="2"/>
  <c r="D43" i="2"/>
  <c r="L54" i="2"/>
  <c r="H109" i="4"/>
  <c r="H10" i="3"/>
  <c r="M109" i="4"/>
  <c r="M87" i="5"/>
  <c r="M10" i="3"/>
  <c r="M54" i="2"/>
  <c r="H21" i="4"/>
  <c r="D21" i="2"/>
  <c r="L10" i="3"/>
  <c r="M21" i="2"/>
  <c r="L21" i="2"/>
  <c r="L87" i="6"/>
  <c r="D10" i="3"/>
  <c r="L87" i="5"/>
  <c r="L65" i="5"/>
  <c r="H65" i="6"/>
  <c r="M76" i="3"/>
  <c r="M21" i="3"/>
  <c r="L65" i="6"/>
  <c r="P106" i="6"/>
  <c r="P109" i="6"/>
  <c r="P32" i="2"/>
  <c r="P29" i="2"/>
  <c r="P40" i="6"/>
  <c r="P43" i="6"/>
  <c r="P43" i="2"/>
  <c r="P40" i="2"/>
  <c r="P106" i="4"/>
  <c r="P109" i="4"/>
  <c r="P54" i="2"/>
  <c r="P51" i="2"/>
  <c r="P21" i="4"/>
  <c r="P18" i="4"/>
  <c r="P18" i="2"/>
  <c r="P21" i="2"/>
  <c r="P84" i="6"/>
  <c r="P87" i="6"/>
  <c r="P10" i="3"/>
  <c r="P7" i="3"/>
  <c r="P84" i="5"/>
  <c r="P87" i="5"/>
  <c r="P62" i="5"/>
  <c r="P65" i="5"/>
  <c r="P73" i="3"/>
  <c r="P76" i="3"/>
  <c r="P18" i="3"/>
  <c r="P21" i="3"/>
  <c r="P62" i="6"/>
  <c r="P65" i="6"/>
  <c r="J23" i="2" l="1"/>
  <c r="J24" i="2"/>
  <c r="J21" i="4"/>
  <c r="J43" i="2"/>
  <c r="N21" i="3"/>
  <c r="J87" i="5"/>
  <c r="J21" i="3"/>
  <c r="J109" i="4"/>
  <c r="J111" i="4"/>
  <c r="J112" i="4"/>
  <c r="N87" i="6"/>
  <c r="J76" i="3"/>
  <c r="J78" i="3"/>
  <c r="J79" i="3"/>
  <c r="N32" i="2"/>
  <c r="J67" i="6"/>
  <c r="J68" i="6"/>
  <c r="N43" i="6"/>
  <c r="N87" i="5"/>
  <c r="N109" i="4"/>
  <c r="J32" i="2"/>
  <c r="J109" i="6"/>
  <c r="J111" i="6"/>
  <c r="J112" i="6"/>
  <c r="N109" i="6"/>
  <c r="J23" i="4"/>
  <c r="J24" i="4"/>
  <c r="N21" i="2"/>
  <c r="N65" i="5"/>
  <c r="J87" i="6"/>
  <c r="J21" i="2"/>
  <c r="J23" i="3"/>
  <c r="J24" i="3"/>
  <c r="N76" i="3"/>
  <c r="J65" i="5"/>
  <c r="J46" i="6"/>
  <c r="J45" i="6"/>
  <c r="J43" i="6"/>
  <c r="J10" i="3"/>
  <c r="J45" i="2"/>
  <c r="J46" i="2"/>
  <c r="N43" i="2"/>
  <c r="J35" i="2"/>
  <c r="J34" i="2"/>
  <c r="N10" i="3"/>
  <c r="J54" i="2"/>
  <c r="N21" i="4"/>
  <c r="J89" i="5"/>
  <c r="J90" i="5"/>
  <c r="J68" i="5"/>
  <c r="J67" i="5"/>
  <c r="J65" i="6"/>
  <c r="N65" i="6"/>
  <c r="J12" i="3"/>
  <c r="J13" i="3"/>
  <c r="J56" i="2"/>
  <c r="J57" i="2"/>
  <c r="J89" i="6"/>
  <c r="J90" i="6"/>
  <c r="N54" i="2"/>
</calcChain>
</file>

<file path=xl/sharedStrings.xml><?xml version="1.0" encoding="utf-8"?>
<sst xmlns="http://schemas.openxmlformats.org/spreadsheetml/2006/main" count="16366" uniqueCount="195">
  <si>
    <t>Anchor</t>
  </si>
  <si>
    <t>Proposal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</si>
  <si>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</si>
  <si>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</si>
  <si>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</si>
  <si>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</si>
  <si>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</si>
  <si>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</si>
  <si>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</si>
  <si>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</si>
  <si>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</si>
  <si>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</si>
  <si>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</si>
  <si>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</si>
  <si>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</si>
  <si>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</si>
  <si>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</si>
  <si>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</si>
  <si>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</si>
  <si>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</si>
  <si>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</si>
  <si>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</si>
  <si>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</si>
  <si>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</si>
  <si>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</si>
  <si>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</si>
  <si>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</si>
  <si>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</si>
  <si>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</si>
  <si>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</si>
  <si>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</si>
  <si>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</si>
  <si>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</si>
  <si>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</si>
  <si>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</si>
  <si>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</si>
  <si>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</si>
  <si>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</si>
  <si>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</si>
  <si>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</si>
  <si>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</si>
  <si>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</si>
  <si>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</si>
  <si>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</si>
  <si>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</si>
  <si>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</si>
  <si>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</si>
  <si>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</si>
  <si>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</si>
  <si>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</si>
  <si>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</si>
  <si>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</si>
  <si>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</si>
  <si>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</si>
  <si>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</si>
  <si>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</si>
  <si>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</si>
  <si>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</si>
  <si>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</si>
  <si>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</si>
  <si>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</si>
  <si>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</si>
  <si>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</si>
  <si>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</si>
  <si>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</si>
  <si>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</si>
  <si>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</si>
  <si>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</si>
  <si>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</si>
  <si>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</si>
  <si>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</si>
  <si>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</si>
  <si>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</si>
  <si>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</si>
  <si>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</si>
  <si>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</si>
  <si>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</si>
  <si>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</si>
  <si>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</si>
  <si>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</si>
  <si>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</si>
  <si>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</si>
  <si>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</si>
  <si>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</si>
  <si>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</si>
  <si>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</si>
  <si>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</si>
  <si>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</si>
  <si>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</si>
  <si>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</si>
  <si>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</si>
  <si>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</si>
  <si>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</si>
  <si>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</si>
  <si>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</si>
  <si>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</si>
  <si>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</si>
  <si>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</si>
  <si>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</si>
  <si>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</si>
  <si>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</si>
  <si>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</si>
  <si>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</si>
  <si>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</si>
  <si>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</si>
  <si>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</si>
  <si>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</si>
  <si>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</si>
  <si>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</si>
  <si>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</si>
  <si>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</si>
  <si>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</si>
  <si>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</si>
  <si>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</si>
  <si>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</si>
  <si>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</si>
  <si>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</si>
  <si>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</si>
  <si>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</si>
  <si>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</si>
  <si>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</si>
  <si>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</si>
  <si>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</si>
  <si>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</si>
  <si>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</si>
  <si>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</si>
  <si>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</si>
  <si>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</si>
  <si>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</si>
  <si>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</si>
  <si>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</si>
  <si>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</si>
  <si>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</si>
  <si>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</si>
  <si>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</si>
  <si>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</si>
  <si>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</si>
  <si>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</si>
  <si>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</si>
  <si>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</si>
  <si>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</si>
  <si>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</si>
  <si>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</si>
  <si>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</si>
  <si>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</si>
  <si>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</si>
  <si>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</si>
  <si>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</si>
  <si>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</si>
  <si>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</si>
  <si>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</si>
  <si>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</si>
  <si>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</si>
  <si>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</si>
  <si>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</si>
  <si>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</si>
  <si>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</si>
  <si>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</si>
  <si>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</si>
  <si>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</si>
  <si>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</si>
  <si>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</si>
  <si>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</si>
  <si>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</si>
  <si>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</si>
  <si>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</si>
  <si>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</si>
  <si>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</si>
  <si>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</si>
  <si>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</si>
  <si>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</si>
  <si>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</si>
  <si>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</si>
  <si>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</si>
  <si>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</si>
  <si>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</si>
  <si>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</si>
  <si>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</si>
  <si>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</si>
  <si>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</si>
  <si>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</si>
  <si>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</si>
  <si>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</si>
  <si>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</si>
  <si>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</si>
  <si>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</si>
  <si>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</si>
  <si>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</si>
  <si>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</si>
  <si>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</si>
  <si>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</si>
  <si>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</si>
  <si>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</si>
  <si>
    <t>11bit-quantize</t>
    <phoneticPr fontId="27" type="noConversion"/>
  </si>
  <si>
    <t>12bit-quantize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</si>
</sst>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08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0" fontId="5" fillId="5" borderId="13" xfId="0" applyNumberFormat="1" applyFont="1" applyFill="1" applyBorder="1" applyAlignment="1">
      <alignment horizontal="right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11" xfId="0" applyFont="1" applyBorder="1" applyAlignment="1">
      <alignment horizontal="center" vertical="center"/>
    </xf>
    <xf numFmtId="0" fontId="0" fillId="0" borderId="0" xfId="0"/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10" xfId="0" applyBorder="1"/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1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3" xfId="0" quotePrefix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breakfast</a:t>
            </a:r>
          </a:p>
        </c:rich>
      </c:tx>
      <c:layout>
        <c:manualLayout>
          <c:xMode val="edge"/>
          <c:yMode val="edge"/>
          <c:x val="0.40416657693715757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72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34.749182266666672</c:v>
                </c:pt>
                <c:pt idx="1">
                  <c:v>37.375619733333338</c:v>
                </c:pt>
                <c:pt idx="2">
                  <c:v>38.600735666666658</c:v>
                </c:pt>
                <c:pt idx="3">
                  <c:v>39.234061666666669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59-4645-8781-0F8561E963FD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11bit-quantize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23.711600000000004</c:v>
                </c:pt>
                <c:pt idx="1">
                  <c:v>31.949432000000002</c:v>
                </c:pt>
                <c:pt idx="2">
                  <c:v>42.517448000000002</c:v>
                </c:pt>
                <c:pt idx="3">
                  <c:v>58.006704000000006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31.614838533333337</c:v>
                </c:pt>
                <c:pt idx="1">
                  <c:v>35.270391400000001</c:v>
                </c:pt>
                <c:pt idx="2">
                  <c:v>37.438068600000001</c:v>
                </c:pt>
                <c:pt idx="3">
                  <c:v>38.775618466666671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59-4645-8781-0F8561E963F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59-4645-8781-0F8561E963F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59-4645-8781-0F8561E96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85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prstDash val="solid"/>
      <a:beve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12bit-quantize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27.22274933333334</c:v>
                </c:pt>
                <c:pt idx="1">
                  <c:v>30.713218200000004</c:v>
                </c:pt>
                <c:pt idx="2">
                  <c:v>35.10646113333334</c:v>
                </c:pt>
                <c:pt idx="3">
                  <c:v>37.603516266666666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0B-437A-B89B-42F410E184DA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11bit-quantize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29.205624000000004</c:v>
                </c:pt>
                <c:pt idx="1">
                  <c:v>41.486840000000001</c:v>
                </c:pt>
                <c:pt idx="2">
                  <c:v>59.819472000000005</c:v>
                </c:pt>
                <c:pt idx="3">
                  <c:v>86.426751999999993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26.00142626666667</c:v>
                </c:pt>
                <c:pt idx="1">
                  <c:v>27.909169733333332</c:v>
                </c:pt>
                <c:pt idx="2">
                  <c:v>31.644052800000001</c:v>
                </c:pt>
                <c:pt idx="3">
                  <c:v>36.315006000000004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0B-437A-B89B-42F410E184D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29.205624000000004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0B-437A-B89B-42F410E184D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29.205624000000004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0B-437A-B89B-42F410E18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12bit-quantize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30.713581809523816</c:v>
                </c:pt>
                <c:pt idx="1">
                  <c:v>33.293589285714276</c:v>
                </c:pt>
                <c:pt idx="2">
                  <c:v>36.446848571428575</c:v>
                </c:pt>
                <c:pt idx="3">
                  <c:v>39.467625952380949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A2-4C93-B0AD-2E05EEC0FAB8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11bit-quantize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21.309856</c:v>
                </c:pt>
                <c:pt idx="1">
                  <c:v>29.949416000000003</c:v>
                </c:pt>
                <c:pt idx="2">
                  <c:v>43.809032000000002</c:v>
                </c:pt>
                <c:pt idx="3">
                  <c:v>65.694232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28.742034571428576</c:v>
                </c:pt>
                <c:pt idx="1">
                  <c:v>31.340090857142862</c:v>
                </c:pt>
                <c:pt idx="2">
                  <c:v>34.085061761904761</c:v>
                </c:pt>
                <c:pt idx="3">
                  <c:v>37.424575285714276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A2-4C93-B0AD-2E05EEC0FAB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21.309856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A2-4C93-B0AD-2E05EEC0FAB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21.309856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1A2-4C93-B0AD-2E05EEC0F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12bit-quantize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30.541978380952383</c:v>
                </c:pt>
                <c:pt idx="1">
                  <c:v>33.228850857142866</c:v>
                </c:pt>
                <c:pt idx="2">
                  <c:v>36.326138</c:v>
                </c:pt>
                <c:pt idx="3">
                  <c:v>39.080388285714292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AF-4B11-8452-29CA2CC988F3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11bit-quantize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22.008264000000004</c:v>
                </c:pt>
                <c:pt idx="1">
                  <c:v>30.895712</c:v>
                </c:pt>
                <c:pt idx="2">
                  <c:v>45.398407999999996</c:v>
                </c:pt>
                <c:pt idx="3">
                  <c:v>68.281632000000002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28.74690152380953</c:v>
                </c:pt>
                <c:pt idx="1">
                  <c:v>31.273738095238098</c:v>
                </c:pt>
                <c:pt idx="2">
                  <c:v>33.973902523809521</c:v>
                </c:pt>
                <c:pt idx="3">
                  <c:v>37.296062238095246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AF-4B11-8452-29CA2CC988F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AF-4B11-8452-29CA2CC988F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AF-4B11-8452-29CA2CC98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12bit-quantize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27.700256499999991</c:v>
                </c:pt>
                <c:pt idx="1">
                  <c:v>32.126857718749996</c:v>
                </c:pt>
                <c:pt idx="2">
                  <c:v>36.681857406249996</c:v>
                </c:pt>
                <c:pt idx="3">
                  <c:v>39.778941062500003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15-4237-806F-DB50EA5F9DD0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11bit-quantize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98.050312000000005</c:v>
                </c:pt>
                <c:pt idx="1">
                  <c:v>138.37070399999999</c:v>
                </c:pt>
                <c:pt idx="2">
                  <c:v>197.38556</c:v>
                </c:pt>
                <c:pt idx="3">
                  <c:v>278.56732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25.362313500000006</c:v>
                </c:pt>
                <c:pt idx="1">
                  <c:v>28.78408559375</c:v>
                </c:pt>
                <c:pt idx="2">
                  <c:v>33.413377125000004</c:v>
                </c:pt>
                <c:pt idx="3">
                  <c:v>37.845411312499998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15-4237-806F-DB50EA5F9DD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15-4237-806F-DB50EA5F9DD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15-4237-806F-DB50EA5F9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11bit-quantize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102.413904</c:v>
                </c:pt>
                <c:pt idx="1">
                  <c:v>144.882408</c:v>
                </c:pt>
                <c:pt idx="2">
                  <c:v>206.73079999999996</c:v>
                </c:pt>
                <c:pt idx="3">
                  <c:v>291.55017599999996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25.06230871875</c:v>
                </c:pt>
                <c:pt idx="1">
                  <c:v>28.610363500000002</c:v>
                </c:pt>
                <c:pt idx="2">
                  <c:v>33.223972062499989</c:v>
                </c:pt>
                <c:pt idx="3">
                  <c:v>37.518111343749993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DC-42C6-968C-340FC2AB4B2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DC-42C6-968C-340FC2AB4B2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DC-42C6-968C-340FC2AB4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11bit-quantize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28.839088</c:v>
                </c:pt>
                <c:pt idx="1">
                  <c:v>41.692</c:v>
                </c:pt>
                <c:pt idx="2">
                  <c:v>61.894767999999999</c:v>
                </c:pt>
                <c:pt idx="3">
                  <c:v>92.347752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30.286830809523806</c:v>
                </c:pt>
                <c:pt idx="1">
                  <c:v>32.375512714285719</c:v>
                </c:pt>
                <c:pt idx="2">
                  <c:v>35.176534619047622</c:v>
                </c:pt>
                <c:pt idx="3">
                  <c:v>38.571262761904762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98-4F37-ABFE-47324FC7940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98-4F37-ABFE-47324FC7940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98-4F37-ABFE-47324FC79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11bit-quantize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29.76248</c:v>
                </c:pt>
                <c:pt idx="1">
                  <c:v>42.995168</c:v>
                </c:pt>
                <c:pt idx="2">
                  <c:v>64.003215999999995</c:v>
                </c:pt>
                <c:pt idx="3">
                  <c:v>95.661008000000024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30.090004761904758</c:v>
                </c:pt>
                <c:pt idx="1">
                  <c:v>32.273611666666667</c:v>
                </c:pt>
                <c:pt idx="2">
                  <c:v>35.16510961904762</c:v>
                </c:pt>
                <c:pt idx="3">
                  <c:v>38.419028571428576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0E-4934-AE54-BE60A0A4996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0E-4934-AE54-BE60A0A4996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0E-4934-AE54-BE60A0A49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fruit</a:t>
            </a:r>
          </a:p>
        </c:rich>
      </c:tx>
      <c:layout>
        <c:manualLayout>
          <c:xMode val="edge"/>
          <c:yMode val="edge"/>
          <c:x val="0.40416657693715757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72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'RGB-PSNR'!$D$7:$D$10</c:f>
              <c:numCache>
                <c:formatCode>0.000</c:formatCode>
                <c:ptCount val="4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'RGB-PSNR'!$L$7:$L$10</c:f>
              <c:numCache>
                <c:formatCode>0.00</c:formatCode>
                <c:ptCount val="4"/>
                <c:pt idx="0">
                  <c:v>43.409885083333336</c:v>
                </c:pt>
                <c:pt idx="1">
                  <c:v>46.790057708333329</c:v>
                </c:pt>
                <c:pt idx="2">
                  <c:v>48.108836500000002</c:v>
                </c:pt>
                <c:pt idx="3">
                  <c:v>49.590225416666669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34-4C03-884C-97AF55C37431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11bit-quantize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'RGB-PSNR'!$H$7:$H$10</c:f>
              <c:numCache>
                <c:formatCode>0.000</c:formatCode>
                <c:ptCount val="4"/>
                <c:pt idx="0">
                  <c:v>3.0967920000000007</c:v>
                </c:pt>
                <c:pt idx="1">
                  <c:v>4.0445679999999999</c:v>
                </c:pt>
                <c:pt idx="2">
                  <c:v>5.1017920000000005</c:v>
                </c:pt>
                <c:pt idx="3">
                  <c:v>6.6105200000000002</c:v>
                </c:pt>
              </c:numCache>
            </c:numRef>
          </c:xVal>
          <c:yVal>
            <c:numRef>
              <c:f>'RGB-PSNR'!$M$7:$M$10</c:f>
              <c:numCache>
                <c:formatCode>0.00</c:formatCode>
                <c:ptCount val="4"/>
                <c:pt idx="0">
                  <c:v>39.340142583333332</c:v>
                </c:pt>
                <c:pt idx="1">
                  <c:v>45.015792083333345</c:v>
                </c:pt>
                <c:pt idx="2">
                  <c:v>47.313489291666663</c:v>
                </c:pt>
                <c:pt idx="3">
                  <c:v>48.730218041666667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34-4C03-884C-97AF55C3743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34-4C03-884C-97AF55C3743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B34-4C03-884C-97AF55C37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0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prstDash val="solid"/>
      <a:beve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breakfast_track</a:t>
            </a:r>
          </a:p>
        </c:rich>
      </c:tx>
      <c:layout>
        <c:manualLayout>
          <c:xMode val="edge"/>
          <c:yMode val="edge"/>
          <c:x val="0.40416657693715757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72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'RGB-PSNR'!$D$29:$D$32</c:f>
              <c:numCache>
                <c:formatCode>0.000</c:formatCode>
                <c:ptCount val="4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'RGB-PSNR'!$L$29:$L$32</c:f>
              <c:numCache>
                <c:formatCode>0.00</c:formatCode>
                <c:ptCount val="4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16-43DF-916B-0BE7AC2898C6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11bit-quantize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'RGB-PSNR'!$H$29:$H$32</c:f>
              <c:numCache>
                <c:formatCode>0.000</c:formatCode>
                <c:ptCount val="4"/>
                <c:pt idx="0">
                  <c:v>28.501552</c:v>
                </c:pt>
                <c:pt idx="1">
                  <c:v>40.473143999999998</c:v>
                </c:pt>
                <c:pt idx="2">
                  <c:v>58.210816000000001</c:v>
                </c:pt>
                <c:pt idx="3">
                  <c:v>83.905472000000017</c:v>
                </c:pt>
              </c:numCache>
            </c:numRef>
          </c:xVal>
          <c:yVal>
            <c:numRef>
              <c:f>'RGB-PSNR'!$M$29:$M$32</c:f>
              <c:numCache>
                <c:formatCode>0.00</c:formatCode>
                <c:ptCount val="4"/>
                <c:pt idx="0">
                  <c:v>26.073845733333332</c:v>
                </c:pt>
                <c:pt idx="1">
                  <c:v>27.935510200000003</c:v>
                </c:pt>
                <c:pt idx="2">
                  <c:v>31.605749533333338</c:v>
                </c:pt>
                <c:pt idx="3">
                  <c:v>36.392945533333332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16-43DF-916B-0BE7AC2898C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'RGB-PSNR'!$J$29:$J$32</c:f>
              <c:numCache>
                <c:formatCode>0.0%</c:formatCode>
                <c:ptCount val="4"/>
                <c:pt idx="0">
                  <c:v>-0.23038401584382917</c:v>
                </c:pt>
                <c:pt idx="1">
                  <c:v>-0.23984685578353671</c:v>
                </c:pt>
                <c:pt idx="2">
                  <c:v>-0.24178342334896075</c:v>
                </c:pt>
                <c:pt idx="3">
                  <c:v>-0.22924983764779505</c:v>
                </c:pt>
              </c:numCache>
            </c:numRef>
          </c:xVal>
          <c:yVal>
            <c:numRef>
              <c:f>'RGB-PSNR'!$L$29:$L$32</c:f>
              <c:numCache>
                <c:formatCode>0.00</c:formatCode>
                <c:ptCount val="4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816-43DF-916B-0BE7AC2898C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'RGB-PSNR'!$J$29:$J$32</c:f>
              <c:numCache>
                <c:formatCode>0.0%</c:formatCode>
                <c:ptCount val="4"/>
                <c:pt idx="0">
                  <c:v>-0.23038401584382917</c:v>
                </c:pt>
                <c:pt idx="1">
                  <c:v>-0.23984685578353671</c:v>
                </c:pt>
                <c:pt idx="2">
                  <c:v>-0.24178342334896075</c:v>
                </c:pt>
                <c:pt idx="3">
                  <c:v>-0.22924983764779505</c:v>
                </c:pt>
              </c:numCache>
            </c:numRef>
          </c:xVal>
          <c:yVal>
            <c:numRef>
              <c:f>'RGB-PSNR'!$M$29:$M$32</c:f>
              <c:numCache>
                <c:formatCode>0.00</c:formatCode>
                <c:ptCount val="4"/>
                <c:pt idx="0">
                  <c:v>26.073845733333332</c:v>
                </c:pt>
                <c:pt idx="1">
                  <c:v>27.935510200000003</c:v>
                </c:pt>
                <c:pt idx="2">
                  <c:v>31.605749533333338</c:v>
                </c:pt>
                <c:pt idx="3">
                  <c:v>36.392945533333332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16-43DF-916B-0BE7AC28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20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2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  <c:minorUnit val="5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prstDash val="solid"/>
      <a:beve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12bit-quantize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32.317823466666667</c:v>
                </c:pt>
                <c:pt idx="1">
                  <c:v>35.228296533333335</c:v>
                </c:pt>
                <c:pt idx="2">
                  <c:v>39.209074666666666</c:v>
                </c:pt>
                <c:pt idx="3">
                  <c:v>41.685257266666667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BB-45AC-B030-9E008E4E53C4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11bit-quantize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29.205624000000004</c:v>
                </c:pt>
                <c:pt idx="1">
                  <c:v>41.486840000000001</c:v>
                </c:pt>
                <c:pt idx="2">
                  <c:v>59.819472000000005</c:v>
                </c:pt>
                <c:pt idx="3">
                  <c:v>86.426751999999993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30.979295066666666</c:v>
                </c:pt>
                <c:pt idx="1">
                  <c:v>32.767319733333331</c:v>
                </c:pt>
                <c:pt idx="2">
                  <c:v>35.997454666666663</c:v>
                </c:pt>
                <c:pt idx="3">
                  <c:v>40.327878333333338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BB-45AC-B030-9E008E4E53C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29.205624000000004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BB-45AC-B030-9E008E4E53C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29.205624000000004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BB-45AC-B030-9E008E4E5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12bit-quantize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34.314412904761902</c:v>
                </c:pt>
                <c:pt idx="1">
                  <c:v>36.934864238095237</c:v>
                </c:pt>
                <c:pt idx="2">
                  <c:v>40.48651685714286</c:v>
                </c:pt>
                <c:pt idx="3">
                  <c:v>43.660332190476183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64-4787-AA35-2074A3C8B27E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11bit-quantize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21.309856</c:v>
                </c:pt>
                <c:pt idx="1">
                  <c:v>29.949416000000003</c:v>
                </c:pt>
                <c:pt idx="2">
                  <c:v>43.809032000000002</c:v>
                </c:pt>
                <c:pt idx="3">
                  <c:v>65.694232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32.415343</c:v>
                </c:pt>
                <c:pt idx="1">
                  <c:v>34.950577333333328</c:v>
                </c:pt>
                <c:pt idx="2">
                  <c:v>37.71460319047619</c:v>
                </c:pt>
                <c:pt idx="3">
                  <c:v>41.506091523809516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64-4787-AA35-2074A3C8B27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21.309856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64-4787-AA35-2074A3C8B27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21.309856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64-4787-AA35-2074A3C8B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12bit-quantize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34.175089714285711</c:v>
                </c:pt>
                <c:pt idx="1">
                  <c:v>36.840509571428569</c:v>
                </c:pt>
                <c:pt idx="2">
                  <c:v>40.399201142857144</c:v>
                </c:pt>
                <c:pt idx="3">
                  <c:v>43.319599333333336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0A-4F50-B45F-6530CB5B647A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11bit-quantize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22.008264000000004</c:v>
                </c:pt>
                <c:pt idx="1">
                  <c:v>30.895712</c:v>
                </c:pt>
                <c:pt idx="2">
                  <c:v>45.398407999999996</c:v>
                </c:pt>
                <c:pt idx="3">
                  <c:v>68.281632000000002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32.361786619047621</c:v>
                </c:pt>
                <c:pt idx="1">
                  <c:v>34.834636190476182</c:v>
                </c:pt>
                <c:pt idx="2">
                  <c:v>37.614691190476194</c:v>
                </c:pt>
                <c:pt idx="3">
                  <c:v>41.434430238095239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0A-4F50-B45F-6530CB5B647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0A-4F50-B45F-6530CB5B647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0A-4F50-B45F-6530CB5B6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12bit-quantize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31.727322375000004</c:v>
                </c:pt>
                <c:pt idx="1">
                  <c:v>35.829733562499996</c:v>
                </c:pt>
                <c:pt idx="2">
                  <c:v>40.548064250000003</c:v>
                </c:pt>
                <c:pt idx="3">
                  <c:v>43.708715093749994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CB-471A-9297-7CDB17058D07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11bit-quantize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98.050312000000005</c:v>
                </c:pt>
                <c:pt idx="1">
                  <c:v>138.37070399999999</c:v>
                </c:pt>
                <c:pt idx="2">
                  <c:v>197.38556</c:v>
                </c:pt>
                <c:pt idx="3">
                  <c:v>278.56732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29.670566562500003</c:v>
                </c:pt>
                <c:pt idx="1">
                  <c:v>32.674682249999996</c:v>
                </c:pt>
                <c:pt idx="2">
                  <c:v>37.059216531250001</c:v>
                </c:pt>
                <c:pt idx="3">
                  <c:v>41.708285593749999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CB-471A-9297-7CDB17058D0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98.050312000000005</c:v>
                </c:pt>
                <c:pt idx="1">
                  <c:v>356.432816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CB-471A-9297-7CDB17058D0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98.050312000000005</c:v>
                </c:pt>
                <c:pt idx="1">
                  <c:v>356.432816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CB-471A-9297-7CDB17058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12bit-quantize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31.633154781249999</c:v>
                </c:pt>
                <c:pt idx="1">
                  <c:v>35.796777500000005</c:v>
                </c:pt>
                <c:pt idx="2">
                  <c:v>40.292257375000013</c:v>
                </c:pt>
                <c:pt idx="3">
                  <c:v>43.124703437500003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1F-4DCD-BBDF-1D006082FF05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11bit-quantize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102.413904</c:v>
                </c:pt>
                <c:pt idx="1">
                  <c:v>144.882408</c:v>
                </c:pt>
                <c:pt idx="2">
                  <c:v>206.73079999999996</c:v>
                </c:pt>
                <c:pt idx="3">
                  <c:v>291.55017599999996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29.461887000000001</c:v>
                </c:pt>
                <c:pt idx="1">
                  <c:v>32.549875343749996</c:v>
                </c:pt>
                <c:pt idx="2">
                  <c:v>36.904774312499988</c:v>
                </c:pt>
                <c:pt idx="3">
                  <c:v>41.359267906249997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1F-4DCD-BBDF-1D006082FF0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102.413904</c:v>
                </c:pt>
                <c:pt idx="1">
                  <c:v>372.53076799999991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1F-4DCD-BBDF-1D006082FF0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102.413904</c:v>
                </c:pt>
                <c:pt idx="1">
                  <c:v>372.53076799999991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1F-4DCD-BBDF-1D006082F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12bit-quantize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37.948527999999996</c:v>
                </c:pt>
                <c:pt idx="1">
                  <c:v>56.081432</c:v>
                </c:pt>
                <c:pt idx="2">
                  <c:v>83.899416000000002</c:v>
                </c:pt>
                <c:pt idx="3">
                  <c:v>121.390568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34.971935000000002</c:v>
                </c:pt>
                <c:pt idx="1">
                  <c:v>37.957441523809521</c:v>
                </c:pt>
                <c:pt idx="2">
                  <c:v>41.642704333333349</c:v>
                </c:pt>
                <c:pt idx="3">
                  <c:v>44.420052047619052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9E-4A2A-8E87-F058DBEF6AFD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11bit-quantize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28.839088</c:v>
                </c:pt>
                <c:pt idx="1">
                  <c:v>41.692</c:v>
                </c:pt>
                <c:pt idx="2">
                  <c:v>61.894767999999999</c:v>
                </c:pt>
                <c:pt idx="3">
                  <c:v>92.347752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33.393721047619046</c:v>
                </c:pt>
                <c:pt idx="1">
                  <c:v>35.584091714285719</c:v>
                </c:pt>
                <c:pt idx="2">
                  <c:v>38.776302904761899</c:v>
                </c:pt>
                <c:pt idx="3">
                  <c:v>42.732196285714288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E-4A2A-8E87-F058DBEF6AF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28.839088</c:v>
                </c:pt>
                <c:pt idx="1">
                  <c:v>121.390568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9E-4A2A-8E87-F058DBEF6AF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28.839088</c:v>
                </c:pt>
                <c:pt idx="1">
                  <c:v>121.390568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9E-4A2A-8E87-F058DBEF6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11bit-quantize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29.76248</c:v>
                </c:pt>
                <c:pt idx="1">
                  <c:v>42.995168</c:v>
                </c:pt>
                <c:pt idx="2">
                  <c:v>64.003215999999995</c:v>
                </c:pt>
                <c:pt idx="3">
                  <c:v>95.661008000000024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33.203428428571428</c:v>
                </c:pt>
                <c:pt idx="1">
                  <c:v>35.52747633333334</c:v>
                </c:pt>
                <c:pt idx="2">
                  <c:v>38.829559238095236</c:v>
                </c:pt>
                <c:pt idx="3">
                  <c:v>42.566656285714281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EE-43DB-8ACD-53407A735B5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EE-43DB-8ACD-53407A735B5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EE-43DB-8ACD-53407A735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fruit</a:t>
            </a:r>
          </a:p>
        </c:rich>
      </c:tx>
      <c:layout>
        <c:manualLayout>
          <c:xMode val="edge"/>
          <c:yMode val="edge"/>
          <c:x val="0.40416657693715757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72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'RGB-PSNR'!$D$7:$D$10</c:f>
              <c:numCache>
                <c:formatCode>0.000</c:formatCode>
                <c:ptCount val="4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'RGB-PSNR'!$L$7:$L$10</c:f>
              <c:numCache>
                <c:formatCode>0.00</c:formatCode>
                <c:ptCount val="4"/>
                <c:pt idx="0">
                  <c:v>43.409885083333336</c:v>
                </c:pt>
                <c:pt idx="1">
                  <c:v>46.790057708333329</c:v>
                </c:pt>
                <c:pt idx="2">
                  <c:v>48.108836500000002</c:v>
                </c:pt>
                <c:pt idx="3">
                  <c:v>49.590225416666669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78-4993-932B-8DFB08598915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11bit-quantize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'RGB-PSNR'!$H$7:$H$10</c:f>
              <c:numCache>
                <c:formatCode>0.000</c:formatCode>
                <c:ptCount val="4"/>
                <c:pt idx="0">
                  <c:v>3.0967920000000007</c:v>
                </c:pt>
                <c:pt idx="1">
                  <c:v>4.0445679999999999</c:v>
                </c:pt>
                <c:pt idx="2">
                  <c:v>5.1017920000000005</c:v>
                </c:pt>
                <c:pt idx="3">
                  <c:v>6.6105200000000002</c:v>
                </c:pt>
              </c:numCache>
            </c:numRef>
          </c:xVal>
          <c:yVal>
            <c:numRef>
              <c:f>'RGB-PSNR'!$M$7:$M$10</c:f>
              <c:numCache>
                <c:formatCode>0.00</c:formatCode>
                <c:ptCount val="4"/>
                <c:pt idx="0">
                  <c:v>39.340142583333332</c:v>
                </c:pt>
                <c:pt idx="1">
                  <c:v>45.015792083333345</c:v>
                </c:pt>
                <c:pt idx="2">
                  <c:v>47.313489291666663</c:v>
                </c:pt>
                <c:pt idx="3">
                  <c:v>48.730218041666667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78-4993-932B-8DFB0859891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78-4993-932B-8DFB0859891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78-4993-932B-8DFB08598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0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prstDash val="solid"/>
      <a:beve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fruit</a:t>
            </a:r>
          </a:p>
        </c:rich>
      </c:tx>
      <c:layout>
        <c:manualLayout>
          <c:xMode val="edge"/>
          <c:yMode val="edge"/>
          <c:x val="0.40416657693715757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72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'YUV-PSNR'!$D$7:$D$10</c:f>
              <c:numCache>
                <c:formatCode>0.000</c:formatCode>
                <c:ptCount val="4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'YUV-PSNR'!$L$7:$L$10</c:f>
              <c:numCache>
                <c:formatCode>0.00</c:formatCode>
                <c:ptCount val="4"/>
                <c:pt idx="0">
                  <c:v>47.254513624999994</c:v>
                </c:pt>
                <c:pt idx="1">
                  <c:v>50.435263208333339</c:v>
                </c:pt>
                <c:pt idx="2">
                  <c:v>51.732762416666652</c:v>
                </c:pt>
                <c:pt idx="3">
                  <c:v>53.154724874999999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F4-420C-A8A0-E8E3E02CA414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11bit-quantize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'YUV-PSNR'!$H$7:$H$10</c:f>
              <c:numCache>
                <c:formatCode>0.000</c:formatCode>
                <c:ptCount val="4"/>
                <c:pt idx="0">
                  <c:v>3.0967920000000007</c:v>
                </c:pt>
                <c:pt idx="1">
                  <c:v>4.0445679999999999</c:v>
                </c:pt>
                <c:pt idx="2">
                  <c:v>5.1017920000000005</c:v>
                </c:pt>
                <c:pt idx="3">
                  <c:v>6.6105200000000002</c:v>
                </c:pt>
              </c:numCache>
            </c:numRef>
          </c:xVal>
          <c:yVal>
            <c:numRef>
              <c:f>'YUV-PSNR'!$M$7:$M$10</c:f>
              <c:numCache>
                <c:formatCode>0.00</c:formatCode>
                <c:ptCount val="4"/>
                <c:pt idx="0">
                  <c:v>43.345468250000003</c:v>
                </c:pt>
                <c:pt idx="1">
                  <c:v>48.730369375000002</c:v>
                </c:pt>
                <c:pt idx="2">
                  <c:v>50.89370808333333</c:v>
                </c:pt>
                <c:pt idx="3">
                  <c:v>52.259917291666675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F4-420C-A8A0-E8E3E02CA41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F4-420C-A8A0-E8E3E02CA41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F4-420C-A8A0-E8E3E02CA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0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prstDash val="solid"/>
      <a:beve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breakfast</a:t>
            </a:r>
          </a:p>
        </c:rich>
      </c:tx>
      <c:layout>
        <c:manualLayout>
          <c:xMode val="edge"/>
          <c:yMode val="edge"/>
          <c:x val="0.40416657693715757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72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38.896995266666664</c:v>
                </c:pt>
                <c:pt idx="1">
                  <c:v>41.334714466666675</c:v>
                </c:pt>
                <c:pt idx="2">
                  <c:v>42.532670000000003</c:v>
                </c:pt>
                <c:pt idx="3">
                  <c:v>43.189662066666671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15-4B14-B9F2-853475E3EE23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11bit-quantize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23.711600000000004</c:v>
                </c:pt>
                <c:pt idx="1">
                  <c:v>31.949432000000002</c:v>
                </c:pt>
                <c:pt idx="2">
                  <c:v>42.517448000000002</c:v>
                </c:pt>
                <c:pt idx="3">
                  <c:v>58.006704000000006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35.854039133333337</c:v>
                </c:pt>
                <c:pt idx="1">
                  <c:v>39.290285066666669</c:v>
                </c:pt>
                <c:pt idx="2">
                  <c:v>41.385118333333338</c:v>
                </c:pt>
                <c:pt idx="3">
                  <c:v>42.682579266666671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15-4B14-B9F2-853475E3EE2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15-4B14-B9F2-853475E3EE2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15-4B14-B9F2-853475E3E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85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prstDash val="solid"/>
      <a:beve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breakfast_track</a:t>
            </a:r>
          </a:p>
        </c:rich>
      </c:tx>
      <c:layout>
        <c:manualLayout>
          <c:xMode val="edge"/>
          <c:yMode val="edge"/>
          <c:x val="0.40416657693715757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72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'YUV-PSNR'!$D$29:$D$32</c:f>
              <c:numCache>
                <c:formatCode>0.000</c:formatCode>
                <c:ptCount val="4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'YUV-PSNR'!$L$29:$L$32</c:f>
              <c:numCache>
                <c:formatCode>0.00</c:formatCode>
                <c:ptCount val="4"/>
                <c:pt idx="0">
                  <c:v>32.467099999999995</c:v>
                </c:pt>
                <c:pt idx="1">
                  <c:v>35.240454933333332</c:v>
                </c:pt>
                <c:pt idx="2">
                  <c:v>39.284910999999994</c:v>
                </c:pt>
                <c:pt idx="3">
                  <c:v>41.927219866666668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6-43FF-975F-8D44E54BFB5A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11bit-quantize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'RGB-PSNR'!$H$29:$H$32</c:f>
              <c:numCache>
                <c:formatCode>0.000</c:formatCode>
                <c:ptCount val="4"/>
                <c:pt idx="0">
                  <c:v>28.501552</c:v>
                </c:pt>
                <c:pt idx="1">
                  <c:v>40.473143999999998</c:v>
                </c:pt>
                <c:pt idx="2">
                  <c:v>58.210816000000001</c:v>
                </c:pt>
                <c:pt idx="3">
                  <c:v>83.905472000000017</c:v>
                </c:pt>
              </c:numCache>
            </c:numRef>
          </c:xVal>
          <c:yVal>
            <c:numRef>
              <c:f>'RGB-PSNR'!$M$29:$M$32</c:f>
              <c:numCache>
                <c:formatCode>0.00</c:formatCode>
                <c:ptCount val="4"/>
                <c:pt idx="0">
                  <c:v>26.073845733333332</c:v>
                </c:pt>
                <c:pt idx="1">
                  <c:v>27.935510200000003</c:v>
                </c:pt>
                <c:pt idx="2">
                  <c:v>31.605749533333338</c:v>
                </c:pt>
                <c:pt idx="3">
                  <c:v>36.392945533333332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16-43FF-975F-8D44E54BFB5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'RGB-PSNR'!$J$29:$J$32</c:f>
              <c:numCache>
                <c:formatCode>0.0%</c:formatCode>
                <c:ptCount val="4"/>
                <c:pt idx="0">
                  <c:v>-0.23038401584382917</c:v>
                </c:pt>
                <c:pt idx="1">
                  <c:v>-0.23984685578353671</c:v>
                </c:pt>
                <c:pt idx="2">
                  <c:v>-0.24178342334896075</c:v>
                </c:pt>
                <c:pt idx="3">
                  <c:v>-0.22924983764779505</c:v>
                </c:pt>
              </c:numCache>
            </c:numRef>
          </c:xVal>
          <c:yVal>
            <c:numRef>
              <c:f>'RGB-PSNR'!$L$29:$L$32</c:f>
              <c:numCache>
                <c:formatCode>0.00</c:formatCode>
                <c:ptCount val="4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16-43FF-975F-8D44E54BFB5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'RGB-PSNR'!$J$29:$J$32</c:f>
              <c:numCache>
                <c:formatCode>0.0%</c:formatCode>
                <c:ptCount val="4"/>
                <c:pt idx="0">
                  <c:v>-0.23038401584382917</c:v>
                </c:pt>
                <c:pt idx="1">
                  <c:v>-0.23984685578353671</c:v>
                </c:pt>
                <c:pt idx="2">
                  <c:v>-0.24178342334896075</c:v>
                </c:pt>
                <c:pt idx="3">
                  <c:v>-0.22924983764779505</c:v>
                </c:pt>
              </c:numCache>
            </c:numRef>
          </c:xVal>
          <c:yVal>
            <c:numRef>
              <c:f>'RGB-PSNR'!$M$29:$M$32</c:f>
              <c:numCache>
                <c:formatCode>0.00</c:formatCode>
                <c:ptCount val="4"/>
                <c:pt idx="0">
                  <c:v>26.073845733333332</c:v>
                </c:pt>
                <c:pt idx="1">
                  <c:v>27.935510200000003</c:v>
                </c:pt>
                <c:pt idx="2">
                  <c:v>31.605749533333338</c:v>
                </c:pt>
                <c:pt idx="3">
                  <c:v>36.392945533333332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16-43FF-975F-8D44E54BF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20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2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  <c:minorUnit val="5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prstDash val="solid"/>
      <a:beve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12bit-quantize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0.98575294599999996</c:v>
                </c:pt>
                <c:pt idx="1">
                  <c:v>0.99170901333333339</c:v>
                </c:pt>
                <c:pt idx="2">
                  <c:v>0.99345479600000008</c:v>
                </c:pt>
                <c:pt idx="3">
                  <c:v>0.99423304933333345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E7-47D5-88F8-3F4D730135B5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11bit-quantize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23.711600000000004</c:v>
                </c:pt>
                <c:pt idx="1">
                  <c:v>31.949432000000002</c:v>
                </c:pt>
                <c:pt idx="2">
                  <c:v>42.517448000000002</c:v>
                </c:pt>
                <c:pt idx="3">
                  <c:v>58.006704000000006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0.97036158666666661</c:v>
                </c:pt>
                <c:pt idx="1">
                  <c:v>0.98787434800000018</c:v>
                </c:pt>
                <c:pt idx="2">
                  <c:v>0.99215317200000008</c:v>
                </c:pt>
                <c:pt idx="3">
                  <c:v>0.99361224866666675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E7-47D5-88F8-3F4D730135B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E7-47D5-88F8-3F4D730135B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1E7-47D5-88F8-3F4D73013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12bit-quantize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0.95833688400000006</c:v>
                </c:pt>
                <c:pt idx="1">
                  <c:v>0.97572322399999978</c:v>
                </c:pt>
                <c:pt idx="2">
                  <c:v>0.98810872066666655</c:v>
                </c:pt>
                <c:pt idx="3">
                  <c:v>0.99241338533333334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D3-44C6-91C0-EDF9366FAD54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11bit-quantize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28.501552</c:v>
                </c:pt>
                <c:pt idx="1">
                  <c:v>40.473143999999998</c:v>
                </c:pt>
                <c:pt idx="2">
                  <c:v>58.210816000000001</c:v>
                </c:pt>
                <c:pt idx="3">
                  <c:v>83.905472000000017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0.93674018733333331</c:v>
                </c:pt>
                <c:pt idx="1">
                  <c:v>0.96293322933333336</c:v>
                </c:pt>
                <c:pt idx="2">
                  <c:v>0.97919334533333335</c:v>
                </c:pt>
                <c:pt idx="3">
                  <c:v>0.98963146666666668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D3-44C6-91C0-EDF9366FAD5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28.501552</c:v>
                </c:pt>
                <c:pt idx="1">
                  <c:v>108.862088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D3-44C6-91C0-EDF9366FAD5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28.501552</c:v>
                </c:pt>
                <c:pt idx="1">
                  <c:v>108.862088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D3-44C6-91C0-EDF9366FA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12bit-quantize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0.95698564733333324</c:v>
                </c:pt>
                <c:pt idx="1">
                  <c:v>0.9749194326666667</c:v>
                </c:pt>
                <c:pt idx="2">
                  <c:v>0.98757303066666668</c:v>
                </c:pt>
                <c:pt idx="3">
                  <c:v>0.99193356466666682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A8-41F3-917D-12720EDD087E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11bit-quantize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29.205624000000004</c:v>
                </c:pt>
                <c:pt idx="1">
                  <c:v>41.486840000000001</c:v>
                </c:pt>
                <c:pt idx="2">
                  <c:v>59.819472000000005</c:v>
                </c:pt>
                <c:pt idx="3">
                  <c:v>86.426751999999993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0.93397401466666685</c:v>
                </c:pt>
                <c:pt idx="1">
                  <c:v>0.96183507400000001</c:v>
                </c:pt>
                <c:pt idx="2">
                  <c:v>0.97857687999999998</c:v>
                </c:pt>
                <c:pt idx="3">
                  <c:v>0.98914434666666651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A8-41F3-917D-12720EDD087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29.205624000000004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A8-41F3-917D-12720EDD087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29.205624000000004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A8-41F3-917D-12720EDD0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12bit-quantize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0.96903136380952382</c:v>
                </c:pt>
                <c:pt idx="1">
                  <c:v>0.98082668380952365</c:v>
                </c:pt>
                <c:pt idx="2">
                  <c:v>0.98939370380952374</c:v>
                </c:pt>
                <c:pt idx="3">
                  <c:v>0.99380515857142848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26-4DCA-AA0A-2F670EF532B2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11bit-quantize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21.309856</c:v>
                </c:pt>
                <c:pt idx="1">
                  <c:v>29.949416000000003</c:v>
                </c:pt>
                <c:pt idx="2">
                  <c:v>43.809032000000002</c:v>
                </c:pt>
                <c:pt idx="3">
                  <c:v>65.694232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0.95174084190476171</c:v>
                </c:pt>
                <c:pt idx="1">
                  <c:v>0.97234949761904754</c:v>
                </c:pt>
                <c:pt idx="2">
                  <c:v>0.98286093761904747</c:v>
                </c:pt>
                <c:pt idx="3">
                  <c:v>0.9907358961904762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26-4DCA-AA0A-2F670EF532B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21.309856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926-4DCA-AA0A-2F670EF532B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21.309856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926-4DCA-AA0A-2F670EF5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12bit-quantize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0.96755116761904758</c:v>
                </c:pt>
                <c:pt idx="1">
                  <c:v>0.97986977619047599</c:v>
                </c:pt>
                <c:pt idx="2">
                  <c:v>0.98891836142857159</c:v>
                </c:pt>
                <c:pt idx="3">
                  <c:v>0.99346047666666659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C-4985-A53F-7DCF193BEE4F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11bit-quantize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22.008264000000004</c:v>
                </c:pt>
                <c:pt idx="1">
                  <c:v>30.895712</c:v>
                </c:pt>
                <c:pt idx="2">
                  <c:v>45.398407999999996</c:v>
                </c:pt>
                <c:pt idx="3">
                  <c:v>68.281632000000002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0.94938964285714278</c:v>
                </c:pt>
                <c:pt idx="1">
                  <c:v>0.97109627333333337</c:v>
                </c:pt>
                <c:pt idx="2">
                  <c:v>0.98227012428571436</c:v>
                </c:pt>
                <c:pt idx="3">
                  <c:v>0.99036659857142861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C-4985-A53F-7DCF193BEE4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C-4985-A53F-7DCF193BEE4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C-4985-A53F-7DCF193BE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12bit-quantize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0.93688656531250003</c:v>
                </c:pt>
                <c:pt idx="1">
                  <c:v>0.97254385749999983</c:v>
                </c:pt>
                <c:pt idx="2">
                  <c:v>0.98944849312499994</c:v>
                </c:pt>
                <c:pt idx="3">
                  <c:v>0.99455648124999985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0B-4728-8F49-97C43AB199C0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11bit-quantize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98.050312000000005</c:v>
                </c:pt>
                <c:pt idx="1">
                  <c:v>138.37070399999999</c:v>
                </c:pt>
                <c:pt idx="2">
                  <c:v>197.38556</c:v>
                </c:pt>
                <c:pt idx="3">
                  <c:v>278.56732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0.90175803187499992</c:v>
                </c:pt>
                <c:pt idx="1">
                  <c:v>0.94690562843749992</c:v>
                </c:pt>
                <c:pt idx="2">
                  <c:v>0.97815203906250014</c:v>
                </c:pt>
                <c:pt idx="3">
                  <c:v>0.99130811718750012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0B-4728-8F49-97C43AB199C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98.050312000000005</c:v>
                </c:pt>
                <c:pt idx="1">
                  <c:v>356.432816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0B-4728-8F49-97C43AB199C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98.050312000000005</c:v>
                </c:pt>
                <c:pt idx="1">
                  <c:v>356.432816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0B-4728-8F49-97C43AB19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11bit-quantize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102.413904</c:v>
                </c:pt>
                <c:pt idx="1">
                  <c:v>144.882408</c:v>
                </c:pt>
                <c:pt idx="2">
                  <c:v>206.73079999999996</c:v>
                </c:pt>
                <c:pt idx="3">
                  <c:v>291.55017599999996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0.89023165812499994</c:v>
                </c:pt>
                <c:pt idx="1">
                  <c:v>0.94073154718750007</c:v>
                </c:pt>
                <c:pt idx="2">
                  <c:v>0.97575188468749996</c:v>
                </c:pt>
                <c:pt idx="3">
                  <c:v>0.99029638500000017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C0-4E16-BEFD-FACDA92A184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102.413904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C0-4E16-BEFD-FACDA92A184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102.413904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C0-4E16-BEFD-FACDA92A1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11bit-quantize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28.839088</c:v>
                </c:pt>
                <c:pt idx="1">
                  <c:v>41.692</c:v>
                </c:pt>
                <c:pt idx="2">
                  <c:v>61.894767999999999</c:v>
                </c:pt>
                <c:pt idx="3">
                  <c:v>92.347752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0.95763893571428582</c:v>
                </c:pt>
                <c:pt idx="1">
                  <c:v>0.97306909380952378</c:v>
                </c:pt>
                <c:pt idx="2">
                  <c:v>0.98364651761904753</c:v>
                </c:pt>
                <c:pt idx="3">
                  <c:v>0.99133679380952378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D4-4250-BAD9-AFE397A9223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28.839088</c:v>
                </c:pt>
                <c:pt idx="1">
                  <c:v>121.390568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D4-4250-BAD9-AFE397A9223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28.839088</c:v>
                </c:pt>
                <c:pt idx="1">
                  <c:v>121.390568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D4-4250-BAD9-AFE397A92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11bit-quantize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29.76248</c:v>
                </c:pt>
                <c:pt idx="1">
                  <c:v>42.995168</c:v>
                </c:pt>
                <c:pt idx="2">
                  <c:v>64.003215999999995</c:v>
                </c:pt>
                <c:pt idx="3">
                  <c:v>95.661008000000024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0.95485737428571427</c:v>
                </c:pt>
                <c:pt idx="1">
                  <c:v>0.97140112000000001</c:v>
                </c:pt>
                <c:pt idx="2">
                  <c:v>0.98267256619047638</c:v>
                </c:pt>
                <c:pt idx="3">
                  <c:v>0.99075523714285707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FA-420C-A4B9-95954DCC728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FA-420C-A4B9-95954DCC728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7FA-420C-A4B9-95954DCC7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12bit-quantize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0.99789476916666675</c:v>
                </c:pt>
                <c:pt idx="1">
                  <c:v>0.99867078999999981</c:v>
                </c:pt>
                <c:pt idx="2">
                  <c:v>0.99891922250000009</c:v>
                </c:pt>
                <c:pt idx="3">
                  <c:v>0.9991094437500001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3E-4283-9637-4DDEC56D69F5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11bit-quantize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3.0967920000000007</c:v>
                </c:pt>
                <c:pt idx="1">
                  <c:v>4.0445679999999999</c:v>
                </c:pt>
                <c:pt idx="2">
                  <c:v>5.1017920000000005</c:v>
                </c:pt>
                <c:pt idx="3">
                  <c:v>6.6105200000000002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0.99570006124999966</c:v>
                </c:pt>
                <c:pt idx="1">
                  <c:v>0.99824696833333337</c:v>
                </c:pt>
                <c:pt idx="2">
                  <c:v>0.99873305791666678</c:v>
                </c:pt>
                <c:pt idx="3">
                  <c:v>0.99895808874999992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3E-4283-9637-4DDEC56D69F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3E-4283-9637-4DDEC56D69F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23E-4283-9637-4DDEC56D6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12bit-quantize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0.99025311599999999</c:v>
                </c:pt>
                <c:pt idx="1">
                  <c:v>0.99195924199999985</c:v>
                </c:pt>
                <c:pt idx="2">
                  <c:v>0.99302144466666675</c:v>
                </c:pt>
                <c:pt idx="3">
                  <c:v>0.99441893800000003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66-4F59-AB50-878E85B3899F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11bit-quantize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23.711600000000004</c:v>
                </c:pt>
                <c:pt idx="1">
                  <c:v>31.949432000000002</c:v>
                </c:pt>
                <c:pt idx="2">
                  <c:v>42.517448000000002</c:v>
                </c:pt>
                <c:pt idx="3">
                  <c:v>58.006704000000006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0.9846960893333333</c:v>
                </c:pt>
                <c:pt idx="1">
                  <c:v>0.99063908533333322</c:v>
                </c:pt>
                <c:pt idx="2">
                  <c:v>0.99305070066666656</c:v>
                </c:pt>
                <c:pt idx="3">
                  <c:v>0.99639159466666671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66-4F59-AB50-878E85B3899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66-4F59-AB50-878E85B3899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66-4F59-AB50-878E85B38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12bit-quantize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0.95452699866666679</c:v>
                </c:pt>
                <c:pt idx="1">
                  <c:v>0.97254070799999992</c:v>
                </c:pt>
                <c:pt idx="2">
                  <c:v>0.99034704333333323</c:v>
                </c:pt>
                <c:pt idx="3">
                  <c:v>0.9951982220000003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41-4B03-A89D-EB2BF7A1131A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11bit-quantize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28.501552</c:v>
                </c:pt>
                <c:pt idx="1">
                  <c:v>40.473143999999998</c:v>
                </c:pt>
                <c:pt idx="2">
                  <c:v>58.210816000000001</c:v>
                </c:pt>
                <c:pt idx="3">
                  <c:v>83.905472000000017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0.9440053106666666</c:v>
                </c:pt>
                <c:pt idx="1">
                  <c:v>0.95885249333333344</c:v>
                </c:pt>
                <c:pt idx="2">
                  <c:v>0.97724961133333321</c:v>
                </c:pt>
                <c:pt idx="3">
                  <c:v>0.99214689999999994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41-4B03-A89D-EB2BF7A1131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28.501552</c:v>
                </c:pt>
                <c:pt idx="1">
                  <c:v>108.862088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41-4B03-A89D-EB2BF7A1131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28.501552</c:v>
                </c:pt>
                <c:pt idx="1">
                  <c:v>108.862088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41-4B03-A89D-EB2BF7A11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12bit-quantize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0.95391290933333339</c:v>
                </c:pt>
                <c:pt idx="1">
                  <c:v>0.97218706533333332</c:v>
                </c:pt>
                <c:pt idx="2">
                  <c:v>0.99002121133333343</c:v>
                </c:pt>
                <c:pt idx="3">
                  <c:v>0.99514774999999989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6A-4F0C-90DD-6053688ABAF8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11bit-quantize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29.205624000000004</c:v>
                </c:pt>
                <c:pt idx="1">
                  <c:v>41.486840000000001</c:v>
                </c:pt>
                <c:pt idx="2">
                  <c:v>59.819472000000005</c:v>
                </c:pt>
                <c:pt idx="3">
                  <c:v>86.426751999999993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0.94380767533333343</c:v>
                </c:pt>
                <c:pt idx="1">
                  <c:v>0.95889756000000004</c:v>
                </c:pt>
                <c:pt idx="2">
                  <c:v>0.97694968400000015</c:v>
                </c:pt>
                <c:pt idx="3">
                  <c:v>0.99196884800000018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6A-4F0C-90DD-6053688ABAF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29.205624000000004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6A-4F0C-90DD-6053688ABAF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29.205624000000004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6A-4F0C-90DD-6053688AB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12bit-quantize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0.97449244047619055</c:v>
                </c:pt>
                <c:pt idx="1">
                  <c:v>0.98494449047619048</c:v>
                </c:pt>
                <c:pt idx="2">
                  <c:v>0.99257969380952371</c:v>
                </c:pt>
                <c:pt idx="3">
                  <c:v>0.99605770809523819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41-436B-AF4D-721F4366715D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11bit-quantize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21.309856</c:v>
                </c:pt>
                <c:pt idx="1">
                  <c:v>29.949416000000003</c:v>
                </c:pt>
                <c:pt idx="2">
                  <c:v>43.809032000000002</c:v>
                </c:pt>
                <c:pt idx="3">
                  <c:v>65.694232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0.96396093523809512</c:v>
                </c:pt>
                <c:pt idx="1">
                  <c:v>0.97764976904761891</c:v>
                </c:pt>
                <c:pt idx="2">
                  <c:v>0.98699993904761907</c:v>
                </c:pt>
                <c:pt idx="3">
                  <c:v>0.99373494714285726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41-436B-AF4D-721F4366715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21.309856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41-436B-AF4D-721F4366715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21.309856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41-436B-AF4D-721F43667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12bit-quantize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0.97329683999999994</c:v>
                </c:pt>
                <c:pt idx="1">
                  <c:v>0.98444683619047624</c:v>
                </c:pt>
                <c:pt idx="2">
                  <c:v>0.99233596333333352</c:v>
                </c:pt>
                <c:pt idx="3">
                  <c:v>0.99586930666666673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9A-4E16-8775-07C7E016F7F8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11bit-quantize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22.008264000000004</c:v>
                </c:pt>
                <c:pt idx="1">
                  <c:v>30.895712</c:v>
                </c:pt>
                <c:pt idx="2">
                  <c:v>45.398407999999996</c:v>
                </c:pt>
                <c:pt idx="3">
                  <c:v>68.281632000000002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0.96298991333333339</c:v>
                </c:pt>
                <c:pt idx="1">
                  <c:v>0.9770725238095237</c:v>
                </c:pt>
                <c:pt idx="2">
                  <c:v>0.98664372333333339</c:v>
                </c:pt>
                <c:pt idx="3">
                  <c:v>0.9935515838095238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9A-4E16-8775-07C7E016F7F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9A-4E16-8775-07C7E016F7F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59A-4E16-8775-07C7E016F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12bit-quantize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0.96381933531250008</c:v>
                </c:pt>
                <c:pt idx="1">
                  <c:v>0.98289698375000001</c:v>
                </c:pt>
                <c:pt idx="2">
                  <c:v>0.99287583718749994</c:v>
                </c:pt>
                <c:pt idx="3">
                  <c:v>0.99625927531250025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0F-4FAA-8BF9-3D701E714610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11bit-quantize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98.050312000000005</c:v>
                </c:pt>
                <c:pt idx="1">
                  <c:v>138.37070399999999</c:v>
                </c:pt>
                <c:pt idx="2">
                  <c:v>197.38556</c:v>
                </c:pt>
                <c:pt idx="3">
                  <c:v>278.56732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0.94860628562499993</c:v>
                </c:pt>
                <c:pt idx="1">
                  <c:v>0.96894116093749993</c:v>
                </c:pt>
                <c:pt idx="2">
                  <c:v>0.98612702375000016</c:v>
                </c:pt>
                <c:pt idx="3">
                  <c:v>0.99409166281249983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0F-4FAA-8BF9-3D701E71461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98.050312000000005</c:v>
                </c:pt>
                <c:pt idx="1">
                  <c:v>356.432816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0F-4FAA-8BF9-3D701E71461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98.050312000000005</c:v>
                </c:pt>
                <c:pt idx="1">
                  <c:v>356.432816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0F-4FAA-8BF9-3D701E714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12bit-quantize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0.96216957468750008</c:v>
                </c:pt>
                <c:pt idx="1">
                  <c:v>0.98207449125000013</c:v>
                </c:pt>
                <c:pt idx="2">
                  <c:v>0.99251801968750009</c:v>
                </c:pt>
                <c:pt idx="3">
                  <c:v>0.99602294281250014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C1-4B6A-A5E2-F4801A4CD5F8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11bit-quantize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102.413904</c:v>
                </c:pt>
                <c:pt idx="1">
                  <c:v>144.882408</c:v>
                </c:pt>
                <c:pt idx="2">
                  <c:v>206.73079999999996</c:v>
                </c:pt>
                <c:pt idx="3">
                  <c:v>291.55017599999996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0.94568538812500014</c:v>
                </c:pt>
                <c:pt idx="1">
                  <c:v>0.96709832968750009</c:v>
                </c:pt>
                <c:pt idx="2">
                  <c:v>0.98539605999999991</c:v>
                </c:pt>
                <c:pt idx="3">
                  <c:v>0.99377413187499986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C1-4B6A-A5E2-F4801A4CD5F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102.413904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C1-4B6A-A5E2-F4801A4CD5F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102.413904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C1-4B6A-A5E2-F4801A4CD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11bit-quantize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28.839088</c:v>
                </c:pt>
                <c:pt idx="1">
                  <c:v>41.692</c:v>
                </c:pt>
                <c:pt idx="2">
                  <c:v>61.894767999999999</c:v>
                </c:pt>
                <c:pt idx="3">
                  <c:v>92.347752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0.96833189666666664</c:v>
                </c:pt>
                <c:pt idx="1">
                  <c:v>0.97908107047619042</c:v>
                </c:pt>
                <c:pt idx="2">
                  <c:v>0.98776408190476195</c:v>
                </c:pt>
                <c:pt idx="3">
                  <c:v>0.99418296714285703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9C-4C23-AF4B-7165623DBD7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28.839088</c:v>
                </c:pt>
                <c:pt idx="1">
                  <c:v>121.390568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9C-4C23-AF4B-7165623DBD7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28.839088</c:v>
                </c:pt>
                <c:pt idx="1">
                  <c:v>121.390568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9C-4C23-AF4B-7165623DB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11bit-quantize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102.413904</c:v>
                </c:pt>
                <c:pt idx="1">
                  <c:v>144.882408</c:v>
                </c:pt>
                <c:pt idx="2">
                  <c:v>206.73079999999996</c:v>
                </c:pt>
                <c:pt idx="3">
                  <c:v>291.55017599999996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0.94568538812500014</c:v>
                </c:pt>
                <c:pt idx="1">
                  <c:v>0.96709832968750009</c:v>
                </c:pt>
                <c:pt idx="2">
                  <c:v>0.98539605999999991</c:v>
                </c:pt>
                <c:pt idx="3">
                  <c:v>0.99377413187499986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5-42E3-A0C3-39610B00981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102.413904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15-42E3-A0C3-39610B00981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102.413904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C15-42E3-A0C3-39610B009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11bit-quantize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29.76248</c:v>
                </c:pt>
                <c:pt idx="1">
                  <c:v>42.995168</c:v>
                </c:pt>
                <c:pt idx="2">
                  <c:v>64.003215999999995</c:v>
                </c:pt>
                <c:pt idx="3">
                  <c:v>95.661008000000024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0.9672371642857146</c:v>
                </c:pt>
                <c:pt idx="1">
                  <c:v>0.97848649714285707</c:v>
                </c:pt>
                <c:pt idx="2">
                  <c:v>0.98765682095238072</c:v>
                </c:pt>
                <c:pt idx="3">
                  <c:v>0.9940463671428571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65-4C36-A299-2238D85164D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65-4C36-A299-2238D85164D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65-4C36-A299-2238D8516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12bit-quantize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0.99837623125000008</c:v>
                </c:pt>
                <c:pt idx="1">
                  <c:v>0.99920279708333315</c:v>
                </c:pt>
                <c:pt idx="2">
                  <c:v>0.99937497375000028</c:v>
                </c:pt>
                <c:pt idx="3">
                  <c:v>0.99952589916666668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26-4AE8-B34F-1F70EC2AB5FF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11bit-quantize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3.0967920000000007</c:v>
                </c:pt>
                <c:pt idx="1">
                  <c:v>4.0445679999999999</c:v>
                </c:pt>
                <c:pt idx="2">
                  <c:v>5.1017920000000005</c:v>
                </c:pt>
                <c:pt idx="3">
                  <c:v>6.6105200000000002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0.99463806416666667</c:v>
                </c:pt>
                <c:pt idx="1">
                  <c:v>0.99878399958333308</c:v>
                </c:pt>
                <c:pt idx="2">
                  <c:v>0.99924959250000001</c:v>
                </c:pt>
                <c:pt idx="3">
                  <c:v>0.99941615124999972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26-4AE8-B34F-1F70EC2AB5F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26-4AE8-B34F-1F70EC2AB5F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926-4AE8-B34F-1F70EC2AB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12bit-quantize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2.3186905733333332E-2</c:v>
                </c:pt>
                <c:pt idx="1">
                  <c:v>1.4264820533333333E-2</c:v>
                </c:pt>
                <c:pt idx="2">
                  <c:v>1.1909770366666666E-2</c:v>
                </c:pt>
                <c:pt idx="3">
                  <c:v>1.10563534E-2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18-4009-A208-E1BFE5E642C6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11bit-quantize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23.711600000000004</c:v>
                </c:pt>
                <c:pt idx="1">
                  <c:v>31.949432000000002</c:v>
                </c:pt>
                <c:pt idx="2">
                  <c:v>42.517448000000002</c:v>
                </c:pt>
                <c:pt idx="3">
                  <c:v>58.006704000000006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4.6651748733333345E-2</c:v>
                </c:pt>
                <c:pt idx="1">
                  <c:v>2.1896924799999998E-2</c:v>
                </c:pt>
                <c:pt idx="2">
                  <c:v>1.5356418633333334E-2</c:v>
                </c:pt>
                <c:pt idx="3">
                  <c:v>1.2526188599999996E-2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18-4009-A208-E1BFE5E642C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18-4009-A208-E1BFE5E642C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18-4009-A208-E1BFE5E64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12bit-quantize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6.6136436800000004E-2</c:v>
                </c:pt>
                <c:pt idx="1">
                  <c:v>4.1030773533333328E-2</c:v>
                </c:pt>
                <c:pt idx="2">
                  <c:v>2.4437460799999998E-2</c:v>
                </c:pt>
                <c:pt idx="3">
                  <c:v>1.7442298933333333E-2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53-4C20-BD8A-4A09021B89B4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11bit-quantize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28.501552</c:v>
                </c:pt>
                <c:pt idx="1">
                  <c:v>40.473143999999998</c:v>
                </c:pt>
                <c:pt idx="2">
                  <c:v>58.210816000000001</c:v>
                </c:pt>
                <c:pt idx="3">
                  <c:v>83.905472000000017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9.9306126933333336E-2</c:v>
                </c:pt>
                <c:pt idx="1">
                  <c:v>6.19980132E-2</c:v>
                </c:pt>
                <c:pt idx="2">
                  <c:v>3.7044384533333335E-2</c:v>
                </c:pt>
                <c:pt idx="3">
                  <c:v>2.1930117200000002E-2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53-4C20-BD8A-4A09021B89B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28.501552</c:v>
                </c:pt>
                <c:pt idx="1">
                  <c:v>108.862088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53-4C20-BD8A-4A09021B89B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28.501552</c:v>
                </c:pt>
                <c:pt idx="1">
                  <c:v>108.862088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453-4C20-BD8A-4A09021B8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12bit-quantize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6.8783966799999999E-2</c:v>
                </c:pt>
                <c:pt idx="1">
                  <c:v>4.2531585266666672E-2</c:v>
                </c:pt>
                <c:pt idx="2">
                  <c:v>2.4929068266666667E-2</c:v>
                </c:pt>
                <c:pt idx="3">
                  <c:v>1.8277800266666668E-2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42-46BF-A7E2-849470F3CCB9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11bit-quantize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29.205624000000004</c:v>
                </c:pt>
                <c:pt idx="1">
                  <c:v>41.486840000000001</c:v>
                </c:pt>
                <c:pt idx="2">
                  <c:v>59.819472000000005</c:v>
                </c:pt>
                <c:pt idx="3">
                  <c:v>86.426751999999993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0.10325149526666667</c:v>
                </c:pt>
                <c:pt idx="1">
                  <c:v>6.3647608866666663E-2</c:v>
                </c:pt>
                <c:pt idx="2">
                  <c:v>3.81013002E-2</c:v>
                </c:pt>
                <c:pt idx="3">
                  <c:v>2.2526060999999997E-2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42-46BF-A7E2-849470F3CCB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29.205624000000004</c:v>
                </c:pt>
                <c:pt idx="1">
                  <c:v>112.14424799999999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42-46BF-A7E2-849470F3CCB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29.205624000000004</c:v>
                </c:pt>
                <c:pt idx="1">
                  <c:v>112.14424799999999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42-46BF-A7E2-849470F3C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12bit-quantize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6.1487775095238097E-2</c:v>
                </c:pt>
                <c:pt idx="1">
                  <c:v>4.16115809047619E-2</c:v>
                </c:pt>
                <c:pt idx="2">
                  <c:v>2.6420933619047609E-2</c:v>
                </c:pt>
                <c:pt idx="3">
                  <c:v>1.4465071833333334E-2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EE-41D0-81FE-0826EF9B19E7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11bit-quantize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21.309856</c:v>
                </c:pt>
                <c:pt idx="1">
                  <c:v>29.949416000000003</c:v>
                </c:pt>
                <c:pt idx="2">
                  <c:v>43.809032000000002</c:v>
                </c:pt>
                <c:pt idx="3">
                  <c:v>65.694232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8.9160277904761914E-2</c:v>
                </c:pt>
                <c:pt idx="1">
                  <c:v>5.5519971809523817E-2</c:v>
                </c:pt>
                <c:pt idx="2">
                  <c:v>3.814175109523809E-2</c:v>
                </c:pt>
                <c:pt idx="3">
                  <c:v>2.2773898809523813E-2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EE-41D0-81FE-0826EF9B19E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21.309856</c:v>
                </c:pt>
                <c:pt idx="1">
                  <c:v>86.991584000000003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EE-41D0-81FE-0826EF9B19E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21.309856</c:v>
                </c:pt>
                <c:pt idx="1">
                  <c:v>86.991584000000003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EE-41D0-81FE-0826EF9B1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12bit-quantize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6.3508869333333329E-2</c:v>
                </c:pt>
                <c:pt idx="1">
                  <c:v>4.2858485857142858E-2</c:v>
                </c:pt>
                <c:pt idx="2">
                  <c:v>2.7275866380952384E-2</c:v>
                </c:pt>
                <c:pt idx="3">
                  <c:v>1.5456564333333332E-2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71-4E2A-8D2A-AE55A9FC4F17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11bit-quantize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22.008264000000004</c:v>
                </c:pt>
                <c:pt idx="1">
                  <c:v>30.895712</c:v>
                </c:pt>
                <c:pt idx="2">
                  <c:v>45.398407999999996</c:v>
                </c:pt>
                <c:pt idx="3">
                  <c:v>68.281632000000002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9.1805612380952389E-2</c:v>
                </c:pt>
                <c:pt idx="1">
                  <c:v>5.7724260952380937E-2</c:v>
                </c:pt>
                <c:pt idx="2">
                  <c:v>3.9007673857142863E-2</c:v>
                </c:pt>
                <c:pt idx="3">
                  <c:v>2.3473642142857139E-2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71-4E2A-8D2A-AE55A9FC4F1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71-4E2A-8D2A-AE55A9FC4F1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71-4E2A-8D2A-AE55A9FC4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12bit-quantize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7.5452414593750003E-2</c:v>
                </c:pt>
                <c:pt idx="1">
                  <c:v>3.8158042187500005E-2</c:v>
                </c:pt>
                <c:pt idx="2">
                  <c:v>1.8273288156250001E-2</c:v>
                </c:pt>
                <c:pt idx="3">
                  <c:v>1.0210079965625E-2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AB-4FF7-9FBD-E01E8DA9E762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11bit-quantize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98.050312000000005</c:v>
                </c:pt>
                <c:pt idx="1">
                  <c:v>138.37070399999999</c:v>
                </c:pt>
                <c:pt idx="2">
                  <c:v>197.38556</c:v>
                </c:pt>
                <c:pt idx="3">
                  <c:v>278.56732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0.11495249356250001</c:v>
                </c:pt>
                <c:pt idx="1">
                  <c:v>6.3638110031249986E-2</c:v>
                </c:pt>
                <c:pt idx="2">
                  <c:v>3.0755076437500008E-2</c:v>
                </c:pt>
                <c:pt idx="3">
                  <c:v>1.5070686265625001E-2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AB-4FF7-9FBD-E01E8DA9E76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98.050312000000005</c:v>
                </c:pt>
                <c:pt idx="1">
                  <c:v>356.432816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AB-4FF7-9FBD-E01E8DA9E76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98.050312000000005</c:v>
                </c:pt>
                <c:pt idx="1">
                  <c:v>356.432816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AB-4FF7-9FBD-E01E8DA9E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11bit-quantize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102.413904</c:v>
                </c:pt>
                <c:pt idx="1">
                  <c:v>144.882408</c:v>
                </c:pt>
                <c:pt idx="2">
                  <c:v>206.73079999999996</c:v>
                </c:pt>
                <c:pt idx="3">
                  <c:v>291.55017599999996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0.12219689296874997</c:v>
                </c:pt>
                <c:pt idx="1">
                  <c:v>6.696591812500001E-2</c:v>
                </c:pt>
                <c:pt idx="2">
                  <c:v>3.1843975312500009E-2</c:v>
                </c:pt>
                <c:pt idx="3">
                  <c:v>1.5168720593749997E-2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5-485F-A4C8-0605409E875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102.413904</c:v>
                </c:pt>
                <c:pt idx="1">
                  <c:v>372.53076799999991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75-485F-A4C8-0605409E875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102.413904</c:v>
                </c:pt>
                <c:pt idx="1">
                  <c:v>372.53076799999991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75-485F-A4C8-0605409E8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11bit-quantize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28.839088</c:v>
                </c:pt>
                <c:pt idx="1">
                  <c:v>41.692</c:v>
                </c:pt>
                <c:pt idx="2">
                  <c:v>61.894767999999999</c:v>
                </c:pt>
                <c:pt idx="3">
                  <c:v>92.347752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8.4084497904761912E-2</c:v>
                </c:pt>
                <c:pt idx="1">
                  <c:v>5.6555546428571427E-2</c:v>
                </c:pt>
                <c:pt idx="2">
                  <c:v>3.5756336285714278E-2</c:v>
                </c:pt>
                <c:pt idx="3">
                  <c:v>1.8638662666666667E-2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5-448A-9E20-866519CBF7E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28.839088</c:v>
                </c:pt>
                <c:pt idx="1">
                  <c:v>121.390568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5-448A-9E20-866519CBF7E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28.839088</c:v>
                </c:pt>
                <c:pt idx="1">
                  <c:v>121.390568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5-448A-9E20-866519CBF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11bit-quantize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29.76248</c:v>
                </c:pt>
                <c:pt idx="1">
                  <c:v>42.995168</c:v>
                </c:pt>
                <c:pt idx="2">
                  <c:v>64.003215999999995</c:v>
                </c:pt>
                <c:pt idx="3">
                  <c:v>95.661008000000024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8.6702063809523833E-2</c:v>
                </c:pt>
                <c:pt idx="1">
                  <c:v>5.8780881571428578E-2</c:v>
                </c:pt>
                <c:pt idx="2">
                  <c:v>3.7341305190476196E-2</c:v>
                </c:pt>
                <c:pt idx="3">
                  <c:v>1.9574976571428575E-2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69-48F7-BF10-1B14EF9DF2E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69-48F7-BF10-1B14EF9DF2E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22.008264000000004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69-48F7-BF10-1B14EF9DF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12bit-quantize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8.1516018749999992E-3</c:v>
                </c:pt>
                <c:pt idx="1">
                  <c:v>4.5681070708333332E-3</c:v>
                </c:pt>
                <c:pt idx="2">
                  <c:v>3.3346815416666667E-3</c:v>
                </c:pt>
                <c:pt idx="3">
                  <c:v>2.3079262666666667E-3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6A-47D9-B989-0CD9FED904FE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11bit-quantize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3.0967920000000007</c:v>
                </c:pt>
                <c:pt idx="1">
                  <c:v>4.0445679999999999</c:v>
                </c:pt>
                <c:pt idx="2">
                  <c:v>5.1017920000000005</c:v>
                </c:pt>
                <c:pt idx="3">
                  <c:v>6.6105200000000002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1.78218861875E-2</c:v>
                </c:pt>
                <c:pt idx="1">
                  <c:v>6.7506536041666678E-3</c:v>
                </c:pt>
                <c:pt idx="2">
                  <c:v>4.1570460500000008E-3</c:v>
                </c:pt>
                <c:pt idx="3">
                  <c:v>2.9696212374999997E-3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6A-47D9-B989-0CD9FED904F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6A-47D9-B989-0CD9FED904F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23.711600000000004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6A-47D9-B989-0CD9FED90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10" Type="http://schemas.openxmlformats.org/officeDocument/2006/relationships/chart" Target="../charts/chart31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11" Type="http://schemas.openxmlformats.org/officeDocument/2006/relationships/chart" Target="../charts/chart42.xml"/><Relationship Id="rId5" Type="http://schemas.openxmlformats.org/officeDocument/2006/relationships/chart" Target="../charts/chart36.xml"/><Relationship Id="rId10" Type="http://schemas.openxmlformats.org/officeDocument/2006/relationships/chart" Target="../charts/chart41.xml"/><Relationship Id="rId4" Type="http://schemas.openxmlformats.org/officeDocument/2006/relationships/chart" Target="../charts/chart35.xml"/><Relationship Id="rId9" Type="http://schemas.openxmlformats.org/officeDocument/2006/relationships/chart" Target="../charts/chart4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1278</xdr:colOff>
      <xdr:row>14</xdr:row>
      <xdr:rowOff>0</xdr:rowOff>
    </xdr:from>
    <xdr:to>
      <xdr:col>17</xdr:col>
      <xdr:colOff>2601686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2600408</xdr:colOff>
      <xdr:row>12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17</xdr:col>
      <xdr:colOff>2600408</xdr:colOff>
      <xdr:row>34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0</xdr:colOff>
      <xdr:row>98</xdr:row>
      <xdr:rowOff>0</xdr:rowOff>
    </xdr:from>
    <xdr:to>
      <xdr:col>24</xdr:col>
      <xdr:colOff>672996</xdr:colOff>
      <xdr:row>107</xdr:row>
      <xdr:rowOff>164885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2600408</xdr:colOff>
      <xdr:row>12</xdr:row>
      <xdr:rowOff>182815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14</xdr:row>
      <xdr:rowOff>0</xdr:rowOff>
    </xdr:from>
    <xdr:to>
      <xdr:col>17</xdr:col>
      <xdr:colOff>2600408</xdr:colOff>
      <xdr:row>23</xdr:row>
      <xdr:rowOff>182815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17</xdr:col>
      <xdr:colOff>2600408</xdr:colOff>
      <xdr:row>34</xdr:row>
      <xdr:rowOff>182815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D6" sqref="D6"/>
    </sheetView>
  </sheetViews>
  <sheetFormatPr defaultColWidth="8.59765625" defaultRowHeight="14.4" x14ac:dyDescent="0.25"/>
  <cols>
    <col min="1" max="1" width="1.59765625" style="206" bestFit="1" customWidth="1"/>
    <col min="2" max="2" width="30.69921875" style="206" customWidth="1"/>
    <col min="3" max="3" width="9.59765625" style="206" hidden="1" customWidth="1"/>
    <col min="4" max="5" width="9.59765625" style="206" bestFit="1" customWidth="1"/>
    <col min="6" max="6" width="8.19921875" style="206" customWidth="1"/>
    <col min="7" max="7" width="9.69921875" style="206" customWidth="1"/>
    <col min="8" max="8" width="7.09765625" style="206" customWidth="1"/>
    <col min="9" max="9" width="7.19921875" style="206" customWidth="1"/>
    <col min="10" max="12" width="8.59765625" style="206" customWidth="1"/>
    <col min="13" max="16384" width="8.59765625" style="206"/>
  </cols>
  <sheetData>
    <row r="1" spans="1:9" x14ac:dyDescent="0.25">
      <c r="A1" s="170"/>
      <c r="B1" s="165"/>
      <c r="C1" s="165"/>
      <c r="D1" s="170"/>
      <c r="E1" s="170"/>
      <c r="F1" s="170"/>
      <c r="G1" s="170"/>
      <c r="H1" s="170"/>
      <c r="I1" s="170"/>
    </row>
    <row r="2" spans="1:9" x14ac:dyDescent="0.25">
      <c r="A2" s="165"/>
      <c r="B2" s="5"/>
      <c r="C2" s="147"/>
      <c r="D2" s="165"/>
      <c r="E2" s="165"/>
      <c r="F2" s="165"/>
      <c r="G2" s="165"/>
      <c r="H2" s="165"/>
      <c r="I2" s="165"/>
    </row>
    <row r="3" spans="1:9" x14ac:dyDescent="0.25">
      <c r="A3" s="165"/>
      <c r="B3" s="5" t="s">
        <v>0</v>
      </c>
      <c r="C3" s="270" t="s">
        <v>194</v>
      </c>
      <c r="D3" s="271"/>
      <c r="E3" s="271"/>
      <c r="F3" s="271"/>
      <c r="G3" s="271"/>
      <c r="H3" s="271"/>
      <c r="I3" s="165"/>
    </row>
    <row r="4" spans="1:9" x14ac:dyDescent="0.25">
      <c r="A4" s="165"/>
      <c r="B4" s="5" t="s">
        <v>1</v>
      </c>
      <c r="C4" s="270" t="s">
        <v>193</v>
      </c>
      <c r="D4" s="271"/>
      <c r="E4" s="271"/>
      <c r="F4" s="271"/>
      <c r="G4" s="271"/>
      <c r="H4" s="271"/>
      <c r="I4" s="165"/>
    </row>
    <row r="5" spans="1:9" x14ac:dyDescent="0.25">
      <c r="A5" s="165"/>
      <c r="B5" s="5"/>
      <c r="C5" s="147"/>
      <c r="D5" s="165"/>
      <c r="E5" s="165"/>
      <c r="F5" s="165"/>
      <c r="G5" s="165"/>
      <c r="H5" s="165"/>
      <c r="I5" s="165"/>
    </row>
    <row r="6" spans="1:9" x14ac:dyDescent="0.25">
      <c r="A6" s="165"/>
      <c r="B6" s="2"/>
      <c r="C6" s="2"/>
      <c r="D6" s="165"/>
      <c r="E6" s="165"/>
      <c r="F6" s="165"/>
      <c r="G6" s="165"/>
      <c r="H6" s="165"/>
      <c r="I6" s="165"/>
    </row>
    <row r="7" spans="1:9" s="15" customFormat="1" ht="16.5" customHeight="1" thickBot="1" x14ac:dyDescent="0.3">
      <c r="A7" s="171"/>
      <c r="B7" s="272"/>
      <c r="C7" s="273"/>
      <c r="D7" s="273"/>
      <c r="E7" s="273"/>
      <c r="F7" s="273"/>
      <c r="G7" s="273"/>
      <c r="H7" s="273"/>
      <c r="I7" s="171"/>
    </row>
    <row r="8" spans="1:9" ht="30" customHeight="1" thickBot="1" x14ac:dyDescent="0.3">
      <c r="A8" s="165"/>
      <c r="B8" s="205" t="s">
        <v>2</v>
      </c>
      <c r="C8" s="16"/>
      <c r="D8" s="17" t="s">
        <v>3</v>
      </c>
      <c r="E8" s="17" t="s">
        <v>4</v>
      </c>
      <c r="F8" s="17" t="s">
        <v>5</v>
      </c>
      <c r="G8" s="17" t="s">
        <v>6</v>
      </c>
      <c r="H8" s="193" t="s">
        <v>7</v>
      </c>
      <c r="I8" s="14"/>
    </row>
    <row r="9" spans="1:9" ht="15.75" customHeight="1" x14ac:dyDescent="0.25">
      <c r="A9" s="165"/>
      <c r="B9" s="172" t="str">
        <f t="shared" ref="B9:B18" ca="1" si="0">INDIRECT(C9&amp;"!B2")</f>
        <v>fruit</v>
      </c>
      <c r="C9" s="191" t="s">
        <v>8</v>
      </c>
      <c r="D9" s="216">
        <f t="shared" ref="D9:D18" ca="1" si="1">INDIRECT($C9&amp;"!AM$5")</f>
        <v>-2.237853988445726E-2</v>
      </c>
      <c r="E9" s="216">
        <f t="shared" ref="E9:E18" ca="1" si="2">INDIRECT($C9&amp;"!AN$5")</f>
        <v>-1.6311422515165597E-2</v>
      </c>
      <c r="F9" s="216">
        <f t="shared" ref="F9:F18" ca="1" si="3">INDIRECT($C9&amp;"!AO$5")</f>
        <v>6.6181508997136262E-3</v>
      </c>
      <c r="G9" s="216">
        <f t="shared" ref="G9:G18" ca="1" si="4">INDIRECT($C9&amp;"!AP$5")</f>
        <v>5.3856205426032755E-3</v>
      </c>
      <c r="H9" s="217">
        <f t="shared" ref="H9:H18" ca="1" si="5">INDIRECT($C9&amp;"!AQ$5")</f>
        <v>2.5424679161383246E-3</v>
      </c>
      <c r="I9" s="218"/>
    </row>
    <row r="10" spans="1:9" ht="15.75" customHeight="1" x14ac:dyDescent="0.25">
      <c r="A10" s="165"/>
      <c r="B10" s="172" t="str">
        <f t="shared" ca="1" si="0"/>
        <v>breakfast</v>
      </c>
      <c r="C10" s="191" t="s">
        <v>9</v>
      </c>
      <c r="D10" s="216">
        <f t="shared" ca="1" si="1"/>
        <v>5.5159066801511392E-2</v>
      </c>
      <c r="E10" s="216">
        <f t="shared" ca="1" si="2"/>
        <v>5.944778780946236E-2</v>
      </c>
      <c r="F10" s="216">
        <f t="shared" ca="1" si="3"/>
        <v>2.3138044032442462E-2</v>
      </c>
      <c r="G10" s="216">
        <f t="shared" ca="1" si="4"/>
        <v>-0.14147176245910764</v>
      </c>
      <c r="H10" s="219">
        <f t="shared" ca="1" si="5"/>
        <v>0.11874960511374599</v>
      </c>
      <c r="I10" s="218"/>
    </row>
    <row r="11" spans="1:9" ht="15.75" customHeight="1" x14ac:dyDescent="0.25">
      <c r="A11" s="165"/>
      <c r="B11" s="172" t="str">
        <f t="shared" ca="1" si="0"/>
        <v>breakfast_track</v>
      </c>
      <c r="C11" s="191" t="s">
        <v>10</v>
      </c>
      <c r="D11" s="216">
        <f t="shared" ca="1" si="1"/>
        <v>7.3254113314762392E-3</v>
      </c>
      <c r="E11" s="216">
        <f t="shared" ca="1" si="2"/>
        <v>1.742351279193155E-2</v>
      </c>
      <c r="F11" s="216">
        <f t="shared" ca="1" si="3"/>
        <v>1.033927313168137E-2</v>
      </c>
      <c r="G11" s="216">
        <f t="shared" ca="1" si="4"/>
        <v>1.4749789002427294E-2</v>
      </c>
      <c r="H11" s="219">
        <f t="shared" ca="1" si="5"/>
        <v>2.8919943510515189E-2</v>
      </c>
      <c r="I11" s="218"/>
    </row>
    <row r="12" spans="1:9" ht="15.75" customHeight="1" x14ac:dyDescent="0.25">
      <c r="A12" s="165"/>
      <c r="B12" s="172" t="str">
        <f t="shared" ca="1" si="0"/>
        <v>breakfast_semitrack</v>
      </c>
      <c r="C12" s="192" t="s">
        <v>11</v>
      </c>
      <c r="D12" s="216">
        <f t="shared" ca="1" si="1"/>
        <v>9.9923342964876039E-3</v>
      </c>
      <c r="E12" s="216">
        <f t="shared" ca="1" si="2"/>
        <v>1.604172276178284E-2</v>
      </c>
      <c r="F12" s="216">
        <f t="shared" ca="1" si="3"/>
        <v>8.1418449813210891E-3</v>
      </c>
      <c r="G12" s="216">
        <f t="shared" ca="1" si="4"/>
        <v>9.0793800526387525E-3</v>
      </c>
      <c r="H12" s="219">
        <f t="shared" ca="1" si="5"/>
        <v>2.439476771060578E-2</v>
      </c>
      <c r="I12" s="218"/>
    </row>
    <row r="13" spans="1:9" ht="15.75" customHeight="1" x14ac:dyDescent="0.25">
      <c r="A13" s="165"/>
      <c r="B13" s="172" t="str">
        <f t="shared" ca="1" si="0"/>
        <v>cinema_track</v>
      </c>
      <c r="C13" s="192" t="s">
        <v>12</v>
      </c>
      <c r="D13" s="216">
        <f t="shared" ca="1" si="1"/>
        <v>-1.0014860903334255E-2</v>
      </c>
      <c r="E13" s="216">
        <f t="shared" ca="1" si="2"/>
        <v>-1.3945387915988983E-3</v>
      </c>
      <c r="F13" s="216">
        <f t="shared" ca="1" si="3"/>
        <v>1.1489292244543314E-2</v>
      </c>
      <c r="G13" s="216">
        <f t="shared" ca="1" si="4"/>
        <v>4.5454565903277899E-3</v>
      </c>
      <c r="H13" s="219">
        <f t="shared" ca="1" si="5"/>
        <v>1.6042637722304409E-3</v>
      </c>
      <c r="I13" s="218"/>
    </row>
    <row r="14" spans="1:9" ht="15.75" customHeight="1" x14ac:dyDescent="0.25">
      <c r="A14" s="165"/>
      <c r="B14" s="172" t="str">
        <f t="shared" ca="1" si="0"/>
        <v>cinema_semitrack</v>
      </c>
      <c r="C14" s="191" t="s">
        <v>13</v>
      </c>
      <c r="D14" s="216">
        <f t="shared" ca="1" si="1"/>
        <v>-9.6617622443888607E-3</v>
      </c>
      <c r="E14" s="216">
        <f t="shared" ca="1" si="2"/>
        <v>-1.2137297611746201E-3</v>
      </c>
      <c r="F14" s="216">
        <f t="shared" ca="1" si="3"/>
        <v>4.8791565390702285E-3</v>
      </c>
      <c r="G14" s="216">
        <f t="shared" ca="1" si="4"/>
        <v>-1.880602355414096E-3</v>
      </c>
      <c r="H14" s="219">
        <f t="shared" ca="1" si="5"/>
        <v>6.831737689347861E-4</v>
      </c>
      <c r="I14" s="218"/>
    </row>
    <row r="15" spans="1:9" ht="15.75" customHeight="1" x14ac:dyDescent="0.25">
      <c r="A15" s="165"/>
      <c r="B15" s="172" t="str">
        <f t="shared" ca="1" si="0"/>
        <v>breakdance_track</v>
      </c>
      <c r="C15" s="191" t="s">
        <v>14</v>
      </c>
      <c r="D15" s="216">
        <f t="shared" ca="1" si="1"/>
        <v>-6.2760745801921924E-3</v>
      </c>
      <c r="E15" s="216">
        <f t="shared" ca="1" si="2"/>
        <v>-1.6047634558169488E-3</v>
      </c>
      <c r="F15" s="216">
        <f t="shared" ca="1" si="3"/>
        <v>1.7568407020346344E-2</v>
      </c>
      <c r="G15" s="216">
        <f t="shared" ca="1" si="4"/>
        <v>1.5256912325571248E-2</v>
      </c>
      <c r="H15" s="219">
        <f t="shared" ca="1" si="5"/>
        <v>-3.3173404495761005E-3</v>
      </c>
      <c r="I15" s="218"/>
    </row>
    <row r="16" spans="1:9" ht="15.75" customHeight="1" x14ac:dyDescent="0.25">
      <c r="A16" s="165"/>
      <c r="B16" s="172" t="str">
        <f t="shared" ca="1" si="0"/>
        <v>breakdance_semitrack</v>
      </c>
      <c r="C16" s="191" t="s">
        <v>15</v>
      </c>
      <c r="D16" s="216">
        <f t="shared" ca="1" si="1"/>
        <v>1.4035762729935897E-3</v>
      </c>
      <c r="E16" s="216">
        <f t="shared" ca="1" si="2"/>
        <v>4.1594803876048303E-3</v>
      </c>
      <c r="F16" s="216">
        <f t="shared" ca="1" si="3"/>
        <v>1.8346349264646733E-2</v>
      </c>
      <c r="G16" s="216">
        <f t="shared" ca="1" si="4"/>
        <v>1.937704250569583E-2</v>
      </c>
      <c r="H16" s="219">
        <f t="shared" ca="1" si="5"/>
        <v>1.0715261749353555E-2</v>
      </c>
      <c r="I16" s="218"/>
    </row>
    <row r="17" spans="1:9" ht="15.75" customHeight="1" x14ac:dyDescent="0.25">
      <c r="A17" s="165"/>
      <c r="B17" s="172" t="str">
        <f t="shared" ca="1" si="0"/>
        <v>bartender_track</v>
      </c>
      <c r="C17" s="191" t="s">
        <v>16</v>
      </c>
      <c r="D17" s="216">
        <f t="shared" ca="1" si="1"/>
        <v>-1.6034769839175622E-2</v>
      </c>
      <c r="E17" s="216">
        <f t="shared" ca="1" si="2"/>
        <v>3.5701095192786081E-3</v>
      </c>
      <c r="F17" s="216">
        <f t="shared" ca="1" si="3"/>
        <v>6.8445455294676716E-3</v>
      </c>
      <c r="G17" s="216">
        <f t="shared" ca="1" si="4"/>
        <v>7.3676725709563851E-3</v>
      </c>
      <c r="H17" s="219">
        <f t="shared" ca="1" si="5"/>
        <v>-7.1631056610994559E-3</v>
      </c>
      <c r="I17" s="218"/>
    </row>
    <row r="18" spans="1:9" ht="15.75" customHeight="1" thickBot="1" x14ac:dyDescent="0.3">
      <c r="A18" s="165"/>
      <c r="B18" s="172" t="str">
        <f t="shared" ca="1" si="0"/>
        <v>bartender_semitrack</v>
      </c>
      <c r="C18" s="191" t="s">
        <v>17</v>
      </c>
      <c r="D18" s="216">
        <f t="shared" ca="1" si="1"/>
        <v>-2.0940184829471353E-2</v>
      </c>
      <c r="E18" s="216">
        <f t="shared" ca="1" si="2"/>
        <v>-1.2589237673718778E-2</v>
      </c>
      <c r="F18" s="216">
        <f t="shared" ca="1" si="3"/>
        <v>3.9115074891868939E-3</v>
      </c>
      <c r="G18" s="216">
        <f t="shared" ca="1" si="4"/>
        <v>-1.742316601775451E-2</v>
      </c>
      <c r="H18" s="219">
        <f t="shared" ca="1" si="5"/>
        <v>-5.1257564893728569E-3</v>
      </c>
      <c r="I18" s="218"/>
    </row>
    <row r="19" spans="1:9" ht="15.75" customHeight="1" thickBot="1" x14ac:dyDescent="0.3">
      <c r="A19" s="165"/>
      <c r="B19" s="268" t="s">
        <v>18</v>
      </c>
      <c r="C19" s="269"/>
      <c r="D19" s="220">
        <f ca="1">IF(COUNTIF(D9:D18,"=0")&gt;0,0,AVERAGE(D9:D18))</f>
        <v>-1.142580357855072E-3</v>
      </c>
      <c r="E19" s="220">
        <f ca="1">IF(COUNTIF(E9:E18,"=0")&gt;0,0,AVERAGE(E9:E18))</f>
        <v>6.7528921072585344E-3</v>
      </c>
      <c r="F19" s="220">
        <f ca="1">IF(COUNTIF(F9:F18,"=0")&gt;0,0,AVERAGE(F9:F18))</f>
        <v>1.1127657113241974E-2</v>
      </c>
      <c r="G19" s="220">
        <f ca="1">IF(COUNTIF(G9:G18,"=0")&gt;0,0,AVERAGE(G9:G18))</f>
        <v>-8.5013657242055674E-3</v>
      </c>
      <c r="H19" s="220">
        <f ca="1">IF(COUNTIF(H9:H18,"=0")&gt;0,0,AVERAGE(H9:H18))</f>
        <v>1.7200328094147566E-2</v>
      </c>
      <c r="I19" s="218"/>
    </row>
    <row r="20" spans="1:9" ht="15.75" customHeight="1" x14ac:dyDescent="0.25">
      <c r="B20" s="218"/>
    </row>
    <row r="21" spans="1:9" ht="15.75" customHeight="1" x14ac:dyDescent="0.25">
      <c r="B21" s="218"/>
    </row>
    <row r="22" spans="1:9" ht="15.75" customHeight="1" x14ac:dyDescent="0.25">
      <c r="B22" s="171"/>
    </row>
    <row r="23" spans="1:9" x14ac:dyDescent="0.25">
      <c r="B23" s="221"/>
    </row>
  </sheetData>
  <mergeCells count="4">
    <mergeCell ref="B19:C19"/>
    <mergeCell ref="C4:H4"/>
    <mergeCell ref="B7:H7"/>
    <mergeCell ref="C3:H3"/>
  </mergeCells>
  <phoneticPr fontId="27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topLeftCell="G88" zoomScale="115" zoomScaleNormal="115" workbookViewId="0">
      <selection activeCell="P7" sqref="P7"/>
    </sheetView>
  </sheetViews>
  <sheetFormatPr defaultColWidth="9" defaultRowHeight="15.6" x14ac:dyDescent="0.25"/>
  <cols>
    <col min="1" max="1" width="1.59765625" style="207" bestFit="1" customWidth="1"/>
    <col min="2" max="2" width="19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18.5" style="207" bestFit="1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21.5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9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7" t="str">
        <f>'Summary (auto)'!C3</f>
        <v>12bit-quantize</v>
      </c>
      <c r="C2" s="275"/>
      <c r="D2" s="275"/>
      <c r="E2" s="198"/>
      <c r="F2" s="277" t="str">
        <f>'Summary (auto)'!C4</f>
        <v>11bit-quantize</v>
      </c>
      <c r="G2" s="275"/>
      <c r="H2" s="275"/>
      <c r="I2" s="208"/>
      <c r="J2" s="209" t="s">
        <v>19</v>
      </c>
      <c r="K2" s="208"/>
      <c r="L2" s="276" t="s">
        <v>20</v>
      </c>
      <c r="M2" s="275"/>
      <c r="N2" s="275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22</v>
      </c>
      <c r="M3" s="85" t="s">
        <v>23</v>
      </c>
      <c r="N3" s="208"/>
      <c r="O3" s="174"/>
      <c r="P3" s="208"/>
      <c r="U3" s="173"/>
      <c r="W3" s="173"/>
    </row>
    <row r="4" spans="1:32" x14ac:dyDescent="0.25">
      <c r="B4" s="278" t="s">
        <v>8</v>
      </c>
      <c r="C4" s="279"/>
      <c r="D4" s="280"/>
      <c r="E4" s="3"/>
      <c r="F4" s="278" t="str">
        <f>B4</f>
        <v>fruit</v>
      </c>
      <c r="G4" s="279"/>
      <c r="H4" s="280"/>
      <c r="I4" s="3"/>
      <c r="J4" s="210"/>
      <c r="L4" s="281" t="str">
        <f>F4</f>
        <v>fruit</v>
      </c>
      <c r="M4" s="279"/>
      <c r="N4" s="280"/>
      <c r="O4" s="178"/>
      <c r="P4" s="210"/>
      <c r="Q4" s="178"/>
      <c r="R4" s="178"/>
      <c r="S4" s="178"/>
      <c r="T4" s="178"/>
      <c r="U4" s="208"/>
      <c r="V4" s="208"/>
      <c r="X4" s="284"/>
      <c r="Y4" s="275"/>
      <c r="Z4" s="275"/>
    </row>
    <row r="5" spans="1:32" x14ac:dyDescent="0.25">
      <c r="B5" s="274" t="s">
        <v>24</v>
      </c>
      <c r="C5" s="275"/>
      <c r="D5" s="69" t="s">
        <v>25</v>
      </c>
      <c r="E5" s="222"/>
      <c r="F5" s="274" t="s">
        <v>24</v>
      </c>
      <c r="G5" s="275"/>
      <c r="H5" s="69" t="s">
        <v>25</v>
      </c>
      <c r="I5" s="10"/>
      <c r="J5" s="211" t="s">
        <v>26</v>
      </c>
      <c r="L5" s="282" t="s">
        <v>27</v>
      </c>
      <c r="M5" s="275"/>
      <c r="N5" s="283"/>
      <c r="O5" s="67"/>
      <c r="P5" s="4"/>
      <c r="Q5" s="67"/>
      <c r="R5" s="276"/>
      <c r="S5" s="275"/>
      <c r="T5" s="275"/>
      <c r="U5" s="209"/>
      <c r="V5" s="209"/>
      <c r="X5" s="276"/>
      <c r="Y5" s="275"/>
      <c r="Z5" s="275"/>
    </row>
    <row r="6" spans="1:32" x14ac:dyDescent="0.25">
      <c r="B6" s="175" t="s">
        <v>0</v>
      </c>
      <c r="C6" s="99" t="s">
        <v>28</v>
      </c>
      <c r="D6" s="68" t="s">
        <v>29</v>
      </c>
      <c r="E6" s="222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 fruit</v>
      </c>
      <c r="M6" s="194" t="str">
        <f>CONCATENATE(F$2," ",L4)</f>
        <v>11bit-quantize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3">
        <f ca="1">0.001*INDIRECT($B7&amp;"!E5")</f>
        <v>3.8055839999999996</v>
      </c>
      <c r="E7" s="222"/>
      <c r="F7" s="92" t="str">
        <f>F4</f>
        <v>fruit</v>
      </c>
      <c r="G7" s="99" t="s">
        <v>31</v>
      </c>
      <c r="H7" s="223">
        <f ca="1">0.001*INDIRECT($B7&amp;"!W5")</f>
        <v>3.0967920000000007</v>
      </c>
      <c r="I7" s="10"/>
      <c r="J7" s="224">
        <f ca="1">H7/D7-1</f>
        <v>-0.18625052028808164</v>
      </c>
      <c r="L7" s="74">
        <f ca="1">INDIRECT($B7&amp;"!"&amp;L$3&amp;"5")</f>
        <v>43.409885083333336</v>
      </c>
      <c r="M7" s="75">
        <f ca="1">INDIRECT($B7&amp;"!"&amp;M$3&amp;"5")</f>
        <v>39.340142583333332</v>
      </c>
      <c r="N7" s="76">
        <f ca="1">M7-L7</f>
        <v>-4.0697425000000038</v>
      </c>
      <c r="O7" s="222"/>
      <c r="P7" s="224">
        <f ca="1">bdrate(D7:D10,L7:L10,H7:H10,M7:M10)</f>
        <v>-2.2378539884456483E-2</v>
      </c>
      <c r="Q7" s="222"/>
      <c r="R7" s="10"/>
      <c r="S7" s="10"/>
      <c r="T7" s="10"/>
      <c r="U7" s="10"/>
      <c r="V7" s="225"/>
      <c r="X7" s="7"/>
      <c r="Y7" s="7"/>
      <c r="Z7" s="64"/>
      <c r="AB7" s="226"/>
    </row>
    <row r="8" spans="1:32" x14ac:dyDescent="0.25">
      <c r="B8" s="92" t="str">
        <f>B7</f>
        <v>fruit</v>
      </c>
      <c r="C8" s="99" t="s">
        <v>32</v>
      </c>
      <c r="D8" s="223">
        <f ca="1">0.001*INDIRECT($B8&amp;"!E6")</f>
        <v>4.8162959999999995</v>
      </c>
      <c r="E8" s="222"/>
      <c r="F8" s="92" t="str">
        <f>F7</f>
        <v>fruit</v>
      </c>
      <c r="G8" s="99" t="s">
        <v>32</v>
      </c>
      <c r="H8" s="223">
        <f ca="1">0.001*INDIRECT($B8&amp;"!W6")</f>
        <v>4.0445679999999999</v>
      </c>
      <c r="I8" s="10"/>
      <c r="J8" s="224">
        <f ca="1">H8/D8-1</f>
        <v>-0.16023267672917108</v>
      </c>
      <c r="L8" s="74">
        <f ca="1">INDIRECT($B8&amp;"!"&amp;L$3&amp;"6")</f>
        <v>46.790057708333329</v>
      </c>
      <c r="M8" s="75">
        <f ca="1">INDIRECT($B8&amp;"!"&amp;M$3&amp;"6")</f>
        <v>45.015792083333345</v>
      </c>
      <c r="N8" s="76">
        <f ca="1">M8-L8</f>
        <v>-1.774265624999984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3">
        <f ca="1">0.001*INDIRECT($B9&amp;"!E7")</f>
        <v>6.1718480000000007</v>
      </c>
      <c r="E9" s="222"/>
      <c r="F9" s="92" t="str">
        <f>F8</f>
        <v>fruit</v>
      </c>
      <c r="G9" s="99" t="s">
        <v>33</v>
      </c>
      <c r="H9" s="223">
        <f ca="1">0.001*INDIRECT($B9&amp;"!W7")</f>
        <v>5.1017920000000005</v>
      </c>
      <c r="I9" s="10"/>
      <c r="J9" s="224">
        <f ca="1">H9/D9-1</f>
        <v>-0.1733769204944775</v>
      </c>
      <c r="L9" s="74">
        <f ca="1">INDIRECT($B9&amp;"!"&amp;L$3&amp;"7")</f>
        <v>48.108836500000002</v>
      </c>
      <c r="M9" s="75">
        <f ca="1">INDIRECT($B9&amp;"!"&amp;M$3&amp;"7")</f>
        <v>47.313489291666663</v>
      </c>
      <c r="N9" s="76">
        <f ca="1">M9-L9</f>
        <v>-0.79534720833333949</v>
      </c>
      <c r="O9" s="222"/>
      <c r="P9" s="4" t="s">
        <v>34</v>
      </c>
      <c r="Q9" s="222"/>
      <c r="R9" s="10"/>
      <c r="S9" s="10"/>
      <c r="T9" s="10"/>
      <c r="U9" s="10"/>
      <c r="V9" s="225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3">
        <f ca="1">0.001*INDIRECT($B10&amp;"!E8")</f>
        <v>8.6232160000000011</v>
      </c>
      <c r="E10" s="222"/>
      <c r="F10" s="92" t="str">
        <f>F9</f>
        <v>fruit</v>
      </c>
      <c r="G10" s="99" t="s">
        <v>35</v>
      </c>
      <c r="H10" s="223">
        <f ca="1">0.001*INDIRECT($B10&amp;"!W8")</f>
        <v>6.6105200000000002</v>
      </c>
      <c r="I10" s="10"/>
      <c r="J10" s="224">
        <f ca="1">H10/D10-1</f>
        <v>-0.2334043354590678</v>
      </c>
      <c r="L10" s="74">
        <f ca="1">INDIRECT($B10&amp;"!"&amp;L$3&amp;"8")</f>
        <v>49.590225416666669</v>
      </c>
      <c r="M10" s="75">
        <f ca="1">INDIRECT($B10&amp;"!"&amp;M$3&amp;"8")</f>
        <v>48.730218041666667</v>
      </c>
      <c r="N10" s="76">
        <f ca="1">M10-L10</f>
        <v>-0.86000737500000213</v>
      </c>
      <c r="O10" s="222"/>
      <c r="P10" s="227">
        <f ca="1">bdrate(L7:L10,D7:D10,M7:M10,H7:H10)</f>
        <v>6.7189964919767142E-3</v>
      </c>
      <c r="Q10" s="222"/>
      <c r="R10" s="10"/>
      <c r="S10" s="10"/>
      <c r="T10" s="10"/>
      <c r="U10" s="10"/>
      <c r="V10" s="225"/>
      <c r="X10" s="7"/>
      <c r="Y10" s="7"/>
      <c r="Z10" s="64"/>
    </row>
    <row r="11" spans="1:32" ht="16.5" customHeight="1" thickBot="1" x14ac:dyDescent="0.3">
      <c r="B11" s="70"/>
      <c r="C11" s="100"/>
      <c r="D11" s="228"/>
      <c r="E11" s="222"/>
      <c r="F11" s="70"/>
      <c r="G11" s="100"/>
      <c r="H11" s="223"/>
      <c r="I11" s="10"/>
      <c r="J11" s="224"/>
      <c r="L11" s="74"/>
      <c r="M11" s="75"/>
      <c r="N11" s="77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4"/>
      <c r="AB11" s="226"/>
    </row>
    <row r="12" spans="1:32" ht="16.5" customHeight="1" x14ac:dyDescent="0.25">
      <c r="B12" s="71"/>
      <c r="C12" s="89"/>
      <c r="D12" s="230"/>
      <c r="F12" s="71"/>
      <c r="G12" s="89"/>
      <c r="H12" s="230"/>
      <c r="J12" s="78">
        <f ca="1">MIN(D7:D11,H7:H11)</f>
        <v>3.0967920000000007</v>
      </c>
      <c r="L12" s="79"/>
      <c r="M12" s="80"/>
      <c r="N12" s="81"/>
      <c r="O12" s="222"/>
      <c r="P12" s="210"/>
      <c r="Q12" s="222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8"/>
      <c r="E13" s="222"/>
      <c r="F13" s="70"/>
      <c r="G13" s="72"/>
      <c r="H13" s="228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2"/>
      <c r="P13" s="6"/>
      <c r="Q13" s="222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198"/>
      <c r="C14" s="198"/>
      <c r="D14" s="231"/>
      <c r="E14" s="222"/>
      <c r="F14" s="198"/>
      <c r="G14" s="198"/>
      <c r="H14" s="231"/>
      <c r="I14" s="10"/>
      <c r="J14" s="195"/>
      <c r="L14" s="196"/>
      <c r="M14" s="196"/>
      <c r="N14" s="197"/>
      <c r="O14" s="222"/>
      <c r="P14" s="208"/>
      <c r="Q14" s="222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78" t="s">
        <v>9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10"/>
      <c r="L15" s="281" t="str">
        <f>F15</f>
        <v>breakfast</v>
      </c>
      <c r="M15" s="279"/>
      <c r="N15" s="280"/>
      <c r="O15" s="178"/>
      <c r="P15" s="210"/>
      <c r="Q15" s="178"/>
      <c r="R15" s="178"/>
      <c r="S15" s="178"/>
      <c r="T15" s="178"/>
      <c r="U15" s="208"/>
      <c r="V15" s="208"/>
      <c r="X15" s="284"/>
      <c r="Y15" s="275"/>
      <c r="Z15" s="275"/>
    </row>
    <row r="16" spans="1:32" x14ac:dyDescent="0.25">
      <c r="B16" s="274" t="s">
        <v>24</v>
      </c>
      <c r="C16" s="275"/>
      <c r="D16" s="69" t="s">
        <v>25</v>
      </c>
      <c r="E16" s="222"/>
      <c r="F16" s="274" t="s">
        <v>24</v>
      </c>
      <c r="G16" s="275"/>
      <c r="H16" s="69" t="s">
        <v>25</v>
      </c>
      <c r="I16" s="10"/>
      <c r="J16" s="211" t="s">
        <v>26</v>
      </c>
      <c r="L16" s="282" t="s">
        <v>27</v>
      </c>
      <c r="M16" s="275"/>
      <c r="N16" s="283"/>
      <c r="O16" s="67"/>
      <c r="P16" s="4"/>
      <c r="Q16" s="67"/>
      <c r="R16" s="276"/>
      <c r="S16" s="275"/>
      <c r="T16" s="275"/>
      <c r="U16" s="209"/>
      <c r="V16" s="209"/>
      <c r="X16" s="276"/>
      <c r="Y16" s="275"/>
      <c r="Z16" s="275"/>
    </row>
    <row r="17" spans="2:28" x14ac:dyDescent="0.25">
      <c r="B17" s="175" t="s">
        <v>0</v>
      </c>
      <c r="C17" s="99" t="s">
        <v>28</v>
      </c>
      <c r="D17" s="68" t="s">
        <v>29</v>
      </c>
      <c r="E17" s="222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 breakfast</v>
      </c>
      <c r="M17" s="194" t="str">
        <f>CONCATENATE(F$2," ",L15)</f>
        <v>11bit-quantize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3">
        <f ca="1">0.001*INDIRECT($B18&amp;"!E5")</f>
        <v>29.751368000000003</v>
      </c>
      <c r="E18" s="222"/>
      <c r="F18" s="92" t="str">
        <f>F15</f>
        <v>breakfast</v>
      </c>
      <c r="G18" s="99" t="s">
        <v>31</v>
      </c>
      <c r="H18" s="223">
        <f ca="1">0.001*INDIRECT($B18&amp;"!W5")</f>
        <v>23.711600000000004</v>
      </c>
      <c r="I18" s="10"/>
      <c r="J18" s="224">
        <f ca="1">H18/D18-1</f>
        <v>-0.20300807680507327</v>
      </c>
      <c r="L18" s="74">
        <f ca="1">INDIRECT($B18&amp;"!"&amp;L$3&amp;"5")</f>
        <v>34.749182266666672</v>
      </c>
      <c r="M18" s="75">
        <f ca="1">INDIRECT($B18&amp;"!"&amp;M$3&amp;"5")</f>
        <v>31.614838533333337</v>
      </c>
      <c r="N18" s="76">
        <f ca="1">M18-L18</f>
        <v>-3.1343437333333348</v>
      </c>
      <c r="O18" s="222"/>
      <c r="P18" s="224">
        <f ca="1">bdrate(D18:D21,L18:L21,H18:H21,M18:M21)</f>
        <v>5.5159066801512058E-2</v>
      </c>
      <c r="Q18" s="222"/>
      <c r="R18" s="10"/>
      <c r="S18" s="10"/>
      <c r="T18" s="10"/>
      <c r="U18" s="10"/>
      <c r="V18" s="225"/>
      <c r="X18" s="7"/>
      <c r="Y18" s="7"/>
      <c r="Z18" s="64"/>
      <c r="AB18" s="226"/>
    </row>
    <row r="19" spans="2:28" x14ac:dyDescent="0.25">
      <c r="B19" s="92" t="str">
        <f>B18</f>
        <v>breakfast</v>
      </c>
      <c r="C19" s="99" t="s">
        <v>32</v>
      </c>
      <c r="D19" s="223">
        <f ca="1">0.001*INDIRECT($B19&amp;"!E6")</f>
        <v>39.615535999999999</v>
      </c>
      <c r="E19" s="222"/>
      <c r="F19" s="92" t="str">
        <f>F18</f>
        <v>breakfast</v>
      </c>
      <c r="G19" s="99" t="s">
        <v>32</v>
      </c>
      <c r="H19" s="223">
        <f ca="1">0.001*INDIRECT($B19&amp;"!W6")</f>
        <v>31.949432000000002</v>
      </c>
      <c r="I19" s="10"/>
      <c r="J19" s="224">
        <f ca="1">H19/D19-1</f>
        <v>-0.19351256537334238</v>
      </c>
      <c r="L19" s="74">
        <f ca="1">INDIRECT($B19&amp;"!"&amp;L$3&amp;"6")</f>
        <v>37.375619733333338</v>
      </c>
      <c r="M19" s="75">
        <f ca="1">INDIRECT($B19&amp;"!"&amp;M$3&amp;"6")</f>
        <v>35.270391400000001</v>
      </c>
      <c r="N19" s="76">
        <f ca="1">M19-L19</f>
        <v>-2.1052283333333364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3">
        <f ca="1">0.001*INDIRECT($B20&amp;"!E7")</f>
        <v>53.677455999999999</v>
      </c>
      <c r="E20" s="222"/>
      <c r="F20" s="92" t="str">
        <f>F19</f>
        <v>breakfast</v>
      </c>
      <c r="G20" s="99" t="s">
        <v>33</v>
      </c>
      <c r="H20" s="223">
        <f ca="1">0.001*INDIRECT($B20&amp;"!W7")</f>
        <v>42.517448000000002</v>
      </c>
      <c r="I20" s="10"/>
      <c r="J20" s="224">
        <f ca="1">H20/D20-1</f>
        <v>-0.2079086609469718</v>
      </c>
      <c r="L20" s="74">
        <f ca="1">INDIRECT($B20&amp;"!"&amp;L$3&amp;"7")</f>
        <v>38.600735666666658</v>
      </c>
      <c r="M20" s="75">
        <f ca="1">INDIRECT($B20&amp;"!"&amp;M$3&amp;"7")</f>
        <v>37.438068600000001</v>
      </c>
      <c r="N20" s="76">
        <f ca="1">M20-L20</f>
        <v>-1.162667066666657</v>
      </c>
      <c r="O20" s="222"/>
      <c r="P20" s="4" t="s">
        <v>34</v>
      </c>
      <c r="Q20" s="222"/>
      <c r="R20" s="10"/>
      <c r="S20" s="10"/>
      <c r="T20" s="10"/>
      <c r="U20" s="10"/>
      <c r="V20" s="225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3">
        <f ca="1">0.001*INDIRECT($B21&amp;"!E8")</f>
        <v>75.127895999999993</v>
      </c>
      <c r="E21" s="222"/>
      <c r="F21" s="92" t="str">
        <f>F20</f>
        <v>breakfast</v>
      </c>
      <c r="G21" s="99" t="s">
        <v>35</v>
      </c>
      <c r="H21" s="223">
        <f ca="1">0.001*INDIRECT($B21&amp;"!W8")</f>
        <v>58.006704000000006</v>
      </c>
      <c r="I21" s="10"/>
      <c r="J21" s="224">
        <f ca="1">H21/D21-1</f>
        <v>-0.22789393702706628</v>
      </c>
      <c r="L21" s="74">
        <f ca="1">INDIRECT($B21&amp;"!"&amp;L$3&amp;"8")</f>
        <v>39.234061666666669</v>
      </c>
      <c r="M21" s="75">
        <f ca="1">INDIRECT($B21&amp;"!"&amp;M$3&amp;"8")</f>
        <v>38.775618466666671</v>
      </c>
      <c r="N21" s="76">
        <f ca="1">M21-L21</f>
        <v>-0.45844319999999783</v>
      </c>
      <c r="O21" s="222"/>
      <c r="P21" s="227">
        <f ca="1">bdrate(L18:L21,D18:D21,M18:M21,H18:H21)</f>
        <v>-5.2901261643445441E-3</v>
      </c>
      <c r="Q21" s="222"/>
      <c r="R21" s="10"/>
      <c r="S21" s="10"/>
      <c r="T21" s="10"/>
      <c r="U21" s="10"/>
      <c r="V21" s="225"/>
      <c r="X21" s="7"/>
      <c r="Y21" s="7"/>
      <c r="Z21" s="64"/>
    </row>
    <row r="22" spans="2:28" ht="16.5" customHeight="1" thickBot="1" x14ac:dyDescent="0.3">
      <c r="B22" s="70"/>
      <c r="C22" s="100"/>
      <c r="D22" s="228"/>
      <c r="E22" s="222"/>
      <c r="F22" s="70"/>
      <c r="G22" s="100"/>
      <c r="H22" s="223"/>
      <c r="I22" s="10"/>
      <c r="J22" s="224"/>
      <c r="L22" s="74"/>
      <c r="M22" s="75"/>
      <c r="N22" s="77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4"/>
      <c r="AB22" s="226"/>
    </row>
    <row r="23" spans="2:28" ht="16.5" customHeight="1" x14ac:dyDescent="0.25">
      <c r="B23" s="71"/>
      <c r="C23" s="89"/>
      <c r="D23" s="230"/>
      <c r="F23" s="71"/>
      <c r="G23" s="89"/>
      <c r="H23" s="230"/>
      <c r="J23" s="78">
        <f ca="1">MIN(D18:D22,H18:H22)</f>
        <v>23.711600000000004</v>
      </c>
      <c r="L23" s="79"/>
      <c r="M23" s="80"/>
      <c r="N23" s="81"/>
      <c r="O23" s="222"/>
      <c r="P23" s="210"/>
      <c r="Q23" s="222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8"/>
      <c r="E24" s="222"/>
      <c r="F24" s="70"/>
      <c r="G24" s="72"/>
      <c r="H24" s="228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2"/>
      <c r="P24" s="6"/>
      <c r="Q24" s="222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8" t="s">
        <v>10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10"/>
      <c r="L26" s="281" t="str">
        <f>F26</f>
        <v>breakfast_track</v>
      </c>
      <c r="M26" s="279"/>
      <c r="N26" s="280"/>
      <c r="O26" s="178"/>
      <c r="P26" s="210"/>
      <c r="U26" s="208"/>
      <c r="V26" s="208"/>
      <c r="X26" s="284"/>
      <c r="Y26" s="275"/>
      <c r="Z26" s="275"/>
    </row>
    <row r="27" spans="2:28" x14ac:dyDescent="0.25">
      <c r="B27" s="274" t="s">
        <v>24</v>
      </c>
      <c r="C27" s="275"/>
      <c r="D27" s="69" t="s">
        <v>25</v>
      </c>
      <c r="E27" s="222"/>
      <c r="F27" s="274" t="s">
        <v>24</v>
      </c>
      <c r="G27" s="275"/>
      <c r="H27" s="69" t="s">
        <v>25</v>
      </c>
      <c r="I27" s="10"/>
      <c r="J27" s="211" t="s">
        <v>26</v>
      </c>
      <c r="L27" s="282" t="s">
        <v>27</v>
      </c>
      <c r="M27" s="275"/>
      <c r="N27" s="283"/>
      <c r="O27" s="67"/>
      <c r="P27" s="4"/>
      <c r="R27" s="276"/>
      <c r="S27" s="275"/>
      <c r="T27" s="275"/>
      <c r="U27" s="209"/>
      <c r="V27" s="209"/>
      <c r="X27" s="276"/>
      <c r="Y27" s="275"/>
      <c r="Z27" s="275"/>
    </row>
    <row r="28" spans="2:28" x14ac:dyDescent="0.25">
      <c r="B28" s="175" t="s">
        <v>0</v>
      </c>
      <c r="C28" s="99" t="s">
        <v>28</v>
      </c>
      <c r="D28" s="68" t="s">
        <v>29</v>
      </c>
      <c r="E28" s="222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 breakfast_track</v>
      </c>
      <c r="M28" s="194" t="str">
        <f>CONCATENATE(F$2," ",L26)</f>
        <v>11bit-quantize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3">
        <f ca="1">0.001*INDIRECT($B29&amp;"!E5")</f>
        <v>37.033472000000003</v>
      </c>
      <c r="E29" s="222"/>
      <c r="F29" s="92" t="str">
        <f>F26</f>
        <v>breakfast_track</v>
      </c>
      <c r="G29" s="99" t="s">
        <v>31</v>
      </c>
      <c r="H29" s="223">
        <f ca="1">0.001*INDIRECT($B29&amp;"!W5")</f>
        <v>28.501552</v>
      </c>
      <c r="I29" s="10"/>
      <c r="J29" s="224">
        <f ca="1">H29/D29-1</f>
        <v>-0.23038401584382917</v>
      </c>
      <c r="L29" s="74">
        <f ca="1">INDIRECT($B29&amp;"!"&amp;L$3&amp;"5")</f>
        <v>27.2605434</v>
      </c>
      <c r="M29" s="75">
        <f ca="1">INDIRECT($B29&amp;"!"&amp;M$3&amp;"5")</f>
        <v>26.073845733333332</v>
      </c>
      <c r="N29" s="76">
        <f ca="1">M29-L29</f>
        <v>-1.1866976666666673</v>
      </c>
      <c r="O29" s="222"/>
      <c r="P29" s="224">
        <f ca="1">bdrate(D29:D32,L29:L32,H29:H32,M29:M32)</f>
        <v>7.3254113314771274E-3</v>
      </c>
      <c r="Q29" s="222"/>
      <c r="R29" s="10"/>
      <c r="S29" s="10"/>
      <c r="T29" s="10"/>
      <c r="U29" s="10"/>
      <c r="V29" s="225"/>
      <c r="X29" s="7"/>
      <c r="Y29" s="7"/>
      <c r="Z29" s="64"/>
      <c r="AB29" s="226"/>
    </row>
    <row r="30" spans="2:28" x14ac:dyDescent="0.25">
      <c r="B30" s="92" t="str">
        <f>B29</f>
        <v>breakfast_track</v>
      </c>
      <c r="C30" s="99" t="s">
        <v>32</v>
      </c>
      <c r="D30" s="223">
        <f ca="1">0.001*INDIRECT($B30&amp;"!E6")</f>
        <v>53.243408000000002</v>
      </c>
      <c r="E30" s="222"/>
      <c r="F30" s="92" t="str">
        <f>F29</f>
        <v>breakfast_track</v>
      </c>
      <c r="G30" s="99" t="s">
        <v>32</v>
      </c>
      <c r="H30" s="223">
        <f ca="1">0.001*INDIRECT($B30&amp;"!W6")</f>
        <v>40.473143999999998</v>
      </c>
      <c r="I30" s="10"/>
      <c r="J30" s="224">
        <f ca="1">H30/D30-1</f>
        <v>-0.23984685578353671</v>
      </c>
      <c r="L30" s="74">
        <f ca="1">INDIRECT($B30&amp;"!"&amp;L$3&amp;"6")</f>
        <v>30.592747199999998</v>
      </c>
      <c r="M30" s="75">
        <f ca="1">INDIRECT($B30&amp;"!"&amp;M$3&amp;"6")</f>
        <v>27.935510200000003</v>
      </c>
      <c r="N30" s="76">
        <f ca="1">M30-L30</f>
        <v>-2.657236999999995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3">
        <f ca="1">0.001*INDIRECT($B31&amp;"!E7")</f>
        <v>76.773336000000015</v>
      </c>
      <c r="E31" s="222"/>
      <c r="F31" s="92" t="str">
        <f>F30</f>
        <v>breakfast_track</v>
      </c>
      <c r="G31" s="99" t="s">
        <v>33</v>
      </c>
      <c r="H31" s="223">
        <f ca="1">0.001*INDIRECT($B31&amp;"!W7")</f>
        <v>58.210816000000001</v>
      </c>
      <c r="I31" s="10"/>
      <c r="J31" s="224">
        <f ca="1">H31/D31-1</f>
        <v>-0.24178342334896075</v>
      </c>
      <c r="L31" s="74">
        <f ca="1">INDIRECT($B31&amp;"!"&amp;L$3&amp;"7")</f>
        <v>35.175658733333329</v>
      </c>
      <c r="M31" s="75">
        <f ca="1">INDIRECT($B31&amp;"!"&amp;M$3&amp;"7")</f>
        <v>31.605749533333338</v>
      </c>
      <c r="N31" s="76">
        <f ca="1">M31-L31</f>
        <v>-3.5699091999999908</v>
      </c>
      <c r="O31" s="222"/>
      <c r="P31" s="4" t="s">
        <v>34</v>
      </c>
      <c r="Q31" s="222"/>
      <c r="R31" s="10"/>
      <c r="S31" s="10"/>
      <c r="T31" s="10"/>
      <c r="U31" s="10"/>
      <c r="V31" s="225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3">
        <f ca="1">0.001*INDIRECT($B32&amp;"!E8")</f>
        <v>108.862088</v>
      </c>
      <c r="E32" s="222"/>
      <c r="F32" s="92" t="str">
        <f>F31</f>
        <v>breakfast_track</v>
      </c>
      <c r="G32" s="99" t="s">
        <v>35</v>
      </c>
      <c r="H32" s="223">
        <f ca="1">0.001*INDIRECT($B32&amp;"!W8")</f>
        <v>83.905472000000017</v>
      </c>
      <c r="I32" s="10"/>
      <c r="J32" s="224">
        <f ca="1">H32/D32-1</f>
        <v>-0.22924983764779505</v>
      </c>
      <c r="L32" s="74">
        <f ca="1">INDIRECT($B32&amp;"!"&amp;L$3&amp;"8")</f>
        <v>37.845180400000004</v>
      </c>
      <c r="M32" s="75">
        <f ca="1">INDIRECT($B32&amp;"!"&amp;M$3&amp;"8")</f>
        <v>36.392945533333332</v>
      </c>
      <c r="N32" s="76">
        <f ca="1">M32-L32</f>
        <v>-1.4522348666666716</v>
      </c>
      <c r="O32" s="222"/>
      <c r="P32" s="227">
        <f ca="1">bdrate(L29:L32,D29:D32,M29:M32,H29:H32)</f>
        <v>-1.8195777444548478E-3</v>
      </c>
      <c r="Q32" s="222"/>
      <c r="R32" s="10"/>
      <c r="S32" s="10"/>
      <c r="T32" s="10"/>
      <c r="U32" s="10"/>
      <c r="V32" s="225"/>
      <c r="X32" s="7"/>
      <c r="Y32" s="7"/>
      <c r="Z32" s="64"/>
    </row>
    <row r="33" spans="2:28" ht="16.5" customHeight="1" thickBot="1" x14ac:dyDescent="0.3">
      <c r="B33" s="70"/>
      <c r="C33" s="100"/>
      <c r="D33" s="228"/>
      <c r="E33" s="222"/>
      <c r="F33" s="70"/>
      <c r="G33" s="100"/>
      <c r="H33" s="223"/>
      <c r="I33" s="10"/>
      <c r="J33" s="224"/>
      <c r="L33" s="74"/>
      <c r="M33" s="75"/>
      <c r="N33" s="77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4"/>
      <c r="AB33" s="226"/>
    </row>
    <row r="34" spans="2:28" ht="16.5" customHeight="1" x14ac:dyDescent="0.25">
      <c r="B34" s="71"/>
      <c r="C34" s="89"/>
      <c r="D34" s="230"/>
      <c r="F34" s="71"/>
      <c r="G34" s="89"/>
      <c r="H34" s="230"/>
      <c r="J34" s="78">
        <f ca="1">MIN(D29:D33,H29:H33)</f>
        <v>28.501552</v>
      </c>
      <c r="L34" s="79"/>
      <c r="M34" s="80"/>
      <c r="N34" s="81"/>
      <c r="O34" s="222"/>
      <c r="P34" s="210"/>
      <c r="Q34" s="222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8"/>
      <c r="E35" s="222"/>
      <c r="F35" s="70"/>
      <c r="G35" s="72"/>
      <c r="H35" s="228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2"/>
      <c r="P35" s="6"/>
      <c r="Q35" s="222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8" t="s">
        <v>11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10"/>
      <c r="L37" s="281" t="str">
        <f>F37</f>
        <v>breakfast_semitrack</v>
      </c>
      <c r="M37" s="279"/>
      <c r="N37" s="280"/>
      <c r="O37" s="178"/>
      <c r="P37" s="210"/>
      <c r="U37" s="208"/>
      <c r="V37" s="208"/>
      <c r="X37" s="284"/>
      <c r="Y37" s="275"/>
      <c r="Z37" s="275"/>
    </row>
    <row r="38" spans="2:28" x14ac:dyDescent="0.25">
      <c r="B38" s="274" t="s">
        <v>24</v>
      </c>
      <c r="C38" s="275"/>
      <c r="D38" s="69" t="s">
        <v>25</v>
      </c>
      <c r="E38" s="222"/>
      <c r="F38" s="274" t="s">
        <v>24</v>
      </c>
      <c r="G38" s="275"/>
      <c r="H38" s="69" t="s">
        <v>25</v>
      </c>
      <c r="I38" s="10"/>
      <c r="J38" s="211" t="s">
        <v>26</v>
      </c>
      <c r="L38" s="282" t="s">
        <v>27</v>
      </c>
      <c r="M38" s="275"/>
      <c r="N38" s="283"/>
      <c r="O38" s="67"/>
      <c r="P38" s="4"/>
      <c r="R38" s="276"/>
      <c r="S38" s="275"/>
      <c r="T38" s="275"/>
      <c r="U38" s="209"/>
      <c r="V38" s="209"/>
      <c r="X38" s="276"/>
      <c r="Y38" s="275"/>
      <c r="Z38" s="275"/>
    </row>
    <row r="39" spans="2:28" x14ac:dyDescent="0.25">
      <c r="B39" s="175" t="s">
        <v>0</v>
      </c>
      <c r="C39" s="99" t="s">
        <v>28</v>
      </c>
      <c r="D39" s="68" t="s">
        <v>29</v>
      </c>
      <c r="E39" s="222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 breakfast_semitrack</v>
      </c>
      <c r="M39" s="194" t="str">
        <f>CONCATENATE(F$2," ",L37)</f>
        <v>11bit-quantize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3">
        <f ca="1">0.001*INDIRECT($B40&amp;"!E5")</f>
        <v>37.945208000000001</v>
      </c>
      <c r="E40" s="222"/>
      <c r="F40" s="92" t="str">
        <f>F37</f>
        <v>breakfast_semitrack</v>
      </c>
      <c r="G40" s="99" t="s">
        <v>31</v>
      </c>
      <c r="H40" s="223">
        <f ca="1">0.001*INDIRECT($B40&amp;"!W5")</f>
        <v>29.205624000000004</v>
      </c>
      <c r="I40" s="10"/>
      <c r="J40" s="224">
        <f ca="1">H40/D40-1</f>
        <v>-0.23032115148769239</v>
      </c>
      <c r="L40" s="74">
        <f ca="1">INDIRECT($B40&amp;"!"&amp;L$3&amp;"5")</f>
        <v>27.22274933333334</v>
      </c>
      <c r="M40" s="75">
        <f ca="1">INDIRECT($B40&amp;"!"&amp;M$3&amp;"5")</f>
        <v>26.00142626666667</v>
      </c>
      <c r="N40" s="76">
        <f ca="1">M40-L40</f>
        <v>-1.2213230666666703</v>
      </c>
      <c r="O40" s="222"/>
      <c r="P40" s="224">
        <f ca="1">bdrate(D40:D43,L40:L43,H40:H43,M40:M43)</f>
        <v>9.9923342964902684E-3</v>
      </c>
      <c r="Q40" s="222"/>
      <c r="R40" s="10"/>
      <c r="S40" s="10"/>
      <c r="T40" s="10"/>
      <c r="U40" s="10"/>
      <c r="V40" s="225"/>
      <c r="X40" s="7"/>
      <c r="Y40" s="7"/>
      <c r="Z40" s="64"/>
      <c r="AB40" s="226"/>
    </row>
    <row r="41" spans="2:28" x14ac:dyDescent="0.25">
      <c r="B41" s="92" t="str">
        <f>B40</f>
        <v>breakfast_semitrack</v>
      </c>
      <c r="C41" s="99" t="s">
        <v>32</v>
      </c>
      <c r="D41" s="223">
        <f ca="1">0.001*INDIRECT($B41&amp;"!E6")</f>
        <v>54.681568000000006</v>
      </c>
      <c r="E41" s="222"/>
      <c r="F41" s="92" t="str">
        <f>F40</f>
        <v>breakfast_semitrack</v>
      </c>
      <c r="G41" s="99" t="s">
        <v>32</v>
      </c>
      <c r="H41" s="223">
        <f ca="1">0.001*INDIRECT($B41&amp;"!W6")</f>
        <v>41.486840000000001</v>
      </c>
      <c r="I41" s="10"/>
      <c r="J41" s="224">
        <f ca="1">H41/D41-1</f>
        <v>-0.24130120043375503</v>
      </c>
      <c r="L41" s="74">
        <f ca="1">INDIRECT($B41&amp;"!"&amp;L$3&amp;"6")</f>
        <v>30.713218200000004</v>
      </c>
      <c r="M41" s="75">
        <f ca="1">INDIRECT($B41&amp;"!"&amp;M$3&amp;"6")</f>
        <v>27.909169733333332</v>
      </c>
      <c r="N41" s="76">
        <f ca="1">M41-L41</f>
        <v>-2.8040484666666714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3">
        <f ca="1">0.001*INDIRECT($B42&amp;"!E7")</f>
        <v>79.040791999999996</v>
      </c>
      <c r="E42" s="222"/>
      <c r="F42" s="92" t="str">
        <f>F41</f>
        <v>breakfast_semitrack</v>
      </c>
      <c r="G42" s="99" t="s">
        <v>33</v>
      </c>
      <c r="H42" s="223">
        <f ca="1">0.001*INDIRECT($B42&amp;"!W7")</f>
        <v>59.819472000000005</v>
      </c>
      <c r="I42" s="10"/>
      <c r="J42" s="224">
        <f ca="1">H42/D42-1</f>
        <v>-0.24318227985367347</v>
      </c>
      <c r="L42" s="74">
        <f ca="1">INDIRECT($B42&amp;"!"&amp;L$3&amp;"7")</f>
        <v>35.10646113333334</v>
      </c>
      <c r="M42" s="75">
        <f ca="1">INDIRECT($B42&amp;"!"&amp;M$3&amp;"7")</f>
        <v>31.644052800000001</v>
      </c>
      <c r="N42" s="76">
        <f ca="1">M42-L42</f>
        <v>-3.4624083333333395</v>
      </c>
      <c r="O42" s="222"/>
      <c r="P42" s="4" t="s">
        <v>34</v>
      </c>
      <c r="Q42" s="222"/>
      <c r="R42" s="10"/>
      <c r="S42" s="10"/>
      <c r="T42" s="10"/>
      <c r="U42" s="10"/>
      <c r="V42" s="225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3">
        <f ca="1">0.001*INDIRECT($B43&amp;"!E8")</f>
        <v>112.14424799999999</v>
      </c>
      <c r="E43" s="222"/>
      <c r="F43" s="92" t="str">
        <f>F42</f>
        <v>breakfast_semitrack</v>
      </c>
      <c r="G43" s="99" t="s">
        <v>35</v>
      </c>
      <c r="H43" s="223">
        <f ca="1">0.001*INDIRECT($B43&amp;"!W8")</f>
        <v>86.426751999999993</v>
      </c>
      <c r="I43" s="10"/>
      <c r="J43" s="224">
        <f ca="1">H43/D43-1</f>
        <v>-0.229325145592844</v>
      </c>
      <c r="L43" s="74">
        <f ca="1">INDIRECT($B43&amp;"!"&amp;L$3&amp;"8")</f>
        <v>37.603516266666666</v>
      </c>
      <c r="M43" s="75">
        <f ca="1">INDIRECT($B43&amp;"!"&amp;M$3&amp;"8")</f>
        <v>36.315006000000004</v>
      </c>
      <c r="N43" s="76">
        <f ca="1">M43-L43</f>
        <v>-1.2885102666666626</v>
      </c>
      <c r="O43" s="222"/>
      <c r="P43" s="227">
        <f ca="1">bdrate(L40:L43,D40:D43,M40:M43,H40:H43)</f>
        <v>-2.6595136873885927E-3</v>
      </c>
      <c r="Q43" s="222"/>
      <c r="R43" s="10"/>
      <c r="S43" s="10"/>
      <c r="T43" s="10"/>
      <c r="U43" s="10"/>
      <c r="V43" s="225"/>
      <c r="X43" s="7"/>
      <c r="Y43" s="7"/>
      <c r="Z43" s="64"/>
    </row>
    <row r="44" spans="2:28" ht="16.5" customHeight="1" thickBot="1" x14ac:dyDescent="0.3">
      <c r="B44" s="70"/>
      <c r="C44" s="100"/>
      <c r="D44" s="228"/>
      <c r="E44" s="222"/>
      <c r="F44" s="70"/>
      <c r="G44" s="100"/>
      <c r="H44" s="223"/>
      <c r="I44" s="10"/>
      <c r="J44" s="224"/>
      <c r="L44" s="74"/>
      <c r="M44" s="75"/>
      <c r="N44" s="77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4"/>
      <c r="AB44" s="226"/>
    </row>
    <row r="45" spans="2:28" ht="16.5" customHeight="1" x14ac:dyDescent="0.25">
      <c r="B45" s="71"/>
      <c r="C45" s="89"/>
      <c r="D45" s="230"/>
      <c r="F45" s="71"/>
      <c r="G45" s="89"/>
      <c r="H45" s="230"/>
      <c r="J45" s="78">
        <f ca="1">MIN(D40:D44,H40:H44)</f>
        <v>29.205624000000004</v>
      </c>
      <c r="L45" s="79"/>
      <c r="M45" s="80"/>
      <c r="N45" s="81"/>
      <c r="O45" s="222"/>
      <c r="P45" s="210"/>
      <c r="Q45" s="222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8"/>
      <c r="E46" s="222"/>
      <c r="F46" s="70"/>
      <c r="G46" s="72"/>
      <c r="H46" s="228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2"/>
      <c r="P46" s="6"/>
      <c r="Q46" s="222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8" t="s">
        <v>12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10"/>
      <c r="L48" s="281" t="str">
        <f>F48</f>
        <v>cinema_track</v>
      </c>
      <c r="M48" s="279"/>
      <c r="N48" s="280"/>
      <c r="O48" s="178"/>
      <c r="P48" s="210"/>
      <c r="U48" s="208"/>
      <c r="V48" s="208"/>
      <c r="X48" s="284"/>
      <c r="Y48" s="275"/>
      <c r="Z48" s="275"/>
    </row>
    <row r="49" spans="2:28" x14ac:dyDescent="0.25">
      <c r="B49" s="274" t="s">
        <v>24</v>
      </c>
      <c r="C49" s="275"/>
      <c r="D49" s="69" t="s">
        <v>25</v>
      </c>
      <c r="E49" s="222"/>
      <c r="F49" s="274" t="s">
        <v>24</v>
      </c>
      <c r="G49" s="275"/>
      <c r="H49" s="69" t="s">
        <v>25</v>
      </c>
      <c r="I49" s="10"/>
      <c r="J49" s="211" t="s">
        <v>26</v>
      </c>
      <c r="L49" s="282" t="s">
        <v>27</v>
      </c>
      <c r="M49" s="275"/>
      <c r="N49" s="283"/>
      <c r="O49" s="67"/>
      <c r="P49" s="4"/>
      <c r="R49" s="276"/>
      <c r="S49" s="275"/>
      <c r="T49" s="275"/>
      <c r="U49" s="209"/>
      <c r="V49" s="209"/>
      <c r="X49" s="276"/>
      <c r="Y49" s="275"/>
      <c r="Z49" s="275"/>
    </row>
    <row r="50" spans="2:28" x14ac:dyDescent="0.25">
      <c r="B50" s="175" t="s">
        <v>0</v>
      </c>
      <c r="C50" s="99" t="s">
        <v>28</v>
      </c>
      <c r="D50" s="68" t="s">
        <v>29</v>
      </c>
      <c r="E50" s="222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 cinema_track</v>
      </c>
      <c r="M50" s="194" t="str">
        <f>CONCATENATE(F$2," ",L48)</f>
        <v>11bit-quantize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3">
        <f ca="1">0.001*INDIRECT($B51&amp;"!E5")</f>
        <v>27.457296000000003</v>
      </c>
      <c r="E51" s="222"/>
      <c r="F51" s="92" t="str">
        <f>F48</f>
        <v>cinema_track</v>
      </c>
      <c r="G51" s="99" t="s">
        <v>31</v>
      </c>
      <c r="H51" s="223">
        <f ca="1">0.001*INDIRECT($B51&amp;"!W5")</f>
        <v>21.309856</v>
      </c>
      <c r="I51" s="10"/>
      <c r="J51" s="224">
        <f ca="1">H51/D51-1</f>
        <v>-0.22389094687255451</v>
      </c>
      <c r="L51" s="74">
        <f ca="1">INDIRECT($B51&amp;"!"&amp;L$3&amp;"5")</f>
        <v>30.713581809523816</v>
      </c>
      <c r="M51" s="75">
        <f ca="1">INDIRECT($B51&amp;"!"&amp;M$3&amp;"5")</f>
        <v>28.742034571428576</v>
      </c>
      <c r="N51" s="76">
        <f ca="1">M51-L51</f>
        <v>-1.9715472380952406</v>
      </c>
      <c r="O51" s="222"/>
      <c r="P51" s="224">
        <f ca="1">bdrate(D51:D54,L51:L54,H51:H54,M51:M54)</f>
        <v>-1.0014860903334921E-2</v>
      </c>
      <c r="Q51" s="222"/>
      <c r="R51" s="10"/>
      <c r="S51" s="10"/>
      <c r="T51" s="10"/>
      <c r="U51" s="10"/>
      <c r="V51" s="225"/>
      <c r="X51" s="7"/>
      <c r="Y51" s="7"/>
      <c r="Z51" s="64"/>
      <c r="AB51" s="226"/>
    </row>
    <row r="52" spans="2:28" x14ac:dyDescent="0.25">
      <c r="B52" s="92" t="str">
        <f>B51</f>
        <v>cinema_track</v>
      </c>
      <c r="C52" s="99" t="s">
        <v>32</v>
      </c>
      <c r="D52" s="223">
        <f ca="1">0.001*INDIRECT($B52&amp;"!E6")</f>
        <v>39.731791999999999</v>
      </c>
      <c r="E52" s="222"/>
      <c r="F52" s="92" t="str">
        <f>F51</f>
        <v>cinema_track</v>
      </c>
      <c r="G52" s="99" t="s">
        <v>32</v>
      </c>
      <c r="H52" s="223">
        <f ca="1">0.001*INDIRECT($B52&amp;"!W6")</f>
        <v>29.949416000000003</v>
      </c>
      <c r="I52" s="10"/>
      <c r="J52" s="224">
        <f ca="1">H52/D52-1</f>
        <v>-0.24621028923135402</v>
      </c>
      <c r="L52" s="74">
        <f ca="1">INDIRECT($B52&amp;"!"&amp;L$3&amp;"6")</f>
        <v>33.293589285714276</v>
      </c>
      <c r="M52" s="75">
        <f ca="1">INDIRECT($B52&amp;"!"&amp;M$3&amp;"6")</f>
        <v>31.340090857142862</v>
      </c>
      <c r="N52" s="76">
        <f ca="1">M52-L52</f>
        <v>-1.9534984285714145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3">
        <f ca="1">0.001*INDIRECT($B53&amp;"!E7")</f>
        <v>59.551984000000004</v>
      </c>
      <c r="E53" s="222"/>
      <c r="F53" s="92" t="str">
        <f>F52</f>
        <v>cinema_track</v>
      </c>
      <c r="G53" s="99" t="s">
        <v>33</v>
      </c>
      <c r="H53" s="223">
        <f ca="1">0.001*INDIRECT($B53&amp;"!W7")</f>
        <v>43.809032000000002</v>
      </c>
      <c r="I53" s="10"/>
      <c r="J53" s="224">
        <f ca="1">H53/D53-1</f>
        <v>-0.26435646543698699</v>
      </c>
      <c r="L53" s="74">
        <f ca="1">INDIRECT($B53&amp;"!"&amp;L$3&amp;"7")</f>
        <v>36.446848571428575</v>
      </c>
      <c r="M53" s="75">
        <f ca="1">INDIRECT($B53&amp;"!"&amp;M$3&amp;"7")</f>
        <v>34.085061761904761</v>
      </c>
      <c r="N53" s="76">
        <f ca="1">M53-L53</f>
        <v>-2.3617868095238137</v>
      </c>
      <c r="O53" s="222"/>
      <c r="P53" s="4" t="s">
        <v>34</v>
      </c>
      <c r="Q53" s="222"/>
      <c r="R53" s="10"/>
      <c r="S53" s="10"/>
      <c r="T53" s="10"/>
      <c r="U53" s="10"/>
      <c r="V53" s="225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3">
        <f ca="1">0.001*INDIRECT($B54&amp;"!E8")</f>
        <v>86.991584000000003</v>
      </c>
      <c r="E54" s="222"/>
      <c r="F54" s="92" t="str">
        <f>F53</f>
        <v>cinema_track</v>
      </c>
      <c r="G54" s="99" t="s">
        <v>35</v>
      </c>
      <c r="H54" s="223">
        <f ca="1">0.001*INDIRECT($B54&amp;"!W8")</f>
        <v>65.694232</v>
      </c>
      <c r="I54" s="10"/>
      <c r="J54" s="224">
        <f ca="1">H54/D54-1</f>
        <v>-0.24482083232327401</v>
      </c>
      <c r="L54" s="74">
        <f ca="1">INDIRECT($B54&amp;"!"&amp;L$3&amp;"8")</f>
        <v>39.467625952380949</v>
      </c>
      <c r="M54" s="75">
        <f ca="1">INDIRECT($B54&amp;"!"&amp;M$3&amp;"8")</f>
        <v>37.424575285714276</v>
      </c>
      <c r="N54" s="76">
        <f ca="1">M54-L54</f>
        <v>-2.043050666666673</v>
      </c>
      <c r="O54" s="222"/>
      <c r="P54" s="227">
        <f ca="1">bdrate(L51:L54,D51:D54,M51:M54,H51:H54)</f>
        <v>2.9671954906373976E-3</v>
      </c>
      <c r="Q54" s="222"/>
      <c r="R54" s="10"/>
      <c r="S54" s="10"/>
      <c r="T54" s="10"/>
      <c r="U54" s="10"/>
      <c r="V54" s="225"/>
      <c r="X54" s="7"/>
      <c r="Y54" s="7"/>
      <c r="Z54" s="64"/>
    </row>
    <row r="55" spans="2:28" ht="16.5" customHeight="1" thickBot="1" x14ac:dyDescent="0.3">
      <c r="B55" s="70"/>
      <c r="C55" s="100"/>
      <c r="D55" s="228"/>
      <c r="E55" s="222"/>
      <c r="F55" s="70"/>
      <c r="G55" s="100"/>
      <c r="H55" s="223"/>
      <c r="I55" s="10"/>
      <c r="J55" s="224"/>
      <c r="L55" s="74"/>
      <c r="M55" s="75"/>
      <c r="N55" s="77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4"/>
      <c r="AB55" s="226"/>
    </row>
    <row r="56" spans="2:28" ht="16.5" customHeight="1" x14ac:dyDescent="0.25">
      <c r="B56" s="88"/>
      <c r="C56" s="89"/>
      <c r="D56" s="230"/>
      <c r="F56" s="88"/>
      <c r="G56" s="89"/>
      <c r="H56" s="230"/>
      <c r="J56" s="78">
        <f ca="1">MIN(D51:D55,H51:H55)</f>
        <v>21.309856</v>
      </c>
      <c r="L56" s="79"/>
      <c r="M56" s="80"/>
      <c r="N56" s="81"/>
      <c r="O56" s="222"/>
      <c r="P56" s="210"/>
      <c r="Q56" s="222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8"/>
      <c r="E57" s="222"/>
      <c r="F57" s="70"/>
      <c r="G57" s="72"/>
      <c r="H57" s="228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2"/>
      <c r="P57" s="6"/>
      <c r="Q57" s="222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8" t="s">
        <v>13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10"/>
      <c r="L59" s="281" t="str">
        <f>F59</f>
        <v>cinema_semitrack</v>
      </c>
      <c r="M59" s="279"/>
      <c r="N59" s="280"/>
      <c r="O59" s="178"/>
      <c r="P59" s="210"/>
      <c r="U59" s="208"/>
      <c r="V59" s="208"/>
      <c r="X59" s="284"/>
      <c r="Y59" s="275"/>
      <c r="Z59" s="275"/>
    </row>
    <row r="60" spans="2:28" x14ac:dyDescent="0.25">
      <c r="B60" s="274" t="s">
        <v>24</v>
      </c>
      <c r="C60" s="275"/>
      <c r="D60" s="69" t="s">
        <v>25</v>
      </c>
      <c r="E60" s="222"/>
      <c r="F60" s="274" t="s">
        <v>24</v>
      </c>
      <c r="G60" s="275"/>
      <c r="H60" s="69" t="s">
        <v>25</v>
      </c>
      <c r="I60" s="10"/>
      <c r="J60" s="211" t="s">
        <v>26</v>
      </c>
      <c r="L60" s="282" t="s">
        <v>27</v>
      </c>
      <c r="M60" s="275"/>
      <c r="N60" s="283"/>
      <c r="O60" s="67"/>
      <c r="P60" s="4"/>
      <c r="R60" s="276"/>
      <c r="S60" s="275"/>
      <c r="T60" s="275"/>
      <c r="U60" s="209"/>
      <c r="V60" s="209"/>
      <c r="X60" s="276"/>
      <c r="Y60" s="275"/>
      <c r="Z60" s="275"/>
    </row>
    <row r="61" spans="2:28" x14ac:dyDescent="0.25">
      <c r="B61" s="175" t="s">
        <v>0</v>
      </c>
      <c r="C61" s="99" t="s">
        <v>28</v>
      </c>
      <c r="D61" s="68" t="s">
        <v>29</v>
      </c>
      <c r="E61" s="222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 cinema_semitrack</v>
      </c>
      <c r="M61" s="194" t="str">
        <f>CONCATENATE(F$2," ",L59)</f>
        <v>11bit-quantize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3">
        <f ca="1">0.001*INDIRECT($B62&amp;"!E5")</f>
        <v>28.316848</v>
      </c>
      <c r="E62" s="222"/>
      <c r="F62" s="92" t="str">
        <f>F59</f>
        <v>cinema_semitrack</v>
      </c>
      <c r="G62" s="99" t="s">
        <v>31</v>
      </c>
      <c r="H62" s="223">
        <f ca="1">0.001*INDIRECT($B62&amp;"!W5")</f>
        <v>22.008264000000004</v>
      </c>
      <c r="I62" s="10"/>
      <c r="J62" s="224">
        <f ca="1">H62/D62-1</f>
        <v>-0.22278553036693904</v>
      </c>
      <c r="L62" s="74">
        <f ca="1">INDIRECT($B62&amp;"!"&amp;L$3&amp;"5")</f>
        <v>30.541978380952383</v>
      </c>
      <c r="M62" s="75">
        <f ca="1">INDIRECT($B62&amp;"!"&amp;M$3&amp;"5")</f>
        <v>28.74690152380953</v>
      </c>
      <c r="N62" s="76">
        <f ca="1">M62-L62</f>
        <v>-1.7950768571428526</v>
      </c>
      <c r="O62" s="222"/>
      <c r="P62" s="224">
        <f ca="1">bdrate(D62:D65,L62:L65,H62:H65,M62:M65)</f>
        <v>-9.6617622443881945E-3</v>
      </c>
      <c r="Q62" s="222"/>
      <c r="R62" s="10"/>
      <c r="S62" s="10"/>
      <c r="T62" s="10"/>
      <c r="U62" s="10"/>
      <c r="V62" s="225"/>
      <c r="X62" s="7"/>
      <c r="Y62" s="7"/>
      <c r="Z62" s="64"/>
      <c r="AB62" s="226"/>
    </row>
    <row r="63" spans="2:28" x14ac:dyDescent="0.25">
      <c r="B63" s="92" t="str">
        <f>B62</f>
        <v>cinema_semitrack</v>
      </c>
      <c r="C63" s="99" t="s">
        <v>32</v>
      </c>
      <c r="D63" s="223">
        <f ca="1">0.001*INDIRECT($B63&amp;"!E6")</f>
        <v>41.126480000000001</v>
      </c>
      <c r="E63" s="222"/>
      <c r="F63" s="92" t="str">
        <f>F62</f>
        <v>cinema_semitrack</v>
      </c>
      <c r="G63" s="99" t="s">
        <v>32</v>
      </c>
      <c r="H63" s="223">
        <f ca="1">0.001*INDIRECT($B63&amp;"!W6")</f>
        <v>30.895712</v>
      </c>
      <c r="I63" s="10"/>
      <c r="J63" s="224">
        <f ca="1">H63/D63-1</f>
        <v>-0.24876352170183302</v>
      </c>
      <c r="L63" s="74">
        <f ca="1">INDIRECT($B63&amp;"!"&amp;L$3&amp;"6")</f>
        <v>33.228850857142866</v>
      </c>
      <c r="M63" s="75">
        <f ca="1">INDIRECT($B63&amp;"!"&amp;M$3&amp;"6")</f>
        <v>31.273738095238098</v>
      </c>
      <c r="N63" s="76">
        <f ca="1">M63-L63</f>
        <v>-1.9551127619047683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3">
        <f ca="1">0.001*INDIRECT($B64&amp;"!E7")</f>
        <v>61.86504</v>
      </c>
      <c r="E64" s="222"/>
      <c r="F64" s="92" t="str">
        <f>F63</f>
        <v>cinema_semitrack</v>
      </c>
      <c r="G64" s="99" t="s">
        <v>33</v>
      </c>
      <c r="H64" s="223">
        <f ca="1">0.001*INDIRECT($B64&amp;"!W7")</f>
        <v>45.398407999999996</v>
      </c>
      <c r="I64" s="10"/>
      <c r="J64" s="224">
        <f ca="1">H64/D64-1</f>
        <v>-0.26617023120004457</v>
      </c>
      <c r="L64" s="74">
        <f ca="1">INDIRECT($B64&amp;"!"&amp;L$3&amp;"7")</f>
        <v>36.326138</v>
      </c>
      <c r="M64" s="75">
        <f ca="1">INDIRECT($B64&amp;"!"&amp;M$3&amp;"7")</f>
        <v>33.973902523809521</v>
      </c>
      <c r="N64" s="76">
        <f ca="1">M64-L64</f>
        <v>-2.3522354761904793</v>
      </c>
      <c r="O64" s="222"/>
      <c r="P64" s="4" t="s">
        <v>34</v>
      </c>
      <c r="Q64" s="222"/>
      <c r="R64" s="10"/>
      <c r="S64" s="10"/>
      <c r="T64" s="10"/>
      <c r="U64" s="10"/>
      <c r="V64" s="225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3">
        <f ca="1">0.001*INDIRECT($B65&amp;"!E8")</f>
        <v>90.416760000000011</v>
      </c>
      <c r="E65" s="222"/>
      <c r="F65" s="92" t="str">
        <f>F64</f>
        <v>cinema_semitrack</v>
      </c>
      <c r="G65" s="99" t="s">
        <v>35</v>
      </c>
      <c r="H65" s="223">
        <f ca="1">0.001*INDIRECT($B65&amp;"!W8")</f>
        <v>68.281632000000002</v>
      </c>
      <c r="I65" s="10"/>
      <c r="J65" s="224">
        <f ca="1">H65/D65-1</f>
        <v>-0.24481222286664561</v>
      </c>
      <c r="L65" s="74">
        <f ca="1">INDIRECT($B65&amp;"!"&amp;L$3&amp;"8")</f>
        <v>39.080388285714292</v>
      </c>
      <c r="M65" s="75">
        <f ca="1">INDIRECT($B65&amp;"!"&amp;M$3&amp;"8")</f>
        <v>37.296062238095246</v>
      </c>
      <c r="N65" s="76">
        <f ca="1">M65-L65</f>
        <v>-1.7843260476190466</v>
      </c>
      <c r="O65" s="222"/>
      <c r="P65" s="227">
        <f ca="1">bdrate(L62:L65,D62:D65,M62:M65,H62:H65)</f>
        <v>2.7159732458161834E-3</v>
      </c>
      <c r="Q65" s="222"/>
      <c r="R65" s="10"/>
      <c r="S65" s="10"/>
      <c r="T65" s="10"/>
      <c r="U65" s="10"/>
      <c r="V65" s="225"/>
      <c r="X65" s="7"/>
      <c r="Y65" s="7"/>
      <c r="Z65" s="64"/>
    </row>
    <row r="66" spans="2:28" ht="16.5" customHeight="1" thickBot="1" x14ac:dyDescent="0.3">
      <c r="B66" s="70"/>
      <c r="C66" s="100"/>
      <c r="D66" s="228"/>
      <c r="E66" s="222"/>
      <c r="F66" s="70"/>
      <c r="G66" s="100"/>
      <c r="H66" s="223"/>
      <c r="I66" s="10"/>
      <c r="J66" s="224"/>
      <c r="L66" s="74"/>
      <c r="M66" s="75"/>
      <c r="N66" s="77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4"/>
      <c r="AB66" s="226"/>
    </row>
    <row r="67" spans="2:28" ht="16.5" customHeight="1" x14ac:dyDescent="0.25">
      <c r="B67" s="88"/>
      <c r="C67" s="89"/>
      <c r="D67" s="230"/>
      <c r="F67" s="88"/>
      <c r="G67" s="89"/>
      <c r="H67" s="230"/>
      <c r="J67" s="78">
        <f ca="1">MIN(D62:D66,H62:H66)</f>
        <v>22.008264000000004</v>
      </c>
      <c r="L67" s="79"/>
      <c r="M67" s="80"/>
      <c r="N67" s="81"/>
      <c r="O67" s="222"/>
      <c r="P67" s="210"/>
      <c r="Q67" s="222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8"/>
      <c r="E68" s="222"/>
      <c r="F68" s="70"/>
      <c r="G68" s="72"/>
      <c r="H68" s="228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2"/>
      <c r="P68" s="6"/>
      <c r="Q68" s="222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8" t="s">
        <v>14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10"/>
      <c r="L70" s="281" t="str">
        <f>F70</f>
        <v>breakdance_track</v>
      </c>
      <c r="M70" s="279"/>
      <c r="N70" s="280"/>
      <c r="O70" s="178"/>
      <c r="P70" s="210"/>
      <c r="U70" s="208"/>
      <c r="V70" s="208"/>
      <c r="X70" s="284"/>
      <c r="Y70" s="275"/>
      <c r="Z70" s="275"/>
    </row>
    <row r="71" spans="2:28" x14ac:dyDescent="0.25">
      <c r="B71" s="274" t="s">
        <v>24</v>
      </c>
      <c r="C71" s="275"/>
      <c r="D71" s="69" t="s">
        <v>25</v>
      </c>
      <c r="E71" s="222"/>
      <c r="F71" s="274" t="s">
        <v>24</v>
      </c>
      <c r="G71" s="275"/>
      <c r="H71" s="69" t="s">
        <v>25</v>
      </c>
      <c r="I71" s="10"/>
      <c r="J71" s="211" t="s">
        <v>26</v>
      </c>
      <c r="L71" s="282" t="s">
        <v>27</v>
      </c>
      <c r="M71" s="275"/>
      <c r="N71" s="283"/>
      <c r="O71" s="67"/>
      <c r="P71" s="4"/>
      <c r="R71" s="276"/>
      <c r="S71" s="275"/>
      <c r="T71" s="275"/>
      <c r="U71" s="209"/>
      <c r="V71" s="209"/>
      <c r="X71" s="276"/>
      <c r="Y71" s="275"/>
      <c r="Z71" s="275"/>
    </row>
    <row r="72" spans="2:28" x14ac:dyDescent="0.25">
      <c r="B72" s="175" t="s">
        <v>0</v>
      </c>
      <c r="C72" s="99" t="s">
        <v>28</v>
      </c>
      <c r="D72" s="68" t="s">
        <v>29</v>
      </c>
      <c r="E72" s="222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 breakdance_track</v>
      </c>
      <c r="M72" s="194" t="str">
        <f>CONCATENATE(F$2," ",L70)</f>
        <v>11bit-quantize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3">
        <f ca="1">0.001*INDIRECT($B73&amp;"!E5")</f>
        <v>126.58231200000002</v>
      </c>
      <c r="E73" s="222"/>
      <c r="F73" s="92" t="str">
        <f>F70</f>
        <v>breakdance_track</v>
      </c>
      <c r="G73" s="99" t="s">
        <v>31</v>
      </c>
      <c r="H73" s="223">
        <f ca="1">0.001*INDIRECT($B73&amp;"!W5")</f>
        <v>98.050312000000005</v>
      </c>
      <c r="I73" s="10"/>
      <c r="J73" s="224">
        <f ca="1">H73/D73-1</f>
        <v>-0.22540274031335439</v>
      </c>
      <c r="L73" s="74">
        <f ca="1">INDIRECT($B73&amp;"!"&amp;L$3&amp;"5")</f>
        <v>27.700256499999991</v>
      </c>
      <c r="M73" s="75">
        <f ca="1">INDIRECT($B73&amp;"!"&amp;M$3&amp;"5")</f>
        <v>25.362313500000006</v>
      </c>
      <c r="N73" s="76">
        <f ca="1">M73-L73</f>
        <v>-2.337942999999985</v>
      </c>
      <c r="O73" s="222"/>
      <c r="P73" s="224">
        <f ca="1">bdrate(D73:D76,L73:L76,H73:H76,M73:M76)</f>
        <v>-6.27607458018975E-3</v>
      </c>
      <c r="Q73" s="222"/>
      <c r="R73" s="10"/>
      <c r="S73" s="10"/>
      <c r="T73" s="10"/>
      <c r="U73" s="10"/>
      <c r="V73" s="225"/>
      <c r="X73" s="7"/>
      <c r="Y73" s="7"/>
      <c r="Z73" s="64"/>
      <c r="AB73" s="226"/>
    </row>
    <row r="74" spans="2:28" x14ac:dyDescent="0.25">
      <c r="B74" s="92" t="str">
        <f>B73</f>
        <v>breakdance_track</v>
      </c>
      <c r="C74" s="99" t="s">
        <v>32</v>
      </c>
      <c r="D74" s="223">
        <f ca="1">0.001*INDIRECT($B74&amp;"!E6")</f>
        <v>181.19922399999999</v>
      </c>
      <c r="E74" s="222"/>
      <c r="F74" s="92" t="str">
        <f>F73</f>
        <v>breakdance_track</v>
      </c>
      <c r="G74" s="99" t="s">
        <v>32</v>
      </c>
      <c r="H74" s="223">
        <f ca="1">0.001*INDIRECT($B74&amp;"!W6")</f>
        <v>138.37070399999999</v>
      </c>
      <c r="I74" s="10"/>
      <c r="J74" s="224">
        <f ca="1">H74/D74-1</f>
        <v>-0.23636149788367744</v>
      </c>
      <c r="L74" s="74">
        <f ca="1">INDIRECT($B74&amp;"!"&amp;L$3&amp;"6")</f>
        <v>32.126857718749996</v>
      </c>
      <c r="M74" s="75">
        <f ca="1">INDIRECT($B74&amp;"!"&amp;M$3&amp;"6")</f>
        <v>28.78408559375</v>
      </c>
      <c r="N74" s="76">
        <f ca="1">M74-L74</f>
        <v>-3.3427721249999962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3">
        <f ca="1">0.001*INDIRECT($B75&amp;"!E7")</f>
        <v>256.27688799999999</v>
      </c>
      <c r="E75" s="222"/>
      <c r="F75" s="92" t="str">
        <f>F74</f>
        <v>breakdance_track</v>
      </c>
      <c r="G75" s="99" t="s">
        <v>33</v>
      </c>
      <c r="H75" s="223">
        <f ca="1">0.001*INDIRECT($B75&amp;"!W7")</f>
        <v>197.38556</v>
      </c>
      <c r="I75" s="10"/>
      <c r="J75" s="224">
        <f ca="1">H75/D75-1</f>
        <v>-0.22979570440234154</v>
      </c>
      <c r="L75" s="74">
        <f ca="1">INDIRECT($B75&amp;"!"&amp;L$3&amp;"7")</f>
        <v>36.681857406249996</v>
      </c>
      <c r="M75" s="75">
        <f ca="1">INDIRECT($B75&amp;"!"&amp;M$3&amp;"7")</f>
        <v>33.413377125000004</v>
      </c>
      <c r="N75" s="76">
        <f ca="1">M75-L75</f>
        <v>-3.2684802812499925</v>
      </c>
      <c r="O75" s="222"/>
      <c r="P75" s="4" t="s">
        <v>34</v>
      </c>
      <c r="Q75" s="222"/>
      <c r="R75" s="10"/>
      <c r="S75" s="10"/>
      <c r="T75" s="10"/>
      <c r="U75" s="10"/>
      <c r="V75" s="225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3">
        <f ca="1">0.001*INDIRECT($B76&amp;"!E8")</f>
        <v>356.432816</v>
      </c>
      <c r="E76" s="222"/>
      <c r="F76" s="92" t="str">
        <f>F75</f>
        <v>breakdance_track</v>
      </c>
      <c r="G76" s="99" t="s">
        <v>35</v>
      </c>
      <c r="H76" s="223">
        <f ca="1">0.001*INDIRECT($B76&amp;"!W8")</f>
        <v>278.56732</v>
      </c>
      <c r="I76" s="10"/>
      <c r="J76" s="224">
        <f ca="1">H76/D76-1</f>
        <v>-0.2184577078896125</v>
      </c>
      <c r="L76" s="74">
        <f ca="1">INDIRECT($B76&amp;"!"&amp;L$3&amp;"8")</f>
        <v>39.778941062500003</v>
      </c>
      <c r="M76" s="75">
        <f ca="1">INDIRECT($B76&amp;"!"&amp;M$3&amp;"8")</f>
        <v>37.845411312499998</v>
      </c>
      <c r="N76" s="76">
        <f ca="1">M76-L76</f>
        <v>-1.9335297500000053</v>
      </c>
      <c r="O76" s="222"/>
      <c r="P76" s="227">
        <f ca="1">bdrate(L73:L76,D73:D76,M73:M76,H73:H76)</f>
        <v>3.7839160274395489E-3</v>
      </c>
      <c r="Q76" s="222"/>
      <c r="R76" s="10"/>
      <c r="S76" s="10"/>
      <c r="T76" s="10"/>
      <c r="U76" s="10"/>
      <c r="V76" s="225"/>
      <c r="X76" s="7"/>
      <c r="Y76" s="7"/>
      <c r="Z76" s="64"/>
    </row>
    <row r="77" spans="2:28" ht="16.5" customHeight="1" thickBot="1" x14ac:dyDescent="0.3">
      <c r="B77" s="70"/>
      <c r="C77" s="100"/>
      <c r="D77" s="228"/>
      <c r="E77" s="222"/>
      <c r="F77" s="70"/>
      <c r="G77" s="100"/>
      <c r="H77" s="223"/>
      <c r="I77" s="10"/>
      <c r="J77" s="224"/>
      <c r="L77" s="74"/>
      <c r="M77" s="75"/>
      <c r="N77" s="77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4"/>
      <c r="AB77" s="226"/>
    </row>
    <row r="78" spans="2:28" ht="16.5" customHeight="1" x14ac:dyDescent="0.25">
      <c r="B78" s="88"/>
      <c r="C78" s="89"/>
      <c r="D78" s="230"/>
      <c r="F78" s="88"/>
      <c r="G78" s="89"/>
      <c r="H78" s="230"/>
      <c r="J78" s="78">
        <f ca="1">MIN(D73:D77,H73:H77)</f>
        <v>98.050312000000005</v>
      </c>
      <c r="L78" s="79"/>
      <c r="M78" s="80"/>
      <c r="N78" s="81"/>
      <c r="O78" s="222"/>
      <c r="P78" s="210"/>
      <c r="Q78" s="222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8"/>
      <c r="E79" s="222"/>
      <c r="F79" s="70"/>
      <c r="G79" s="72"/>
      <c r="H79" s="228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2"/>
      <c r="P79" s="6"/>
      <c r="Q79" s="222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78" t="s">
        <v>15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10"/>
      <c r="L81" s="281" t="str">
        <f>F81</f>
        <v>breakdance_semitrack</v>
      </c>
      <c r="M81" s="279"/>
      <c r="N81" s="280"/>
      <c r="O81" s="178"/>
      <c r="P81" s="210"/>
      <c r="U81" s="208"/>
      <c r="V81" s="208"/>
      <c r="X81" s="284"/>
      <c r="Y81" s="275"/>
      <c r="Z81" s="275"/>
    </row>
    <row r="82" spans="2:28" x14ac:dyDescent="0.25">
      <c r="B82" s="274" t="s">
        <v>24</v>
      </c>
      <c r="C82" s="275"/>
      <c r="D82" s="69" t="s">
        <v>25</v>
      </c>
      <c r="E82" s="222"/>
      <c r="F82" s="274" t="s">
        <v>24</v>
      </c>
      <c r="G82" s="275"/>
      <c r="H82" s="69" t="s">
        <v>25</v>
      </c>
      <c r="I82" s="10"/>
      <c r="J82" s="211" t="s">
        <v>26</v>
      </c>
      <c r="L82" s="282" t="s">
        <v>27</v>
      </c>
      <c r="M82" s="275"/>
      <c r="N82" s="283"/>
      <c r="O82" s="67"/>
      <c r="P82" s="4"/>
      <c r="R82" s="276"/>
      <c r="S82" s="275"/>
      <c r="T82" s="275"/>
      <c r="U82" s="209"/>
      <c r="V82" s="209"/>
      <c r="X82" s="276"/>
      <c r="Y82" s="275"/>
      <c r="Z82" s="275"/>
    </row>
    <row r="83" spans="2:28" x14ac:dyDescent="0.25">
      <c r="B83" s="175" t="s">
        <v>0</v>
      </c>
      <c r="C83" s="99" t="s">
        <v>28</v>
      </c>
      <c r="D83" s="68" t="s">
        <v>29</v>
      </c>
      <c r="E83" s="222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 breakdance_semitrack</v>
      </c>
      <c r="M83" s="194" t="str">
        <f>CONCATENATE(F$2," ",L81)</f>
        <v>11bit-quantize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3">
        <f ca="1">0.001*INDIRECT($B84&amp;"!E5")</f>
        <v>132.47429600000001</v>
      </c>
      <c r="E84" s="222"/>
      <c r="F84" s="92" t="str">
        <f>F81</f>
        <v>breakdance_semitrack</v>
      </c>
      <c r="G84" s="99" t="s">
        <v>31</v>
      </c>
      <c r="H84" s="223">
        <f ca="1">0.001*INDIRECT($B84&amp;"!W5")</f>
        <v>102.413904</v>
      </c>
      <c r="I84" s="10"/>
      <c r="J84" s="224">
        <f ca="1">H84/D84-1</f>
        <v>-0.22691490279744542</v>
      </c>
      <c r="L84" s="74">
        <f ca="1">INDIRECT($B84&amp;"!"&amp;L$3&amp;"5")</f>
        <v>27.568217999999995</v>
      </c>
      <c r="M84" s="75">
        <f ca="1">INDIRECT($B84&amp;"!"&amp;M$3&amp;"5")</f>
        <v>25.06230871875</v>
      </c>
      <c r="N84" s="76">
        <f ca="1">M84-L84</f>
        <v>-2.5059092812499948</v>
      </c>
      <c r="O84" s="222"/>
      <c r="P84" s="224">
        <f ca="1">bdrate(D84:D87,L84:L87,H84:H87,M84:M87)</f>
        <v>1.4035762729887047E-3</v>
      </c>
      <c r="Q84" s="222"/>
      <c r="R84" s="10"/>
      <c r="S84" s="10"/>
      <c r="T84" s="10"/>
      <c r="U84" s="10"/>
      <c r="V84" s="225"/>
      <c r="X84" s="7"/>
      <c r="Y84" s="7"/>
      <c r="Z84" s="64"/>
      <c r="AB84" s="226"/>
    </row>
    <row r="85" spans="2:28" x14ac:dyDescent="0.25">
      <c r="B85" s="92" t="str">
        <f>B84</f>
        <v>breakdance_semitrack</v>
      </c>
      <c r="C85" s="99" t="s">
        <v>32</v>
      </c>
      <c r="D85" s="223">
        <f ca="1">0.001*INDIRECT($B85&amp;"!E6")</f>
        <v>189.77703999999997</v>
      </c>
      <c r="E85" s="222"/>
      <c r="F85" s="92" t="str">
        <f>F84</f>
        <v>breakdance_semitrack</v>
      </c>
      <c r="G85" s="99" t="s">
        <v>32</v>
      </c>
      <c r="H85" s="223">
        <f ca="1">0.001*INDIRECT($B85&amp;"!W6")</f>
        <v>144.882408</v>
      </c>
      <c r="I85" s="10"/>
      <c r="J85" s="224">
        <f ca="1">H85/D85-1</f>
        <v>-0.23656513980827176</v>
      </c>
      <c r="L85" s="74">
        <f ca="1">INDIRECT($B85&amp;"!"&amp;L$3&amp;"6")</f>
        <v>32.084753374999998</v>
      </c>
      <c r="M85" s="75">
        <f ca="1">INDIRECT($B85&amp;"!"&amp;M$3&amp;"6")</f>
        <v>28.610363500000002</v>
      </c>
      <c r="N85" s="76">
        <f ca="1">M85-L85</f>
        <v>-3.4743898749999964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3">
        <f ca="1">0.001*INDIRECT($B86&amp;"!E7")</f>
        <v>268.24353600000001</v>
      </c>
      <c r="E86" s="222"/>
      <c r="F86" s="92" t="str">
        <f>F85</f>
        <v>breakdance_semitrack</v>
      </c>
      <c r="G86" s="99" t="s">
        <v>33</v>
      </c>
      <c r="H86" s="223">
        <f ca="1">0.001*INDIRECT($B86&amp;"!W7")</f>
        <v>206.73079999999996</v>
      </c>
      <c r="I86" s="10"/>
      <c r="J86" s="224">
        <f ca="1">H86/D86-1</f>
        <v>-0.22931675043233868</v>
      </c>
      <c r="L86" s="74">
        <f ca="1">INDIRECT($B86&amp;"!"&amp;L$3&amp;"7")</f>
        <v>36.447411687500001</v>
      </c>
      <c r="M86" s="75">
        <f ca="1">INDIRECT($B86&amp;"!"&amp;M$3&amp;"7")</f>
        <v>33.223972062499989</v>
      </c>
      <c r="N86" s="76">
        <f ca="1">M86-L86</f>
        <v>-3.2234396250000117</v>
      </c>
      <c r="O86" s="222"/>
      <c r="P86" s="4" t="s">
        <v>34</v>
      </c>
      <c r="Q86" s="222"/>
      <c r="R86" s="10"/>
      <c r="S86" s="10"/>
      <c r="T86" s="10"/>
      <c r="U86" s="10"/>
      <c r="V86" s="225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3">
        <f ca="1">0.001*INDIRECT($B87&amp;"!E8")</f>
        <v>372.53076799999991</v>
      </c>
      <c r="E87" s="222"/>
      <c r="F87" s="92" t="str">
        <f>F86</f>
        <v>breakdance_semitrack</v>
      </c>
      <c r="G87" s="99" t="s">
        <v>35</v>
      </c>
      <c r="H87" s="223">
        <f ca="1">0.001*INDIRECT($B87&amp;"!W8")</f>
        <v>291.55017599999996</v>
      </c>
      <c r="I87" s="10"/>
      <c r="J87" s="224">
        <f ca="1">H87/D87-1</f>
        <v>-0.21737960715234117</v>
      </c>
      <c r="L87" s="74">
        <f ca="1">INDIRECT($B87&amp;"!"&amp;L$3&amp;"8")</f>
        <v>39.2270126875</v>
      </c>
      <c r="M87" s="75">
        <f ca="1">INDIRECT($B87&amp;"!"&amp;M$3&amp;"8")</f>
        <v>37.518111343749993</v>
      </c>
      <c r="N87" s="76">
        <f ca="1">M87-L87</f>
        <v>-1.7089013437500071</v>
      </c>
      <c r="O87" s="222"/>
      <c r="P87" s="227">
        <f ca="1">bdrate(L84:L87,D84:D87,M84:M87,H84:H87)</f>
        <v>1.0511735554872281E-3</v>
      </c>
      <c r="Q87" s="222"/>
      <c r="R87" s="10"/>
      <c r="S87" s="10"/>
      <c r="T87" s="10"/>
      <c r="U87" s="10"/>
      <c r="V87" s="225"/>
      <c r="X87" s="7"/>
      <c r="Y87" s="7"/>
      <c r="Z87" s="64"/>
    </row>
    <row r="88" spans="2:28" ht="16.5" customHeight="1" thickBot="1" x14ac:dyDescent="0.3">
      <c r="B88" s="70"/>
      <c r="C88" s="100"/>
      <c r="D88" s="228"/>
      <c r="E88" s="222"/>
      <c r="F88" s="70"/>
      <c r="G88" s="100"/>
      <c r="H88" s="223"/>
      <c r="I88" s="10"/>
      <c r="J88" s="224"/>
      <c r="L88" s="74"/>
      <c r="M88" s="75"/>
      <c r="N88" s="77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4"/>
      <c r="AB88" s="226"/>
    </row>
    <row r="89" spans="2:28" ht="16.5" customHeight="1" x14ac:dyDescent="0.25">
      <c r="B89" s="88"/>
      <c r="C89" s="89"/>
      <c r="D89" s="230"/>
      <c r="F89" s="88"/>
      <c r="G89" s="89"/>
      <c r="H89" s="230"/>
      <c r="J89" s="78">
        <f ca="1">MIN(D84:D88,H84:H88)</f>
        <v>102.413904</v>
      </c>
      <c r="L89" s="79"/>
      <c r="M89" s="80"/>
      <c r="N89" s="81"/>
      <c r="O89" s="222"/>
      <c r="P89" s="210"/>
      <c r="Q89" s="222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8"/>
      <c r="E90" s="222"/>
      <c r="F90" s="70"/>
      <c r="G90" s="72"/>
      <c r="H90" s="228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2"/>
      <c r="P90" s="6"/>
      <c r="Q90" s="222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8" t="s">
        <v>16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10"/>
      <c r="L92" s="281" t="str">
        <f>F92</f>
        <v>bartender_track</v>
      </c>
      <c r="M92" s="279"/>
      <c r="N92" s="280"/>
      <c r="O92" s="178"/>
      <c r="P92" s="210"/>
      <c r="U92" s="208"/>
      <c r="V92" s="208"/>
      <c r="X92" s="284"/>
      <c r="Y92" s="275"/>
      <c r="Z92" s="275"/>
    </row>
    <row r="93" spans="2:28" x14ac:dyDescent="0.25">
      <c r="B93" s="274" t="s">
        <v>24</v>
      </c>
      <c r="C93" s="275"/>
      <c r="D93" s="69" t="s">
        <v>25</v>
      </c>
      <c r="E93" s="222"/>
      <c r="F93" s="274" t="s">
        <v>24</v>
      </c>
      <c r="G93" s="275"/>
      <c r="H93" s="69" t="s">
        <v>25</v>
      </c>
      <c r="I93" s="10"/>
      <c r="J93" s="211" t="s">
        <v>26</v>
      </c>
      <c r="L93" s="282" t="s">
        <v>27</v>
      </c>
      <c r="M93" s="275"/>
      <c r="N93" s="283"/>
      <c r="O93" s="67"/>
      <c r="P93" s="4"/>
      <c r="R93" s="276"/>
      <c r="S93" s="275"/>
      <c r="T93" s="275"/>
      <c r="U93" s="209"/>
      <c r="V93" s="209"/>
      <c r="X93" s="276"/>
      <c r="Y93" s="275"/>
      <c r="Z93" s="275"/>
    </row>
    <row r="94" spans="2:28" x14ac:dyDescent="0.25">
      <c r="B94" s="175" t="s">
        <v>0</v>
      </c>
      <c r="C94" s="99" t="s">
        <v>28</v>
      </c>
      <c r="D94" s="68" t="s">
        <v>29</v>
      </c>
      <c r="E94" s="222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 bartender_track</v>
      </c>
      <c r="M94" s="194" t="str">
        <f>CONCATENATE(F$2," ",L92)</f>
        <v>11bit-quantize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3">
        <f ca="1">0.001*INDIRECT($B95&amp;"!E5")</f>
        <v>37.948527999999996</v>
      </c>
      <c r="E95" s="222"/>
      <c r="F95" s="92" t="str">
        <f>F92</f>
        <v>bartender_track</v>
      </c>
      <c r="G95" s="99" t="s">
        <v>31</v>
      </c>
      <c r="H95" s="223">
        <f ca="1">0.001*INDIRECT($B95&amp;"!W5")</f>
        <v>28.839088</v>
      </c>
      <c r="I95" s="10"/>
      <c r="J95" s="224">
        <f ca="1">H95/D95-1</f>
        <v>-0.24004725558788464</v>
      </c>
      <c r="L95" s="74">
        <f ca="1">INDIRECT($B95&amp;"!"&amp;L$3&amp;"5")</f>
        <v>31.755635095238102</v>
      </c>
      <c r="M95" s="75">
        <f ca="1">INDIRECT($B95&amp;"!"&amp;M$3&amp;"5")</f>
        <v>30.286830809523806</v>
      </c>
      <c r="N95" s="76">
        <f ca="1">M95-L95</f>
        <v>-1.4688042857142953</v>
      </c>
      <c r="O95" s="222"/>
      <c r="P95" s="224">
        <f ca="1">bdrate(D95:D98,L95:L98,H95:H98,M95:M98)</f>
        <v>-1.6034769839173846E-2</v>
      </c>
      <c r="Q95" s="222"/>
      <c r="R95" s="10"/>
      <c r="S95" s="10"/>
      <c r="T95" s="10"/>
      <c r="U95" s="10"/>
      <c r="V95" s="225"/>
      <c r="X95" s="7"/>
      <c r="Y95" s="7"/>
      <c r="Z95" s="64"/>
      <c r="AB95" s="226"/>
    </row>
    <row r="96" spans="2:28" x14ac:dyDescent="0.25">
      <c r="B96" s="92" t="str">
        <f>B95</f>
        <v>bartender_track</v>
      </c>
      <c r="C96" s="99" t="s">
        <v>32</v>
      </c>
      <c r="D96" s="223">
        <f ca="1">0.001*INDIRECT($B96&amp;"!E6")</f>
        <v>56.081432</v>
      </c>
      <c r="E96" s="222"/>
      <c r="F96" s="92" t="str">
        <f>F95</f>
        <v>bartender_track</v>
      </c>
      <c r="G96" s="99" t="s">
        <v>32</v>
      </c>
      <c r="H96" s="223">
        <f ca="1">0.001*INDIRECT($B96&amp;"!W6")</f>
        <v>41.692</v>
      </c>
      <c r="I96" s="10"/>
      <c r="J96" s="224">
        <f ca="1">H96/D96-1</f>
        <v>-0.25658103737436666</v>
      </c>
      <c r="L96" s="74">
        <f ca="1">INDIRECT($B96&amp;"!"&amp;L$3&amp;"6")</f>
        <v>34.329895857142851</v>
      </c>
      <c r="M96" s="75">
        <f ca="1">INDIRECT($B96&amp;"!"&amp;M$3&amp;"6")</f>
        <v>32.375512714285719</v>
      </c>
      <c r="N96" s="76">
        <f ca="1">M96-L96</f>
        <v>-1.9543831428571323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3">
        <f ca="1">0.001*INDIRECT($B97&amp;"!E7")</f>
        <v>83.899416000000002</v>
      </c>
      <c r="E97" s="222"/>
      <c r="F97" s="92" t="str">
        <f>F96</f>
        <v>bartender_track</v>
      </c>
      <c r="G97" s="99" t="s">
        <v>33</v>
      </c>
      <c r="H97" s="223">
        <f ca="1">0.001*INDIRECT($B97&amp;"!W7")</f>
        <v>61.894767999999999</v>
      </c>
      <c r="I97" s="10"/>
      <c r="J97" s="224">
        <f ca="1">H97/D97-1</f>
        <v>-0.2622741497986113</v>
      </c>
      <c r="L97" s="74">
        <f ca="1">INDIRECT($B97&amp;"!"&amp;L$3&amp;"7")</f>
        <v>37.467606095238089</v>
      </c>
      <c r="M97" s="75">
        <f ca="1">INDIRECT($B97&amp;"!"&amp;M$3&amp;"7")</f>
        <v>35.176534619047622</v>
      </c>
      <c r="N97" s="76">
        <f ca="1">M97-L97</f>
        <v>-2.2910714761904671</v>
      </c>
      <c r="O97" s="222"/>
      <c r="P97" s="4" t="s">
        <v>34</v>
      </c>
      <c r="Q97" s="222"/>
      <c r="R97" s="10"/>
      <c r="S97" s="10"/>
      <c r="T97" s="10"/>
      <c r="U97" s="10"/>
      <c r="V97" s="225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3">
        <f ca="1">0.001*INDIRECT($B98&amp;"!E8")</f>
        <v>121.390568</v>
      </c>
      <c r="E98" s="222"/>
      <c r="F98" s="92" t="str">
        <f>F97</f>
        <v>bartender_track</v>
      </c>
      <c r="G98" s="99" t="s">
        <v>35</v>
      </c>
      <c r="H98" s="223">
        <f ca="1">0.001*INDIRECT($B98&amp;"!W8")</f>
        <v>92.347752</v>
      </c>
      <c r="I98" s="10"/>
      <c r="J98" s="224">
        <f ca="1">H98/D98-1</f>
        <v>-0.23925101001257365</v>
      </c>
      <c r="L98" s="74">
        <f ca="1">INDIRECT($B98&amp;"!"&amp;L$3&amp;"8")</f>
        <v>39.933718476190471</v>
      </c>
      <c r="M98" s="75">
        <f ca="1">INDIRECT($B98&amp;"!"&amp;M$3&amp;"8")</f>
        <v>38.571262761904762</v>
      </c>
      <c r="N98" s="76">
        <f ca="1">M98-L98</f>
        <v>-1.3624557142857086</v>
      </c>
      <c r="O98" s="222"/>
      <c r="P98" s="227">
        <f ca="1">bdrate(L95:L98,D95:D98,M95:M98,H95:H98)</f>
        <v>4.1088184965221153E-3</v>
      </c>
      <c r="Q98" s="222"/>
      <c r="R98" s="10"/>
      <c r="S98" s="10"/>
      <c r="T98" s="10"/>
      <c r="U98" s="10"/>
      <c r="V98" s="225"/>
      <c r="X98" s="7"/>
      <c r="Y98" s="7"/>
      <c r="Z98" s="64"/>
    </row>
    <row r="99" spans="2:28" ht="16.5" customHeight="1" thickBot="1" x14ac:dyDescent="0.3">
      <c r="B99" s="70"/>
      <c r="C99" s="100"/>
      <c r="D99" s="228"/>
      <c r="E99" s="222"/>
      <c r="F99" s="70"/>
      <c r="G99" s="100"/>
      <c r="H99" s="223"/>
      <c r="I99" s="10"/>
      <c r="J99" s="224"/>
      <c r="L99" s="74"/>
      <c r="M99" s="75"/>
      <c r="N99" s="77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4"/>
      <c r="AB99" s="226"/>
    </row>
    <row r="100" spans="2:28" ht="16.5" customHeight="1" x14ac:dyDescent="0.25">
      <c r="B100" s="88"/>
      <c r="C100" s="89"/>
      <c r="D100" s="230"/>
      <c r="F100" s="88"/>
      <c r="G100" s="89"/>
      <c r="H100" s="230"/>
      <c r="J100" s="78">
        <f ca="1">MIN(D95:D99,H95:H99)</f>
        <v>28.839088</v>
      </c>
      <c r="L100" s="79"/>
      <c r="M100" s="80"/>
      <c r="N100" s="81"/>
      <c r="O100" s="222"/>
      <c r="P100" s="210"/>
      <c r="Q100" s="222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8"/>
      <c r="E101" s="222"/>
      <c r="F101" s="70"/>
      <c r="G101" s="72"/>
      <c r="H101" s="228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2"/>
      <c r="P101" s="6"/>
      <c r="Q101" s="222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8" t="s">
        <v>17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10"/>
      <c r="L103" s="281" t="str">
        <f>F103</f>
        <v>bartender_semitrack</v>
      </c>
      <c r="M103" s="279"/>
      <c r="N103" s="280"/>
      <c r="O103" s="178"/>
      <c r="P103" s="210"/>
      <c r="U103" s="208"/>
      <c r="V103" s="208"/>
      <c r="X103" s="284"/>
      <c r="Y103" s="275"/>
      <c r="Z103" s="275"/>
    </row>
    <row r="104" spans="2:28" x14ac:dyDescent="0.25">
      <c r="B104" s="274" t="s">
        <v>24</v>
      </c>
      <c r="C104" s="275"/>
      <c r="D104" s="69" t="s">
        <v>25</v>
      </c>
      <c r="E104" s="222"/>
      <c r="F104" s="274" t="s">
        <v>24</v>
      </c>
      <c r="G104" s="275"/>
      <c r="H104" s="69" t="s">
        <v>25</v>
      </c>
      <c r="I104" s="10"/>
      <c r="J104" s="211" t="s">
        <v>26</v>
      </c>
      <c r="L104" s="282" t="s">
        <v>27</v>
      </c>
      <c r="M104" s="275"/>
      <c r="N104" s="283"/>
      <c r="O104" s="67"/>
      <c r="P104" s="4"/>
      <c r="R104" s="276"/>
      <c r="S104" s="275"/>
      <c r="T104" s="275"/>
      <c r="U104" s="209"/>
      <c r="V104" s="209"/>
      <c r="X104" s="276"/>
      <c r="Y104" s="275"/>
      <c r="Z104" s="275"/>
    </row>
    <row r="105" spans="2:28" x14ac:dyDescent="0.25">
      <c r="B105" s="175" t="s">
        <v>0</v>
      </c>
      <c r="C105" s="99" t="s">
        <v>28</v>
      </c>
      <c r="D105" s="68" t="s">
        <v>29</v>
      </c>
      <c r="E105" s="222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 bartender_semitrack</v>
      </c>
      <c r="M105" s="194" t="str">
        <f>CONCATENATE(F$2," ",L103)</f>
        <v>11bit-quantize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3">
        <f ca="1">0.001*INDIRECT($B106&amp;"!E5")</f>
        <v>39.123160000000006</v>
      </c>
      <c r="E106" s="222"/>
      <c r="F106" s="92" t="str">
        <f>F103</f>
        <v>bartender_semitrack</v>
      </c>
      <c r="G106" s="99" t="s">
        <v>31</v>
      </c>
      <c r="H106" s="223">
        <f ca="1">0.001*INDIRECT($B106&amp;"!W5")</f>
        <v>29.76248</v>
      </c>
      <c r="I106" s="10"/>
      <c r="J106" s="224">
        <f ca="1">H106/D106-1</f>
        <v>-0.23926185921587118</v>
      </c>
      <c r="L106" s="74">
        <f ca="1">INDIRECT($B106&amp;"!"&amp;L$3&amp;"5")</f>
        <v>31.51035833333334</v>
      </c>
      <c r="M106" s="75">
        <f ca="1">INDIRECT($B106&amp;"!"&amp;M$3&amp;"5")</f>
        <v>30.090004761904758</v>
      </c>
      <c r="N106" s="76">
        <f ca="1">M106-L106</f>
        <v>-1.4203535714285813</v>
      </c>
      <c r="O106" s="222"/>
      <c r="P106" s="224">
        <f ca="1">bdrate(D106:D109,L106:L109,H106:H109,M106:M109)</f>
        <v>-2.0940184829473685E-2</v>
      </c>
      <c r="Q106" s="222"/>
      <c r="R106" s="10"/>
      <c r="S106" s="10"/>
      <c r="T106" s="10"/>
      <c r="U106" s="10"/>
      <c r="V106" s="225"/>
      <c r="X106" s="7"/>
      <c r="Y106" s="7"/>
      <c r="Z106" s="64"/>
      <c r="AB106" s="226"/>
    </row>
    <row r="107" spans="2:28" x14ac:dyDescent="0.25">
      <c r="B107" s="92" t="str">
        <f>B106</f>
        <v>bartender_semitrack</v>
      </c>
      <c r="C107" s="99" t="s">
        <v>32</v>
      </c>
      <c r="D107" s="223">
        <f ca="1">0.001*INDIRECT($B107&amp;"!E6")</f>
        <v>57.942776000000009</v>
      </c>
      <c r="E107" s="222"/>
      <c r="F107" s="92" t="str">
        <f>F106</f>
        <v>bartender_semitrack</v>
      </c>
      <c r="G107" s="99" t="s">
        <v>32</v>
      </c>
      <c r="H107" s="223">
        <f ca="1">0.001*INDIRECT($B107&amp;"!W6")</f>
        <v>42.995168</v>
      </c>
      <c r="I107" s="10"/>
      <c r="J107" s="224">
        <f ca="1">H107/D107-1</f>
        <v>-0.25797189972396228</v>
      </c>
      <c r="L107" s="74">
        <f ca="1">INDIRECT($B107&amp;"!"&amp;L$3&amp;"6")</f>
        <v>34.292316666666672</v>
      </c>
      <c r="M107" s="75">
        <f ca="1">INDIRECT($B107&amp;"!"&amp;M$3&amp;"6")</f>
        <v>32.273611666666667</v>
      </c>
      <c r="N107" s="76">
        <f ca="1">M107-L107</f>
        <v>-2.0187050000000042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3">
        <f ca="1">0.001*INDIRECT($B108&amp;"!E7")</f>
        <v>86.871504000000002</v>
      </c>
      <c r="E108" s="222"/>
      <c r="F108" s="92" t="str">
        <f>F107</f>
        <v>bartender_semitrack</v>
      </c>
      <c r="G108" s="99" t="s">
        <v>33</v>
      </c>
      <c r="H108" s="223">
        <f ca="1">0.001*INDIRECT($B108&amp;"!W7")</f>
        <v>64.003215999999995</v>
      </c>
      <c r="I108" s="10"/>
      <c r="J108" s="224">
        <f ca="1">H108/D108-1</f>
        <v>-0.2632426854265123</v>
      </c>
      <c r="L108" s="74">
        <f ca="1">INDIRECT($B108&amp;"!"&amp;L$3&amp;"7")</f>
        <v>37.348537952380951</v>
      </c>
      <c r="M108" s="75">
        <f ca="1">INDIRECT($B108&amp;"!"&amp;M$3&amp;"7")</f>
        <v>35.16510961904762</v>
      </c>
      <c r="N108" s="76">
        <f ca="1">M108-L108</f>
        <v>-2.1834283333333318</v>
      </c>
      <c r="O108" s="222"/>
      <c r="P108" s="4" t="s">
        <v>34</v>
      </c>
      <c r="Q108" s="222"/>
      <c r="R108" s="10"/>
      <c r="S108" s="10"/>
      <c r="T108" s="10"/>
      <c r="U108" s="10"/>
      <c r="V108" s="225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3">
        <f ca="1">0.001*INDIRECT($B109&amp;"!E8")</f>
        <v>125.675568</v>
      </c>
      <c r="E109" s="222"/>
      <c r="F109" s="92" t="str">
        <f>F108</f>
        <v>bartender_semitrack</v>
      </c>
      <c r="G109" s="99" t="s">
        <v>35</v>
      </c>
      <c r="H109" s="223">
        <f ca="1">0.001*INDIRECT($B109&amp;"!W8")</f>
        <v>95.661008000000024</v>
      </c>
      <c r="I109" s="10"/>
      <c r="J109" s="224">
        <f ca="1">H109/D109-1</f>
        <v>-0.23882573580252264</v>
      </c>
      <c r="L109" s="74">
        <f ca="1">INDIRECT($B109&amp;"!"&amp;L$3&amp;"8")</f>
        <v>40.034859047619051</v>
      </c>
      <c r="M109" s="75">
        <f ca="1">INDIRECT($B109&amp;"!"&amp;M$3&amp;"8")</f>
        <v>38.419028571428576</v>
      </c>
      <c r="N109" s="76">
        <f ca="1">M109-L109</f>
        <v>-1.6158304761904745</v>
      </c>
      <c r="O109" s="222"/>
      <c r="P109" s="227">
        <f ca="1">bdrate(L106:L109,D106:D109,M106:M109,H106:H109)</f>
        <v>5.2942958128687767E-3</v>
      </c>
      <c r="Q109" s="222"/>
      <c r="R109" s="10"/>
      <c r="S109" s="10"/>
      <c r="T109" s="10"/>
      <c r="U109" s="10"/>
      <c r="V109" s="225"/>
      <c r="X109" s="7"/>
      <c r="Y109" s="7"/>
      <c r="Z109" s="64"/>
    </row>
    <row r="110" spans="2:28" ht="16.5" customHeight="1" thickBot="1" x14ac:dyDescent="0.3">
      <c r="B110" s="70"/>
      <c r="C110" s="100"/>
      <c r="D110" s="228"/>
      <c r="E110" s="222"/>
      <c r="F110" s="70"/>
      <c r="G110" s="100"/>
      <c r="H110" s="223"/>
      <c r="I110" s="10"/>
      <c r="J110" s="224"/>
      <c r="L110" s="74"/>
      <c r="M110" s="75"/>
      <c r="N110" s="77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4"/>
      <c r="AB110" s="226"/>
    </row>
    <row r="111" spans="2:28" ht="16.5" customHeight="1" x14ac:dyDescent="0.25">
      <c r="B111" s="88"/>
      <c r="C111" s="89"/>
      <c r="D111" s="230"/>
      <c r="F111" s="88"/>
      <c r="G111" s="89"/>
      <c r="H111" s="230"/>
      <c r="J111" s="78">
        <f ca="1">MIN(D106:D110,H106:H110)</f>
        <v>29.76248</v>
      </c>
      <c r="L111" s="79"/>
      <c r="M111" s="80"/>
      <c r="N111" s="81"/>
      <c r="O111" s="222"/>
      <c r="P111" s="210"/>
      <c r="Q111" s="222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8"/>
      <c r="E112" s="222"/>
      <c r="F112" s="70"/>
      <c r="G112" s="72"/>
      <c r="H112" s="228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2"/>
      <c r="P112" s="6"/>
      <c r="Q112" s="222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26"/>
    </row>
    <row r="116" spans="28:28" ht="16.5" customHeight="1" x14ac:dyDescent="0.25">
      <c r="AB116" s="226"/>
    </row>
    <row r="118" spans="28:28" ht="16.5" customHeight="1" x14ac:dyDescent="0.25"/>
    <row r="119" spans="28:28" ht="16.5" customHeight="1" x14ac:dyDescent="0.25"/>
    <row r="123" spans="28:28" x14ac:dyDescent="0.25">
      <c r="AB123" s="226"/>
    </row>
    <row r="126" spans="28:28" ht="16.5" customHeight="1" x14ac:dyDescent="0.25">
      <c r="AB126" s="226"/>
    </row>
    <row r="128" spans="28:28" ht="16.5" customHeight="1" x14ac:dyDescent="0.25"/>
    <row r="129" spans="28:28" ht="16.5" customHeight="1" x14ac:dyDescent="0.25"/>
    <row r="133" spans="28:28" x14ac:dyDescent="0.25">
      <c r="AB133" s="226"/>
    </row>
    <row r="136" spans="28:28" ht="16.5" customHeight="1" x14ac:dyDescent="0.25">
      <c r="AB136" s="226"/>
    </row>
    <row r="138" spans="28:28" ht="16.5" customHeight="1" x14ac:dyDescent="0.25"/>
    <row r="139" spans="28:28" ht="16.5" customHeight="1" x14ac:dyDescent="0.25"/>
    <row r="143" spans="28:28" x14ac:dyDescent="0.25">
      <c r="AB143" s="226"/>
    </row>
    <row r="146" spans="28:28" ht="16.5" customHeight="1" x14ac:dyDescent="0.25">
      <c r="AB146" s="226"/>
    </row>
    <row r="148" spans="28:28" ht="16.5" customHeight="1" x14ac:dyDescent="0.25"/>
    <row r="149" spans="28:28" ht="16.5" customHeight="1" x14ac:dyDescent="0.25"/>
    <row r="153" spans="28:28" x14ac:dyDescent="0.25">
      <c r="AB153" s="226"/>
    </row>
    <row r="156" spans="28:28" ht="16.5" customHeight="1" x14ac:dyDescent="0.25">
      <c r="AB156" s="226"/>
    </row>
    <row r="158" spans="28:28" ht="16.5" customHeight="1" x14ac:dyDescent="0.25"/>
    <row r="159" spans="28:28" ht="16.5" customHeight="1" x14ac:dyDescent="0.25"/>
    <row r="163" spans="28:28" x14ac:dyDescent="0.25">
      <c r="AB163" s="226"/>
    </row>
    <row r="166" spans="28:28" ht="16.5" customHeight="1" x14ac:dyDescent="0.25">
      <c r="AB166" s="226"/>
    </row>
    <row r="168" spans="28:28" ht="16.5" customHeight="1" x14ac:dyDescent="0.25"/>
    <row r="169" spans="28:28" ht="16.5" customHeight="1" x14ac:dyDescent="0.25"/>
    <row r="173" spans="28:28" x14ac:dyDescent="0.25">
      <c r="AB173" s="226"/>
    </row>
    <row r="176" spans="28:28" ht="16.5" customHeight="1" x14ac:dyDescent="0.25">
      <c r="AB176" s="226"/>
    </row>
    <row r="178" spans="2:28" ht="16.5" customHeight="1" x14ac:dyDescent="0.25"/>
    <row r="179" spans="2:28" ht="16.5" customHeight="1" x14ac:dyDescent="0.25"/>
    <row r="182" spans="2:28" x14ac:dyDescent="0.25">
      <c r="B182" s="178"/>
      <c r="C182" s="178"/>
      <c r="D182" s="3"/>
      <c r="E182" s="3"/>
      <c r="F182" s="3"/>
      <c r="G182" s="3"/>
      <c r="H182" s="3"/>
      <c r="I182" s="3"/>
      <c r="J182" s="3"/>
      <c r="L182" s="178"/>
      <c r="M182" s="178"/>
      <c r="N182" s="3"/>
      <c r="O182" s="3"/>
      <c r="P182" s="3"/>
      <c r="Q182" s="3"/>
      <c r="R182" s="3"/>
      <c r="S182" s="3"/>
      <c r="T182" s="3"/>
      <c r="U182" s="3"/>
      <c r="V182" s="3"/>
      <c r="X182" s="178"/>
      <c r="Y182" s="178"/>
      <c r="Z182" s="178"/>
    </row>
    <row r="183" spans="2:28" x14ac:dyDescent="0.25">
      <c r="B183" s="38"/>
      <c r="C183" s="178"/>
      <c r="D183" s="222"/>
      <c r="E183" s="222"/>
      <c r="F183" s="222"/>
      <c r="G183" s="222"/>
      <c r="H183" s="10"/>
      <c r="I183" s="10"/>
      <c r="J183" s="10"/>
      <c r="L183" s="38"/>
      <c r="M183" s="178"/>
      <c r="N183" s="222"/>
      <c r="O183" s="222"/>
      <c r="P183" s="222"/>
      <c r="Q183" s="222"/>
      <c r="R183" s="10"/>
      <c r="S183" s="10"/>
      <c r="T183" s="10"/>
      <c r="U183" s="10"/>
      <c r="V183" s="225"/>
      <c r="X183" s="7"/>
      <c r="Y183" s="7"/>
      <c r="Z183" s="64"/>
      <c r="AB183" s="226"/>
    </row>
    <row r="184" spans="2:28" x14ac:dyDescent="0.25">
      <c r="B184" s="38"/>
      <c r="C184" s="178"/>
      <c r="D184" s="222"/>
      <c r="E184" s="222"/>
      <c r="F184" s="222"/>
      <c r="G184" s="222"/>
      <c r="H184" s="10"/>
      <c r="I184" s="10"/>
      <c r="J184" s="10"/>
      <c r="L184" s="38"/>
      <c r="M184" s="178"/>
      <c r="N184" s="222"/>
      <c r="O184" s="222"/>
      <c r="P184" s="222"/>
      <c r="Q184" s="222"/>
      <c r="R184" s="10"/>
      <c r="S184" s="10"/>
      <c r="T184" s="10"/>
      <c r="U184" s="10"/>
      <c r="V184" s="225"/>
      <c r="X184" s="7"/>
      <c r="Y184" s="7"/>
      <c r="Z184" s="64"/>
    </row>
    <row r="185" spans="2:28" x14ac:dyDescent="0.25">
      <c r="B185" s="38"/>
      <c r="C185" s="178"/>
      <c r="D185" s="222"/>
      <c r="E185" s="222"/>
      <c r="F185" s="222"/>
      <c r="G185" s="222"/>
      <c r="H185" s="10"/>
      <c r="I185" s="10"/>
      <c r="J185" s="10"/>
      <c r="L185" s="38"/>
      <c r="M185" s="178"/>
      <c r="N185" s="222"/>
      <c r="O185" s="222"/>
      <c r="P185" s="222"/>
      <c r="Q185" s="222"/>
      <c r="R185" s="10"/>
      <c r="S185" s="10"/>
      <c r="T185" s="10"/>
      <c r="U185" s="10"/>
      <c r="V185" s="225"/>
      <c r="X185" s="7"/>
      <c r="Y185" s="7"/>
      <c r="Z185" s="64"/>
    </row>
    <row r="186" spans="2:28" ht="16.5" customHeight="1" x14ac:dyDescent="0.25">
      <c r="B186" s="38"/>
      <c r="C186" s="178"/>
      <c r="D186" s="222"/>
      <c r="E186" s="222"/>
      <c r="F186" s="222"/>
      <c r="G186" s="222"/>
      <c r="H186" s="10"/>
      <c r="I186" s="10"/>
      <c r="J186" s="10"/>
      <c r="L186" s="38"/>
      <c r="M186" s="178"/>
      <c r="N186" s="222"/>
      <c r="O186" s="222"/>
      <c r="P186" s="222"/>
      <c r="Q186" s="222"/>
      <c r="R186" s="10"/>
      <c r="S186" s="10"/>
      <c r="T186" s="10"/>
      <c r="U186" s="10"/>
      <c r="V186" s="225"/>
      <c r="X186" s="7"/>
      <c r="Y186" s="7"/>
      <c r="Z186" s="64"/>
      <c r="AB186" s="226"/>
    </row>
    <row r="187" spans="2:28" x14ac:dyDescent="0.25">
      <c r="B187" s="38"/>
      <c r="C187" s="178"/>
      <c r="D187" s="222"/>
      <c r="E187" s="222"/>
      <c r="F187" s="222"/>
      <c r="G187" s="222"/>
      <c r="H187" s="10"/>
      <c r="I187" s="10"/>
      <c r="J187" s="10"/>
      <c r="L187" s="38"/>
      <c r="M187" s="178"/>
      <c r="N187" s="222"/>
      <c r="O187" s="222"/>
      <c r="P187" s="222"/>
      <c r="Q187" s="222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2"/>
      <c r="E188" s="222"/>
      <c r="F188" s="222"/>
      <c r="G188" s="222"/>
      <c r="H188" s="10"/>
      <c r="I188" s="10"/>
      <c r="J188" s="10"/>
      <c r="L188" s="38"/>
      <c r="M188" s="178"/>
      <c r="N188" s="222"/>
      <c r="O188" s="222"/>
      <c r="P188" s="222"/>
      <c r="Q188" s="222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zoomScale="85" zoomScaleNormal="85" workbookViewId="0">
      <selection activeCell="M21" sqref="M21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7" t="str">
        <f>'Summary (auto)'!C3</f>
        <v>12bit-quantize</v>
      </c>
      <c r="C2" s="275"/>
      <c r="D2" s="275"/>
      <c r="E2" s="198"/>
      <c r="F2" s="277" t="str">
        <f>'Summary (auto)'!C4</f>
        <v>11bit-quantize</v>
      </c>
      <c r="G2" s="275"/>
      <c r="H2" s="275"/>
      <c r="I2" s="208"/>
      <c r="J2" s="209" t="s">
        <v>19</v>
      </c>
      <c r="K2" s="208"/>
      <c r="L2" s="276" t="s">
        <v>20</v>
      </c>
      <c r="M2" s="275"/>
      <c r="N2" s="275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36</v>
      </c>
      <c r="M3" s="85" t="s">
        <v>37</v>
      </c>
      <c r="N3" s="208"/>
      <c r="O3" s="174"/>
      <c r="P3" s="208"/>
      <c r="U3" s="173"/>
      <c r="W3" s="173"/>
    </row>
    <row r="4" spans="1:32" x14ac:dyDescent="0.25">
      <c r="B4" s="278" t="s">
        <v>8</v>
      </c>
      <c r="C4" s="279"/>
      <c r="D4" s="280"/>
      <c r="E4" s="3"/>
      <c r="F4" s="278" t="str">
        <f>B4</f>
        <v>fruit</v>
      </c>
      <c r="G4" s="279"/>
      <c r="H4" s="280"/>
      <c r="I4" s="3"/>
      <c r="J4" s="210"/>
      <c r="L4" s="281" t="str">
        <f>F4</f>
        <v>fruit</v>
      </c>
      <c r="M4" s="279"/>
      <c r="N4" s="280"/>
      <c r="O4" s="178"/>
      <c r="P4" s="210"/>
      <c r="Q4" s="178"/>
      <c r="R4" s="178"/>
      <c r="S4" s="178"/>
      <c r="T4" s="178"/>
      <c r="U4" s="208"/>
      <c r="V4" s="208"/>
      <c r="X4" s="284"/>
      <c r="Y4" s="275"/>
      <c r="Z4" s="275"/>
    </row>
    <row r="5" spans="1:32" x14ac:dyDescent="0.25">
      <c r="B5" s="274" t="s">
        <v>24</v>
      </c>
      <c r="C5" s="275"/>
      <c r="D5" s="69" t="s">
        <v>25</v>
      </c>
      <c r="E5" s="222"/>
      <c r="F5" s="274" t="s">
        <v>24</v>
      </c>
      <c r="G5" s="275"/>
      <c r="H5" s="69" t="s">
        <v>25</v>
      </c>
      <c r="I5" s="10"/>
      <c r="J5" s="211" t="s">
        <v>26</v>
      </c>
      <c r="L5" s="282" t="s">
        <v>38</v>
      </c>
      <c r="M5" s="275"/>
      <c r="N5" s="283"/>
      <c r="O5" s="67"/>
      <c r="P5" s="4"/>
      <c r="Q5" s="67"/>
      <c r="R5" s="276"/>
      <c r="S5" s="275"/>
      <c r="T5" s="275"/>
      <c r="U5" s="209"/>
      <c r="V5" s="209"/>
      <c r="X5" s="276"/>
      <c r="Y5" s="275"/>
      <c r="Z5" s="275"/>
    </row>
    <row r="6" spans="1:32" x14ac:dyDescent="0.25">
      <c r="B6" s="175" t="s">
        <v>0</v>
      </c>
      <c r="C6" s="99" t="s">
        <v>28</v>
      </c>
      <c r="D6" s="68" t="s">
        <v>29</v>
      </c>
      <c r="E6" s="222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 fruit</v>
      </c>
      <c r="M6" s="194" t="str">
        <f>CONCATENATE(F$2," ",L4)</f>
        <v>11bit-quantize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3">
        <f ca="1">0.001*INDIRECT($B7&amp;"!E5")</f>
        <v>3.8055839999999996</v>
      </c>
      <c r="E7" s="222"/>
      <c r="F7" s="92" t="str">
        <f>F4</f>
        <v>fruit</v>
      </c>
      <c r="G7" s="99" t="s">
        <v>31</v>
      </c>
      <c r="H7" s="223">
        <f ca="1">0.001*INDIRECT($B7&amp;"!W5")</f>
        <v>3.0967920000000007</v>
      </c>
      <c r="I7" s="10"/>
      <c r="J7" s="224">
        <f ca="1">H7/D7-1</f>
        <v>-0.18625052028808164</v>
      </c>
      <c r="L7" s="74">
        <f ca="1">INDIRECT($B7&amp;"!"&amp;L$3&amp;"5")</f>
        <v>47.254513624999994</v>
      </c>
      <c r="M7" s="75">
        <f ca="1">INDIRECT($B7&amp;"!"&amp;M$3&amp;"5")</f>
        <v>43.345468250000003</v>
      </c>
      <c r="N7" s="76">
        <f ca="1">M7-L7</f>
        <v>-3.9090453749999909</v>
      </c>
      <c r="O7" s="222"/>
      <c r="P7" s="224">
        <f ca="1">bdrate(D7:D10,L7:L10,H7:H10,M7:M10)</f>
        <v>-1.6311422515165264E-2</v>
      </c>
      <c r="Q7" s="222"/>
      <c r="R7" s="10"/>
      <c r="S7" s="10"/>
      <c r="T7" s="10"/>
      <c r="U7" s="10"/>
      <c r="V7" s="225"/>
      <c r="X7" s="7"/>
      <c r="Y7" s="7"/>
      <c r="Z7" s="64"/>
      <c r="AB7" s="226"/>
    </row>
    <row r="8" spans="1:32" x14ac:dyDescent="0.25">
      <c r="B8" s="92" t="str">
        <f>B7</f>
        <v>fruit</v>
      </c>
      <c r="C8" s="99" t="s">
        <v>32</v>
      </c>
      <c r="D8" s="223">
        <f ca="1">0.001*INDIRECT($B8&amp;"!E6")</f>
        <v>4.8162959999999995</v>
      </c>
      <c r="E8" s="222"/>
      <c r="F8" s="92" t="str">
        <f>F7</f>
        <v>fruit</v>
      </c>
      <c r="G8" s="99" t="s">
        <v>32</v>
      </c>
      <c r="H8" s="223">
        <f ca="1">0.001*INDIRECT($B8&amp;"!W6")</f>
        <v>4.0445679999999999</v>
      </c>
      <c r="I8" s="10"/>
      <c r="J8" s="224">
        <f ca="1">H8/D8-1</f>
        <v>-0.16023267672917108</v>
      </c>
      <c r="L8" s="74">
        <f ca="1">INDIRECT($B8&amp;"!"&amp;L$3&amp;"6")</f>
        <v>50.435263208333339</v>
      </c>
      <c r="M8" s="75">
        <f ca="1">INDIRECT($B8&amp;"!"&amp;M$3&amp;"6")</f>
        <v>48.730369375000002</v>
      </c>
      <c r="N8" s="76">
        <f ca="1">M8-L8</f>
        <v>-1.7048938333333368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3">
        <f ca="1">0.001*INDIRECT($B9&amp;"!E7")</f>
        <v>6.1718480000000007</v>
      </c>
      <c r="E9" s="222"/>
      <c r="F9" s="92" t="str">
        <f>F8</f>
        <v>fruit</v>
      </c>
      <c r="G9" s="99" t="s">
        <v>33</v>
      </c>
      <c r="H9" s="223">
        <f ca="1">0.001*INDIRECT($B9&amp;"!W7")</f>
        <v>5.1017920000000005</v>
      </c>
      <c r="I9" s="10"/>
      <c r="J9" s="224">
        <f ca="1">H9/D9-1</f>
        <v>-0.1733769204944775</v>
      </c>
      <c r="L9" s="74">
        <f ca="1">INDIRECT($B9&amp;"!"&amp;L$3&amp;"7")</f>
        <v>51.732762416666652</v>
      </c>
      <c r="M9" s="75">
        <f ca="1">INDIRECT($B9&amp;"!"&amp;M$3&amp;"7")</f>
        <v>50.89370808333333</v>
      </c>
      <c r="N9" s="76">
        <f ca="1">M9-L9</f>
        <v>-0.83905433333332269</v>
      </c>
      <c r="O9" s="222"/>
      <c r="P9" s="4" t="s">
        <v>34</v>
      </c>
      <c r="Q9" s="222"/>
      <c r="R9" s="10"/>
      <c r="S9" s="10"/>
      <c r="T9" s="10"/>
      <c r="U9" s="10"/>
      <c r="V9" s="225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3">
        <f ca="1">0.001*INDIRECT($B10&amp;"!E8")</f>
        <v>8.6232160000000011</v>
      </c>
      <c r="E10" s="222"/>
      <c r="F10" s="92" t="str">
        <f>F9</f>
        <v>fruit</v>
      </c>
      <c r="G10" s="99" t="s">
        <v>35</v>
      </c>
      <c r="H10" s="223">
        <f ca="1">0.001*INDIRECT($B10&amp;"!W8")</f>
        <v>6.6105200000000002</v>
      </c>
      <c r="I10" s="10"/>
      <c r="J10" s="224">
        <f ca="1">H10/D10-1</f>
        <v>-0.2334043354590678</v>
      </c>
      <c r="L10" s="74">
        <f ca="1">INDIRECT($B10&amp;"!"&amp;L$3&amp;"8")</f>
        <v>53.154724874999999</v>
      </c>
      <c r="M10" s="75">
        <f ca="1">INDIRECT($B10&amp;"!"&amp;M$3&amp;"8")</f>
        <v>52.259917291666675</v>
      </c>
      <c r="N10" s="76">
        <f ca="1">M10-L10</f>
        <v>-0.89480758333332489</v>
      </c>
      <c r="O10" s="222"/>
      <c r="P10" s="227">
        <f ca="1">bdrate(L7:L10,D7:D10,M7:M10,H7:H10)</f>
        <v>4.8610715728334419E-3</v>
      </c>
      <c r="Q10" s="222"/>
      <c r="R10" s="10"/>
      <c r="S10" s="10"/>
      <c r="T10" s="10"/>
      <c r="U10" s="10"/>
      <c r="V10" s="225"/>
      <c r="X10" s="7"/>
      <c r="Y10" s="7"/>
      <c r="Z10" s="64"/>
    </row>
    <row r="11" spans="1:32" ht="16.5" customHeight="1" thickBot="1" x14ac:dyDescent="0.3">
      <c r="B11" s="70"/>
      <c r="C11" s="100"/>
      <c r="D11" s="228"/>
      <c r="E11" s="222"/>
      <c r="F11" s="70"/>
      <c r="G11" s="100"/>
      <c r="H11" s="223"/>
      <c r="I11" s="10"/>
      <c r="J11" s="224"/>
      <c r="L11" s="74"/>
      <c r="M11" s="75"/>
      <c r="N11" s="77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4"/>
      <c r="AB11" s="226"/>
    </row>
    <row r="12" spans="1:32" ht="16.5" customHeight="1" x14ac:dyDescent="0.25">
      <c r="B12" s="71"/>
      <c r="C12" s="89"/>
      <c r="D12" s="230"/>
      <c r="F12" s="71"/>
      <c r="G12" s="89"/>
      <c r="H12" s="230"/>
      <c r="J12" s="78">
        <f ca="1">MIN(D7:D11,H7:H11)</f>
        <v>3.0967920000000007</v>
      </c>
      <c r="L12" s="79"/>
      <c r="M12" s="80"/>
      <c r="N12" s="81"/>
      <c r="O12" s="222"/>
      <c r="P12" s="210"/>
      <c r="Q12" s="222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8"/>
      <c r="E13" s="222"/>
      <c r="F13" s="70"/>
      <c r="G13" s="72"/>
      <c r="H13" s="228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2"/>
      <c r="P13" s="6"/>
      <c r="Q13" s="222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8" t="s">
        <v>9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10"/>
      <c r="L15" s="281" t="str">
        <f>F15</f>
        <v>breakfast</v>
      </c>
      <c r="M15" s="279"/>
      <c r="N15" s="280"/>
      <c r="O15" s="178"/>
      <c r="P15" s="210"/>
      <c r="Q15" s="178"/>
      <c r="R15" s="178"/>
      <c r="S15" s="178"/>
      <c r="T15" s="178"/>
      <c r="U15" s="208"/>
      <c r="V15" s="208"/>
      <c r="X15" s="284"/>
      <c r="Y15" s="275"/>
      <c r="Z15" s="275"/>
    </row>
    <row r="16" spans="1:32" x14ac:dyDescent="0.25">
      <c r="B16" s="274" t="s">
        <v>24</v>
      </c>
      <c r="C16" s="275"/>
      <c r="D16" s="69" t="s">
        <v>25</v>
      </c>
      <c r="E16" s="222"/>
      <c r="F16" s="274" t="s">
        <v>24</v>
      </c>
      <c r="G16" s="275"/>
      <c r="H16" s="69" t="s">
        <v>25</v>
      </c>
      <c r="I16" s="10"/>
      <c r="J16" s="211" t="s">
        <v>26</v>
      </c>
      <c r="L16" s="282" t="s">
        <v>38</v>
      </c>
      <c r="M16" s="275"/>
      <c r="N16" s="283"/>
      <c r="O16" s="67"/>
      <c r="P16" s="4"/>
      <c r="Q16" s="67"/>
      <c r="R16" s="276"/>
      <c r="S16" s="275"/>
      <c r="T16" s="275"/>
      <c r="U16" s="209"/>
      <c r="V16" s="209"/>
      <c r="X16" s="276"/>
      <c r="Y16" s="275"/>
      <c r="Z16" s="275"/>
    </row>
    <row r="17" spans="2:28" x14ac:dyDescent="0.25">
      <c r="B17" s="175" t="s">
        <v>0</v>
      </c>
      <c r="C17" s="99" t="s">
        <v>28</v>
      </c>
      <c r="D17" s="68" t="s">
        <v>29</v>
      </c>
      <c r="E17" s="222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 breakfast</v>
      </c>
      <c r="M17" s="194" t="str">
        <f>CONCATENATE(F$2," ",L15)</f>
        <v>11bit-quantize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3">
        <f ca="1">0.001*INDIRECT($B18&amp;"!E5")</f>
        <v>29.751368000000003</v>
      </c>
      <c r="E18" s="222"/>
      <c r="F18" s="92" t="str">
        <f>F15</f>
        <v>breakfast</v>
      </c>
      <c r="G18" s="99" t="s">
        <v>31</v>
      </c>
      <c r="H18" s="223">
        <f ca="1">0.001*INDIRECT($B18&amp;"!W5")</f>
        <v>23.711600000000004</v>
      </c>
      <c r="I18" s="10"/>
      <c r="J18" s="224">
        <f ca="1">H18/D18-1</f>
        <v>-0.20300807680507327</v>
      </c>
      <c r="L18" s="74">
        <f ca="1">INDIRECT($B18&amp;"!"&amp;L$3&amp;"5")</f>
        <v>38.896995266666664</v>
      </c>
      <c r="M18" s="75">
        <f ca="1">INDIRECT($B18&amp;"!"&amp;M$3&amp;"5")</f>
        <v>35.854039133333337</v>
      </c>
      <c r="N18" s="76">
        <f ca="1">M18-L18</f>
        <v>-3.0429561333333268</v>
      </c>
      <c r="O18" s="222"/>
      <c r="P18" s="224">
        <f ca="1">bdrate(D18:D21,L18:L21,H18:H21,M18:M21)</f>
        <v>5.944778780946347E-2</v>
      </c>
      <c r="Q18" s="222"/>
      <c r="R18" s="10"/>
      <c r="S18" s="10"/>
      <c r="T18" s="10"/>
      <c r="U18" s="10"/>
      <c r="V18" s="225"/>
      <c r="X18" s="7"/>
      <c r="Y18" s="7"/>
      <c r="Z18" s="64"/>
      <c r="AB18" s="226"/>
    </row>
    <row r="19" spans="2:28" x14ac:dyDescent="0.25">
      <c r="B19" s="92" t="str">
        <f>B18</f>
        <v>breakfast</v>
      </c>
      <c r="C19" s="99" t="s">
        <v>32</v>
      </c>
      <c r="D19" s="223">
        <f ca="1">0.001*INDIRECT($B19&amp;"!E6")</f>
        <v>39.615535999999999</v>
      </c>
      <c r="E19" s="222"/>
      <c r="F19" s="92" t="str">
        <f>F18</f>
        <v>breakfast</v>
      </c>
      <c r="G19" s="99" t="s">
        <v>32</v>
      </c>
      <c r="H19" s="223">
        <f ca="1">0.001*INDIRECT($B19&amp;"!W6")</f>
        <v>31.949432000000002</v>
      </c>
      <c r="I19" s="10"/>
      <c r="J19" s="224">
        <f ca="1">H19/D19-1</f>
        <v>-0.19351256537334238</v>
      </c>
      <c r="L19" s="74">
        <f ca="1">INDIRECT($B19&amp;"!"&amp;L$3&amp;"6")</f>
        <v>41.334714466666675</v>
      </c>
      <c r="M19" s="75">
        <f ca="1">INDIRECT($B19&amp;"!"&amp;M$3&amp;"6")</f>
        <v>39.290285066666669</v>
      </c>
      <c r="N19" s="76">
        <f ca="1">M19-L19</f>
        <v>-2.0444294000000056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3">
        <f ca="1">0.001*INDIRECT($B20&amp;"!E7")</f>
        <v>53.677455999999999</v>
      </c>
      <c r="E20" s="222"/>
      <c r="F20" s="92" t="str">
        <f>F19</f>
        <v>breakfast</v>
      </c>
      <c r="G20" s="99" t="s">
        <v>33</v>
      </c>
      <c r="H20" s="223">
        <f ca="1">0.001*INDIRECT($B20&amp;"!W7")</f>
        <v>42.517448000000002</v>
      </c>
      <c r="I20" s="10"/>
      <c r="J20" s="224">
        <f ca="1">H20/D20-1</f>
        <v>-0.2079086609469718</v>
      </c>
      <c r="L20" s="74">
        <f ca="1">INDIRECT($B20&amp;"!"&amp;L$3&amp;"7")</f>
        <v>42.532670000000003</v>
      </c>
      <c r="M20" s="75">
        <f ca="1">INDIRECT($B20&amp;"!"&amp;M$3&amp;"7")</f>
        <v>41.385118333333338</v>
      </c>
      <c r="N20" s="76">
        <f ca="1">M20-L20</f>
        <v>-1.147551666666665</v>
      </c>
      <c r="O20" s="222"/>
      <c r="P20" s="4" t="s">
        <v>34</v>
      </c>
      <c r="Q20" s="222"/>
      <c r="R20" s="10"/>
      <c r="S20" s="10"/>
      <c r="T20" s="10"/>
      <c r="U20" s="10"/>
      <c r="V20" s="225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3">
        <f ca="1">0.001*INDIRECT($B21&amp;"!E8")</f>
        <v>75.127895999999993</v>
      </c>
      <c r="E21" s="222"/>
      <c r="F21" s="92" t="str">
        <f>F20</f>
        <v>breakfast</v>
      </c>
      <c r="G21" s="99" t="s">
        <v>35</v>
      </c>
      <c r="H21" s="223">
        <f ca="1">0.001*INDIRECT($B21&amp;"!W8")</f>
        <v>58.006704000000006</v>
      </c>
      <c r="I21" s="10"/>
      <c r="J21" s="224">
        <f ca="1">H21/D21-1</f>
        <v>-0.22789393702706628</v>
      </c>
      <c r="L21" s="74">
        <f ca="1">INDIRECT($B21&amp;"!"&amp;L$3&amp;"8")</f>
        <v>43.189662066666671</v>
      </c>
      <c r="M21" s="75">
        <f ca="1">INDIRECT($B21&amp;"!"&amp;M$3&amp;"8")</f>
        <v>42.682579266666671</v>
      </c>
      <c r="N21" s="76">
        <f ca="1">M21-L21</f>
        <v>-0.50708279999999917</v>
      </c>
      <c r="O21" s="222"/>
      <c r="P21" s="227">
        <f ca="1">bdrate(L18:L21,D18:D21,M18:M21,H18:H21)</f>
        <v>-5.3191379891260882E-3</v>
      </c>
      <c r="Q21" s="222"/>
      <c r="R21" s="10"/>
      <c r="S21" s="10"/>
      <c r="T21" s="10"/>
      <c r="U21" s="10"/>
      <c r="V21" s="225"/>
      <c r="X21" s="7"/>
      <c r="Y21" s="7"/>
      <c r="Z21" s="64"/>
    </row>
    <row r="22" spans="2:28" ht="16.5" customHeight="1" thickBot="1" x14ac:dyDescent="0.3">
      <c r="B22" s="70"/>
      <c r="C22" s="100"/>
      <c r="D22" s="228"/>
      <c r="E22" s="222"/>
      <c r="F22" s="70"/>
      <c r="G22" s="100"/>
      <c r="H22" s="223"/>
      <c r="I22" s="10"/>
      <c r="J22" s="224"/>
      <c r="L22" s="74"/>
      <c r="M22" s="75"/>
      <c r="N22" s="77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4"/>
      <c r="AB22" s="226"/>
    </row>
    <row r="23" spans="2:28" ht="16.5" customHeight="1" x14ac:dyDescent="0.25">
      <c r="B23" s="71"/>
      <c r="C23" s="89"/>
      <c r="D23" s="230"/>
      <c r="F23" s="71"/>
      <c r="G23" s="89"/>
      <c r="H23" s="230"/>
      <c r="J23" s="78">
        <f ca="1">MIN(D18:D22,H18:H22)</f>
        <v>23.711600000000004</v>
      </c>
      <c r="L23" s="79"/>
      <c r="M23" s="80"/>
      <c r="N23" s="81"/>
      <c r="O23" s="222"/>
      <c r="P23" s="210"/>
      <c r="Q23" s="222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8"/>
      <c r="E24" s="222"/>
      <c r="F24" s="70"/>
      <c r="G24" s="72"/>
      <c r="H24" s="228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2"/>
      <c r="P24" s="6"/>
      <c r="Q24" s="222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8" t="s">
        <v>10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10"/>
      <c r="L26" s="281" t="str">
        <f>F26</f>
        <v>breakfast_track</v>
      </c>
      <c r="M26" s="279"/>
      <c r="N26" s="280"/>
      <c r="O26" s="178"/>
      <c r="P26" s="210"/>
      <c r="U26" s="208"/>
      <c r="V26" s="208"/>
      <c r="X26" s="284"/>
      <c r="Y26" s="275"/>
      <c r="Z26" s="275"/>
    </row>
    <row r="27" spans="2:28" x14ac:dyDescent="0.25">
      <c r="B27" s="274" t="s">
        <v>24</v>
      </c>
      <c r="C27" s="275"/>
      <c r="D27" s="69" t="s">
        <v>25</v>
      </c>
      <c r="E27" s="222"/>
      <c r="F27" s="274" t="s">
        <v>24</v>
      </c>
      <c r="G27" s="275"/>
      <c r="H27" s="69" t="s">
        <v>25</v>
      </c>
      <c r="I27" s="10"/>
      <c r="J27" s="211" t="s">
        <v>26</v>
      </c>
      <c r="L27" s="282" t="s">
        <v>38</v>
      </c>
      <c r="M27" s="275"/>
      <c r="N27" s="283"/>
      <c r="O27" s="67"/>
      <c r="P27" s="4"/>
      <c r="R27" s="276"/>
      <c r="S27" s="275"/>
      <c r="T27" s="275"/>
      <c r="U27" s="209"/>
      <c r="V27" s="209"/>
      <c r="X27" s="276"/>
      <c r="Y27" s="275"/>
      <c r="Z27" s="275"/>
    </row>
    <row r="28" spans="2:28" x14ac:dyDescent="0.25">
      <c r="B28" s="175" t="s">
        <v>0</v>
      </c>
      <c r="C28" s="99" t="s">
        <v>28</v>
      </c>
      <c r="D28" s="68" t="s">
        <v>29</v>
      </c>
      <c r="E28" s="222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 breakfast_track</v>
      </c>
      <c r="M28" s="194" t="str">
        <f>CONCATENATE(F$2," ",L26)</f>
        <v>11bit-quantize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3">
        <f ca="1">0.001*INDIRECT($B29&amp;"!E5")</f>
        <v>37.033472000000003</v>
      </c>
      <c r="E29" s="222"/>
      <c r="F29" s="92" t="str">
        <f>F26</f>
        <v>breakfast_track</v>
      </c>
      <c r="G29" s="99" t="s">
        <v>31</v>
      </c>
      <c r="H29" s="223">
        <f ca="1">0.001*INDIRECT($B29&amp;"!W5")</f>
        <v>28.501552</v>
      </c>
      <c r="I29" s="10"/>
      <c r="J29" s="224">
        <f ca="1">H29/D29-1</f>
        <v>-0.23038401584382917</v>
      </c>
      <c r="L29" s="74">
        <f ca="1">INDIRECT($B29&amp;"!"&amp;L$3&amp;"5")</f>
        <v>32.467099999999995</v>
      </c>
      <c r="M29" s="75">
        <f ca="1">INDIRECT($B29&amp;"!"&amp;M$3&amp;"5")</f>
        <v>31.172333999999999</v>
      </c>
      <c r="N29" s="76">
        <f ca="1">M29-L29</f>
        <v>-1.2947659999999956</v>
      </c>
      <c r="O29" s="222"/>
      <c r="P29" s="224">
        <f ca="1">bdrate(D29:D32,L29:L32,H29:H32,M29:M32)</f>
        <v>1.7423512791928886E-2</v>
      </c>
      <c r="Q29" s="222"/>
      <c r="R29" s="10"/>
      <c r="S29" s="10"/>
      <c r="T29" s="10"/>
      <c r="U29" s="10"/>
      <c r="V29" s="225"/>
      <c r="X29" s="7"/>
      <c r="Y29" s="7"/>
      <c r="Z29" s="64"/>
      <c r="AB29" s="226"/>
    </row>
    <row r="30" spans="2:28" x14ac:dyDescent="0.25">
      <c r="B30" s="92" t="str">
        <f>B29</f>
        <v>breakfast_track</v>
      </c>
      <c r="C30" s="99" t="s">
        <v>32</v>
      </c>
      <c r="D30" s="223">
        <f ca="1">0.001*INDIRECT($B30&amp;"!E6")</f>
        <v>53.243408000000002</v>
      </c>
      <c r="E30" s="222"/>
      <c r="F30" s="92" t="str">
        <f>F29</f>
        <v>breakfast_track</v>
      </c>
      <c r="G30" s="99" t="s">
        <v>32</v>
      </c>
      <c r="H30" s="223">
        <f ca="1">0.001*INDIRECT($B30&amp;"!W6")</f>
        <v>40.473143999999998</v>
      </c>
      <c r="I30" s="10"/>
      <c r="J30" s="224">
        <f ca="1">H30/D30-1</f>
        <v>-0.23984685578353671</v>
      </c>
      <c r="L30" s="74">
        <f ca="1">INDIRECT($B30&amp;"!"&amp;L$3&amp;"6")</f>
        <v>35.240454933333332</v>
      </c>
      <c r="M30" s="75">
        <f ca="1">INDIRECT($B30&amp;"!"&amp;M$3&amp;"6")</f>
        <v>32.827947666666667</v>
      </c>
      <c r="N30" s="76">
        <f ca="1">M30-L30</f>
        <v>-2.4125072666666654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3">
        <f ca="1">0.001*INDIRECT($B31&amp;"!E7")</f>
        <v>76.773336000000015</v>
      </c>
      <c r="E31" s="222"/>
      <c r="F31" s="92" t="str">
        <f>F30</f>
        <v>breakfast_track</v>
      </c>
      <c r="G31" s="99" t="s">
        <v>33</v>
      </c>
      <c r="H31" s="223">
        <f ca="1">0.001*INDIRECT($B31&amp;"!W7")</f>
        <v>58.210816000000001</v>
      </c>
      <c r="I31" s="10"/>
      <c r="J31" s="224">
        <f ca="1">H31/D31-1</f>
        <v>-0.24178342334896075</v>
      </c>
      <c r="L31" s="74">
        <f ca="1">INDIRECT($B31&amp;"!"&amp;L$3&amp;"7")</f>
        <v>39.284910999999994</v>
      </c>
      <c r="M31" s="75">
        <f ca="1">INDIRECT($B31&amp;"!"&amp;M$3&amp;"7")</f>
        <v>36.032647799999992</v>
      </c>
      <c r="N31" s="76">
        <f ca="1">M31-L31</f>
        <v>-3.2522632000000016</v>
      </c>
      <c r="O31" s="222"/>
      <c r="P31" s="4" t="s">
        <v>34</v>
      </c>
      <c r="Q31" s="222"/>
      <c r="R31" s="10"/>
      <c r="S31" s="10"/>
      <c r="T31" s="10"/>
      <c r="U31" s="10"/>
      <c r="V31" s="225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3">
        <f ca="1">0.001*INDIRECT($B32&amp;"!E8")</f>
        <v>108.862088</v>
      </c>
      <c r="E32" s="222"/>
      <c r="F32" s="92" t="str">
        <f>F31</f>
        <v>breakfast_track</v>
      </c>
      <c r="G32" s="99" t="s">
        <v>35</v>
      </c>
      <c r="H32" s="223">
        <f ca="1">0.001*INDIRECT($B32&amp;"!W8")</f>
        <v>83.905472000000017</v>
      </c>
      <c r="I32" s="10"/>
      <c r="J32" s="224">
        <f ca="1">H32/D32-1</f>
        <v>-0.22924983764779505</v>
      </c>
      <c r="L32" s="74">
        <f ca="1">INDIRECT($B32&amp;"!"&amp;L$3&amp;"8")</f>
        <v>41.927219866666668</v>
      </c>
      <c r="M32" s="75">
        <f ca="1">INDIRECT($B32&amp;"!"&amp;M$3&amp;"8")</f>
        <v>40.3955336</v>
      </c>
      <c r="N32" s="76">
        <f ca="1">M32-L32</f>
        <v>-1.531686266666668</v>
      </c>
      <c r="O32" s="222"/>
      <c r="P32" s="227">
        <f ca="1">bdrate(L29:L32,D29:D32,M29:M32,H29:H32)</f>
        <v>-3.81524866793026E-3</v>
      </c>
      <c r="Q32" s="222"/>
      <c r="R32" s="10"/>
      <c r="S32" s="10"/>
      <c r="T32" s="10"/>
      <c r="U32" s="10"/>
      <c r="V32" s="225"/>
      <c r="X32" s="7"/>
      <c r="Y32" s="7"/>
      <c r="Z32" s="64"/>
    </row>
    <row r="33" spans="2:28" ht="16.5" customHeight="1" thickBot="1" x14ac:dyDescent="0.3">
      <c r="B33" s="70"/>
      <c r="C33" s="100"/>
      <c r="D33" s="228"/>
      <c r="E33" s="222"/>
      <c r="F33" s="70"/>
      <c r="G33" s="100"/>
      <c r="H33" s="223"/>
      <c r="I33" s="10"/>
      <c r="J33" s="224"/>
      <c r="L33" s="74"/>
      <c r="M33" s="75"/>
      <c r="N33" s="77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4"/>
      <c r="AB33" s="226"/>
    </row>
    <row r="34" spans="2:28" ht="16.5" customHeight="1" x14ac:dyDescent="0.25">
      <c r="B34" s="71"/>
      <c r="C34" s="89"/>
      <c r="D34" s="230"/>
      <c r="F34" s="71"/>
      <c r="G34" s="89"/>
      <c r="H34" s="230"/>
      <c r="J34" s="78">
        <f ca="1">MIN(D29:D33,H29:H33)</f>
        <v>28.501552</v>
      </c>
      <c r="L34" s="79"/>
      <c r="M34" s="80"/>
      <c r="N34" s="81"/>
      <c r="O34" s="222"/>
      <c r="P34" s="210"/>
      <c r="Q34" s="222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8"/>
      <c r="E35" s="222"/>
      <c r="F35" s="70"/>
      <c r="G35" s="72"/>
      <c r="H35" s="228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2"/>
      <c r="P35" s="6"/>
      <c r="Q35" s="222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8" t="s">
        <v>11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10"/>
      <c r="L37" s="281" t="str">
        <f>F37</f>
        <v>breakfast_semitrack</v>
      </c>
      <c r="M37" s="279"/>
      <c r="N37" s="280"/>
      <c r="O37" s="178"/>
      <c r="P37" s="210"/>
      <c r="U37" s="208"/>
      <c r="V37" s="208"/>
      <c r="X37" s="284"/>
      <c r="Y37" s="275"/>
      <c r="Z37" s="275"/>
    </row>
    <row r="38" spans="2:28" x14ac:dyDescent="0.25">
      <c r="B38" s="274" t="s">
        <v>24</v>
      </c>
      <c r="C38" s="275"/>
      <c r="D38" s="69" t="s">
        <v>25</v>
      </c>
      <c r="E38" s="222"/>
      <c r="F38" s="274" t="s">
        <v>24</v>
      </c>
      <c r="G38" s="275"/>
      <c r="H38" s="69" t="s">
        <v>25</v>
      </c>
      <c r="I38" s="10"/>
      <c r="J38" s="211" t="s">
        <v>26</v>
      </c>
      <c r="L38" s="282" t="s">
        <v>38</v>
      </c>
      <c r="M38" s="275"/>
      <c r="N38" s="283"/>
      <c r="O38" s="67"/>
      <c r="P38" s="4"/>
      <c r="R38" s="276"/>
      <c r="S38" s="275"/>
      <c r="T38" s="275"/>
      <c r="U38" s="209"/>
      <c r="V38" s="209"/>
      <c r="X38" s="276"/>
      <c r="Y38" s="275"/>
      <c r="Z38" s="275"/>
    </row>
    <row r="39" spans="2:28" x14ac:dyDescent="0.25">
      <c r="B39" s="175" t="s">
        <v>0</v>
      </c>
      <c r="C39" s="99" t="s">
        <v>28</v>
      </c>
      <c r="D39" s="68" t="s">
        <v>29</v>
      </c>
      <c r="E39" s="222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 breakfast_semitrack</v>
      </c>
      <c r="M39" s="194" t="str">
        <f>CONCATENATE(F$2," ",L37)</f>
        <v>11bit-quantize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3">
        <f ca="1">0.001*INDIRECT($B40&amp;"!E5")</f>
        <v>37.945208000000001</v>
      </c>
      <c r="E40" s="222"/>
      <c r="F40" s="92" t="str">
        <f>F37</f>
        <v>breakfast_semitrack</v>
      </c>
      <c r="G40" s="99" t="s">
        <v>31</v>
      </c>
      <c r="H40" s="223">
        <f ca="1">0.001*INDIRECT($B40&amp;"!W5")</f>
        <v>29.205624000000004</v>
      </c>
      <c r="I40" s="10"/>
      <c r="J40" s="224">
        <f ca="1">H40/D40-1</f>
        <v>-0.23032115148769239</v>
      </c>
      <c r="L40" s="74">
        <f ca="1">INDIRECT($B40&amp;"!"&amp;L$3&amp;"5")</f>
        <v>32.317823466666667</v>
      </c>
      <c r="M40" s="75">
        <f ca="1">INDIRECT($B40&amp;"!"&amp;M$3&amp;"5")</f>
        <v>30.979295066666666</v>
      </c>
      <c r="N40" s="76">
        <f ca="1">M40-L40</f>
        <v>-1.3385284000000013</v>
      </c>
      <c r="O40" s="222"/>
      <c r="P40" s="224">
        <f ca="1">bdrate(D40:D43,L40:L43,H40:H43,M40:M43)</f>
        <v>1.6041722761785504E-2</v>
      </c>
      <c r="Q40" s="222"/>
      <c r="R40" s="10"/>
      <c r="S40" s="10"/>
      <c r="T40" s="10"/>
      <c r="U40" s="10"/>
      <c r="V40" s="225"/>
      <c r="X40" s="7"/>
      <c r="Y40" s="7"/>
      <c r="Z40" s="64"/>
      <c r="AB40" s="226"/>
    </row>
    <row r="41" spans="2:28" x14ac:dyDescent="0.25">
      <c r="B41" s="92" t="str">
        <f>B40</f>
        <v>breakfast_semitrack</v>
      </c>
      <c r="C41" s="99" t="s">
        <v>32</v>
      </c>
      <c r="D41" s="223">
        <f ca="1">0.001*INDIRECT($B41&amp;"!E6")</f>
        <v>54.681568000000006</v>
      </c>
      <c r="E41" s="222"/>
      <c r="F41" s="92" t="str">
        <f>F40</f>
        <v>breakfast_semitrack</v>
      </c>
      <c r="G41" s="99" t="s">
        <v>32</v>
      </c>
      <c r="H41" s="223">
        <f ca="1">0.001*INDIRECT($B41&amp;"!W6")</f>
        <v>41.486840000000001</v>
      </c>
      <c r="I41" s="10"/>
      <c r="J41" s="224">
        <f ca="1">H41/D41-1</f>
        <v>-0.24130120043375503</v>
      </c>
      <c r="L41" s="74">
        <f ca="1">INDIRECT($B41&amp;"!"&amp;L$3&amp;"6")</f>
        <v>35.228296533333335</v>
      </c>
      <c r="M41" s="75">
        <f ca="1">INDIRECT($B41&amp;"!"&amp;M$3&amp;"6")</f>
        <v>32.767319733333331</v>
      </c>
      <c r="N41" s="76">
        <f ca="1">M41-L41</f>
        <v>-2.4609768000000045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3">
        <f ca="1">0.001*INDIRECT($B42&amp;"!E7")</f>
        <v>79.040791999999996</v>
      </c>
      <c r="E42" s="222"/>
      <c r="F42" s="92" t="str">
        <f>F41</f>
        <v>breakfast_semitrack</v>
      </c>
      <c r="G42" s="99" t="s">
        <v>33</v>
      </c>
      <c r="H42" s="223">
        <f ca="1">0.001*INDIRECT($B42&amp;"!W7")</f>
        <v>59.819472000000005</v>
      </c>
      <c r="I42" s="10"/>
      <c r="J42" s="224">
        <f ca="1">H42/D42-1</f>
        <v>-0.24318227985367347</v>
      </c>
      <c r="L42" s="74">
        <f ca="1">INDIRECT($B42&amp;"!"&amp;L$3&amp;"7")</f>
        <v>39.209074666666666</v>
      </c>
      <c r="M42" s="75">
        <f ca="1">INDIRECT($B42&amp;"!"&amp;M$3&amp;"7")</f>
        <v>35.997454666666663</v>
      </c>
      <c r="N42" s="76">
        <f ca="1">M42-L42</f>
        <v>-3.2116200000000035</v>
      </c>
      <c r="O42" s="222"/>
      <c r="P42" s="4" t="s">
        <v>34</v>
      </c>
      <c r="Q42" s="222"/>
      <c r="R42" s="10"/>
      <c r="S42" s="10"/>
      <c r="T42" s="10"/>
      <c r="U42" s="10"/>
      <c r="V42" s="225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3">
        <f ca="1">0.001*INDIRECT($B43&amp;"!E8")</f>
        <v>112.14424799999999</v>
      </c>
      <c r="E43" s="222"/>
      <c r="F43" s="92" t="str">
        <f>F42</f>
        <v>breakfast_semitrack</v>
      </c>
      <c r="G43" s="99" t="s">
        <v>35</v>
      </c>
      <c r="H43" s="223">
        <f ca="1">0.001*INDIRECT($B43&amp;"!W8")</f>
        <v>86.426751999999993</v>
      </c>
      <c r="I43" s="10"/>
      <c r="J43" s="224">
        <f ca="1">H43/D43-1</f>
        <v>-0.229325145592844</v>
      </c>
      <c r="L43" s="74">
        <f ca="1">INDIRECT($B43&amp;"!"&amp;L$3&amp;"8")</f>
        <v>41.685257266666667</v>
      </c>
      <c r="M43" s="75">
        <f ca="1">INDIRECT($B43&amp;"!"&amp;M$3&amp;"8")</f>
        <v>40.327878333333338</v>
      </c>
      <c r="N43" s="76">
        <f ca="1">M43-L43</f>
        <v>-1.3573789333333295</v>
      </c>
      <c r="O43" s="222"/>
      <c r="P43" s="227">
        <f ca="1">bdrate(L40:L43,D40:D43,M40:M43,H40:H43)</f>
        <v>-3.5633967869557193E-3</v>
      </c>
      <c r="Q43" s="222"/>
      <c r="R43" s="10"/>
      <c r="S43" s="10"/>
      <c r="T43" s="10"/>
      <c r="U43" s="10"/>
      <c r="V43" s="225"/>
      <c r="X43" s="7"/>
      <c r="Y43" s="7"/>
      <c r="Z43" s="64"/>
    </row>
    <row r="44" spans="2:28" ht="16.5" customHeight="1" thickBot="1" x14ac:dyDescent="0.3">
      <c r="B44" s="70"/>
      <c r="C44" s="100"/>
      <c r="D44" s="228"/>
      <c r="E44" s="222"/>
      <c r="F44" s="70"/>
      <c r="G44" s="100"/>
      <c r="H44" s="223"/>
      <c r="I44" s="10"/>
      <c r="J44" s="224"/>
      <c r="L44" s="74"/>
      <c r="M44" s="75"/>
      <c r="N44" s="77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4"/>
      <c r="AB44" s="226"/>
    </row>
    <row r="45" spans="2:28" ht="16.5" customHeight="1" x14ac:dyDescent="0.25">
      <c r="B45" s="71"/>
      <c r="C45" s="89"/>
      <c r="D45" s="230"/>
      <c r="F45" s="71"/>
      <c r="G45" s="89"/>
      <c r="H45" s="230"/>
      <c r="J45" s="78">
        <f ca="1">MIN(D40:D44,H40:H44)</f>
        <v>29.205624000000004</v>
      </c>
      <c r="L45" s="79"/>
      <c r="M45" s="80"/>
      <c r="N45" s="81"/>
      <c r="O45" s="222"/>
      <c r="P45" s="210"/>
      <c r="Q45" s="222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8"/>
      <c r="E46" s="222"/>
      <c r="F46" s="70"/>
      <c r="G46" s="72"/>
      <c r="H46" s="228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2"/>
      <c r="P46" s="6"/>
      <c r="Q46" s="222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8" t="s">
        <v>12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10"/>
      <c r="L48" s="281" t="str">
        <f>F48</f>
        <v>cinema_track</v>
      </c>
      <c r="M48" s="279"/>
      <c r="N48" s="280"/>
      <c r="O48" s="178"/>
      <c r="P48" s="210"/>
      <c r="U48" s="208"/>
      <c r="V48" s="208"/>
      <c r="X48" s="284"/>
      <c r="Y48" s="275"/>
      <c r="Z48" s="275"/>
    </row>
    <row r="49" spans="2:28" x14ac:dyDescent="0.25">
      <c r="B49" s="274" t="s">
        <v>24</v>
      </c>
      <c r="C49" s="275"/>
      <c r="D49" s="69" t="s">
        <v>25</v>
      </c>
      <c r="E49" s="222"/>
      <c r="F49" s="274" t="s">
        <v>24</v>
      </c>
      <c r="G49" s="275"/>
      <c r="H49" s="69" t="s">
        <v>25</v>
      </c>
      <c r="I49" s="10"/>
      <c r="J49" s="211" t="s">
        <v>26</v>
      </c>
      <c r="L49" s="282" t="s">
        <v>38</v>
      </c>
      <c r="M49" s="275"/>
      <c r="N49" s="283"/>
      <c r="O49" s="67"/>
      <c r="P49" s="4"/>
      <c r="R49" s="276"/>
      <c r="S49" s="275"/>
      <c r="T49" s="275"/>
      <c r="U49" s="209"/>
      <c r="V49" s="209"/>
      <c r="X49" s="276"/>
      <c r="Y49" s="275"/>
      <c r="Z49" s="275"/>
    </row>
    <row r="50" spans="2:28" x14ac:dyDescent="0.25">
      <c r="B50" s="175" t="s">
        <v>0</v>
      </c>
      <c r="C50" s="99" t="s">
        <v>28</v>
      </c>
      <c r="D50" s="68" t="s">
        <v>29</v>
      </c>
      <c r="E50" s="222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 cinema_track</v>
      </c>
      <c r="M50" s="194" t="str">
        <f>CONCATENATE(F$2," ",L48)</f>
        <v>11bit-quantize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3">
        <f ca="1">0.001*INDIRECT($B51&amp;"!E5")</f>
        <v>27.457296000000003</v>
      </c>
      <c r="E51" s="222"/>
      <c r="F51" s="92" t="str">
        <f>F48</f>
        <v>cinema_track</v>
      </c>
      <c r="G51" s="99" t="s">
        <v>31</v>
      </c>
      <c r="H51" s="223">
        <f ca="1">0.001*INDIRECT($B51&amp;"!W5")</f>
        <v>21.309856</v>
      </c>
      <c r="I51" s="10"/>
      <c r="J51" s="224">
        <f ca="1">H51/D51-1</f>
        <v>-0.22389094687255451</v>
      </c>
      <c r="L51" s="74">
        <f ca="1">INDIRECT($B51&amp;"!"&amp;L$3&amp;"5")</f>
        <v>34.314412904761902</v>
      </c>
      <c r="M51" s="75">
        <f ca="1">INDIRECT($B51&amp;"!"&amp;M$3&amp;"5")</f>
        <v>32.415343</v>
      </c>
      <c r="N51" s="76">
        <f ca="1">M51-L51</f>
        <v>-1.8990699047619017</v>
      </c>
      <c r="O51" s="222"/>
      <c r="P51" s="224">
        <f ca="1">bdrate(D51:D54,L51:L54,H51:H54,M51:M54)</f>
        <v>-1.3945387916011187E-3</v>
      </c>
      <c r="Q51" s="222"/>
      <c r="R51" s="10"/>
      <c r="S51" s="10"/>
      <c r="T51" s="10"/>
      <c r="U51" s="10"/>
      <c r="V51" s="225"/>
      <c r="X51" s="7"/>
      <c r="Y51" s="7"/>
      <c r="Z51" s="64"/>
      <c r="AB51" s="226"/>
    </row>
    <row r="52" spans="2:28" x14ac:dyDescent="0.25">
      <c r="B52" s="92" t="str">
        <f>B51</f>
        <v>cinema_track</v>
      </c>
      <c r="C52" s="99" t="s">
        <v>32</v>
      </c>
      <c r="D52" s="223">
        <f ca="1">0.001*INDIRECT($B52&amp;"!E6")</f>
        <v>39.731791999999999</v>
      </c>
      <c r="E52" s="222"/>
      <c r="F52" s="92" t="str">
        <f>F51</f>
        <v>cinema_track</v>
      </c>
      <c r="G52" s="99" t="s">
        <v>32</v>
      </c>
      <c r="H52" s="223">
        <f ca="1">0.001*INDIRECT($B52&amp;"!W6")</f>
        <v>29.949416000000003</v>
      </c>
      <c r="I52" s="10"/>
      <c r="J52" s="224">
        <f ca="1">H52/D52-1</f>
        <v>-0.24621028923135402</v>
      </c>
      <c r="L52" s="74">
        <f ca="1">INDIRECT($B52&amp;"!"&amp;L$3&amp;"6")</f>
        <v>36.934864238095237</v>
      </c>
      <c r="M52" s="75">
        <f ca="1">INDIRECT($B52&amp;"!"&amp;M$3&amp;"6")</f>
        <v>34.950577333333328</v>
      </c>
      <c r="N52" s="76">
        <f ca="1">M52-L52</f>
        <v>-1.9842869047619089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3">
        <f ca="1">0.001*INDIRECT($B53&amp;"!E7")</f>
        <v>59.551984000000004</v>
      </c>
      <c r="E53" s="222"/>
      <c r="F53" s="92" t="str">
        <f>F52</f>
        <v>cinema_track</v>
      </c>
      <c r="G53" s="99" t="s">
        <v>33</v>
      </c>
      <c r="H53" s="223">
        <f ca="1">0.001*INDIRECT($B53&amp;"!W7")</f>
        <v>43.809032000000002</v>
      </c>
      <c r="I53" s="10"/>
      <c r="J53" s="224">
        <f ca="1">H53/D53-1</f>
        <v>-0.26435646543698699</v>
      </c>
      <c r="L53" s="74">
        <f ca="1">INDIRECT($B53&amp;"!"&amp;L$3&amp;"7")</f>
        <v>40.48651685714286</v>
      </c>
      <c r="M53" s="75">
        <f ca="1">INDIRECT($B53&amp;"!"&amp;M$3&amp;"7")</f>
        <v>37.71460319047619</v>
      </c>
      <c r="N53" s="76">
        <f ca="1">M53-L53</f>
        <v>-2.7719136666666699</v>
      </c>
      <c r="O53" s="222"/>
      <c r="P53" s="4" t="s">
        <v>34</v>
      </c>
      <c r="Q53" s="222"/>
      <c r="R53" s="10"/>
      <c r="S53" s="10"/>
      <c r="T53" s="10"/>
      <c r="U53" s="10"/>
      <c r="V53" s="225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3">
        <f ca="1">0.001*INDIRECT($B54&amp;"!E8")</f>
        <v>86.991584000000003</v>
      </c>
      <c r="E54" s="222"/>
      <c r="F54" s="92" t="str">
        <f>F53</f>
        <v>cinema_track</v>
      </c>
      <c r="G54" s="99" t="s">
        <v>35</v>
      </c>
      <c r="H54" s="223">
        <f ca="1">0.001*INDIRECT($B54&amp;"!W8")</f>
        <v>65.694232</v>
      </c>
      <c r="I54" s="10"/>
      <c r="J54" s="224">
        <f ca="1">H54/D54-1</f>
        <v>-0.24482083232327401</v>
      </c>
      <c r="L54" s="74">
        <f ca="1">INDIRECT($B54&amp;"!"&amp;L$3&amp;"8")</f>
        <v>43.660332190476183</v>
      </c>
      <c r="M54" s="75">
        <f ca="1">INDIRECT($B54&amp;"!"&amp;M$3&amp;"8")</f>
        <v>41.506091523809516</v>
      </c>
      <c r="N54" s="76">
        <f ca="1">M54-L54</f>
        <v>-2.1542406666666665</v>
      </c>
      <c r="O54" s="222"/>
      <c r="P54" s="227">
        <f ca="1">bdrate(L51:L54,D51:D54,M51:M54,H51:H54)</f>
        <v>6.8822648511468465E-4</v>
      </c>
      <c r="Q54" s="222"/>
      <c r="R54" s="10"/>
      <c r="S54" s="10"/>
      <c r="T54" s="10"/>
      <c r="U54" s="10"/>
      <c r="V54" s="225"/>
      <c r="X54" s="7"/>
      <c r="Y54" s="7"/>
      <c r="Z54" s="64"/>
    </row>
    <row r="55" spans="2:28" ht="16.5" customHeight="1" thickBot="1" x14ac:dyDescent="0.3">
      <c r="B55" s="70"/>
      <c r="C55" s="100"/>
      <c r="D55" s="228"/>
      <c r="E55" s="222"/>
      <c r="F55" s="70"/>
      <c r="G55" s="100"/>
      <c r="H55" s="223"/>
      <c r="I55" s="10"/>
      <c r="J55" s="224"/>
      <c r="L55" s="74"/>
      <c r="M55" s="75"/>
      <c r="N55" s="77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4"/>
      <c r="AB55" s="226"/>
    </row>
    <row r="56" spans="2:28" ht="16.5" customHeight="1" x14ac:dyDescent="0.25">
      <c r="B56" s="88"/>
      <c r="C56" s="89"/>
      <c r="D56" s="230"/>
      <c r="F56" s="88"/>
      <c r="G56" s="89"/>
      <c r="H56" s="230"/>
      <c r="J56" s="78">
        <f ca="1">MIN(D51:D55,H51:H55)</f>
        <v>21.309856</v>
      </c>
      <c r="L56" s="79"/>
      <c r="M56" s="80"/>
      <c r="N56" s="81"/>
      <c r="O56" s="222"/>
      <c r="P56" s="210"/>
      <c r="Q56" s="222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8"/>
      <c r="E57" s="222"/>
      <c r="F57" s="70"/>
      <c r="G57" s="72"/>
      <c r="H57" s="228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2"/>
      <c r="P57" s="6"/>
      <c r="Q57" s="222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8" t="s">
        <v>13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10"/>
      <c r="L59" s="281" t="str">
        <f>F59</f>
        <v>cinema_semitrack</v>
      </c>
      <c r="M59" s="279"/>
      <c r="N59" s="280"/>
      <c r="O59" s="178"/>
      <c r="P59" s="210"/>
      <c r="U59" s="208"/>
      <c r="V59" s="208"/>
      <c r="X59" s="284"/>
      <c r="Y59" s="275"/>
      <c r="Z59" s="275"/>
    </row>
    <row r="60" spans="2:28" x14ac:dyDescent="0.25">
      <c r="B60" s="274" t="s">
        <v>24</v>
      </c>
      <c r="C60" s="275"/>
      <c r="D60" s="69" t="s">
        <v>25</v>
      </c>
      <c r="E60" s="222"/>
      <c r="F60" s="274" t="s">
        <v>24</v>
      </c>
      <c r="G60" s="275"/>
      <c r="H60" s="69" t="s">
        <v>25</v>
      </c>
      <c r="I60" s="10"/>
      <c r="J60" s="211" t="s">
        <v>26</v>
      </c>
      <c r="L60" s="282" t="s">
        <v>38</v>
      </c>
      <c r="M60" s="275"/>
      <c r="N60" s="283"/>
      <c r="O60" s="67"/>
      <c r="P60" s="4"/>
      <c r="R60" s="276"/>
      <c r="S60" s="275"/>
      <c r="T60" s="275"/>
      <c r="U60" s="209"/>
      <c r="V60" s="209"/>
      <c r="X60" s="276"/>
      <c r="Y60" s="275"/>
      <c r="Z60" s="275"/>
    </row>
    <row r="61" spans="2:28" x14ac:dyDescent="0.25">
      <c r="B61" s="175" t="s">
        <v>0</v>
      </c>
      <c r="C61" s="99" t="s">
        <v>28</v>
      </c>
      <c r="D61" s="68" t="s">
        <v>29</v>
      </c>
      <c r="E61" s="222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 cinema_semitrack</v>
      </c>
      <c r="M61" s="194" t="str">
        <f>CONCATENATE(F$2," ",L59)</f>
        <v>11bit-quantize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3">
        <f ca="1">0.001*INDIRECT($B62&amp;"!E5")</f>
        <v>28.316848</v>
      </c>
      <c r="E62" s="222"/>
      <c r="F62" s="92" t="str">
        <f>F59</f>
        <v>cinema_semitrack</v>
      </c>
      <c r="G62" s="99" t="s">
        <v>31</v>
      </c>
      <c r="H62" s="223">
        <f ca="1">0.001*INDIRECT($B62&amp;"!W5")</f>
        <v>22.008264000000004</v>
      </c>
      <c r="I62" s="10"/>
      <c r="J62" s="224">
        <f ca="1">H62/D62-1</f>
        <v>-0.22278553036693904</v>
      </c>
      <c r="L62" s="74">
        <f ca="1">INDIRECT($B62&amp;"!"&amp;L$3&amp;"5")</f>
        <v>34.175089714285711</v>
      </c>
      <c r="M62" s="75">
        <f ca="1">INDIRECT($B62&amp;"!"&amp;M$3&amp;"5")</f>
        <v>32.361786619047621</v>
      </c>
      <c r="N62" s="76">
        <f ca="1">M62-L62</f>
        <v>-1.8133030952380906</v>
      </c>
      <c r="O62" s="222"/>
      <c r="P62" s="224">
        <f ca="1">bdrate(D62:D65,L62:L65,H62:H65,M62:M65)</f>
        <v>-1.213729761174176E-3</v>
      </c>
      <c r="Q62" s="222"/>
      <c r="R62" s="10"/>
      <c r="S62" s="10"/>
      <c r="T62" s="10"/>
      <c r="U62" s="10"/>
      <c r="V62" s="225"/>
      <c r="X62" s="7"/>
      <c r="Y62" s="7"/>
      <c r="Z62" s="64"/>
      <c r="AB62" s="226"/>
    </row>
    <row r="63" spans="2:28" x14ac:dyDescent="0.25">
      <c r="B63" s="92" t="str">
        <f>B62</f>
        <v>cinema_semitrack</v>
      </c>
      <c r="C63" s="99" t="s">
        <v>32</v>
      </c>
      <c r="D63" s="223">
        <f ca="1">0.001*INDIRECT($B63&amp;"!E6")</f>
        <v>41.126480000000001</v>
      </c>
      <c r="E63" s="222"/>
      <c r="F63" s="92" t="str">
        <f>F62</f>
        <v>cinema_semitrack</v>
      </c>
      <c r="G63" s="99" t="s">
        <v>32</v>
      </c>
      <c r="H63" s="223">
        <f ca="1">0.001*INDIRECT($B63&amp;"!W6")</f>
        <v>30.895712</v>
      </c>
      <c r="I63" s="10"/>
      <c r="J63" s="224">
        <f ca="1">H63/D63-1</f>
        <v>-0.24876352170183302</v>
      </c>
      <c r="L63" s="74">
        <f ca="1">INDIRECT($B63&amp;"!"&amp;L$3&amp;"6")</f>
        <v>36.840509571428569</v>
      </c>
      <c r="M63" s="75">
        <f ca="1">INDIRECT($B63&amp;"!"&amp;M$3&amp;"6")</f>
        <v>34.834636190476182</v>
      </c>
      <c r="N63" s="76">
        <f ca="1">M63-L63</f>
        <v>-2.0058733809523872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3">
        <f ca="1">0.001*INDIRECT($B64&amp;"!E7")</f>
        <v>61.86504</v>
      </c>
      <c r="E64" s="222"/>
      <c r="F64" s="92" t="str">
        <f>F63</f>
        <v>cinema_semitrack</v>
      </c>
      <c r="G64" s="99" t="s">
        <v>33</v>
      </c>
      <c r="H64" s="223">
        <f ca="1">0.001*INDIRECT($B64&amp;"!W7")</f>
        <v>45.398407999999996</v>
      </c>
      <c r="I64" s="10"/>
      <c r="J64" s="224">
        <f ca="1">H64/D64-1</f>
        <v>-0.26617023120004457</v>
      </c>
      <c r="L64" s="74">
        <f ca="1">INDIRECT($B64&amp;"!"&amp;L$3&amp;"7")</f>
        <v>40.399201142857144</v>
      </c>
      <c r="M64" s="75">
        <f ca="1">INDIRECT($B64&amp;"!"&amp;M$3&amp;"7")</f>
        <v>37.614691190476194</v>
      </c>
      <c r="N64" s="76">
        <f ca="1">M64-L64</f>
        <v>-2.7845099523809509</v>
      </c>
      <c r="O64" s="222"/>
      <c r="P64" s="4" t="s">
        <v>34</v>
      </c>
      <c r="Q64" s="222"/>
      <c r="R64" s="10"/>
      <c r="S64" s="10"/>
      <c r="T64" s="10"/>
      <c r="U64" s="10"/>
      <c r="V64" s="225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3">
        <f ca="1">0.001*INDIRECT($B65&amp;"!E8")</f>
        <v>90.416760000000011</v>
      </c>
      <c r="E65" s="222"/>
      <c r="F65" s="92" t="str">
        <f>F64</f>
        <v>cinema_semitrack</v>
      </c>
      <c r="G65" s="99" t="s">
        <v>35</v>
      </c>
      <c r="H65" s="223">
        <f ca="1">0.001*INDIRECT($B65&amp;"!W8")</f>
        <v>68.281632000000002</v>
      </c>
      <c r="I65" s="10"/>
      <c r="J65" s="224">
        <f ca="1">H65/D65-1</f>
        <v>-0.24481222286664561</v>
      </c>
      <c r="L65" s="74">
        <f ca="1">INDIRECT($B65&amp;"!"&amp;L$3&amp;"8")</f>
        <v>43.319599333333336</v>
      </c>
      <c r="M65" s="75">
        <f ca="1">INDIRECT($B65&amp;"!"&amp;M$3&amp;"8")</f>
        <v>41.434430238095239</v>
      </c>
      <c r="N65" s="76">
        <f ca="1">M65-L65</f>
        <v>-1.8851690952380977</v>
      </c>
      <c r="O65" s="222"/>
      <c r="P65" s="227">
        <f ca="1">bdrate(L62:L65,D62:D65,M62:M65,H62:H65)</f>
        <v>6.3215590287524215E-4</v>
      </c>
      <c r="Q65" s="222"/>
      <c r="R65" s="10"/>
      <c r="S65" s="10"/>
      <c r="T65" s="10"/>
      <c r="U65" s="10"/>
      <c r="V65" s="225"/>
      <c r="X65" s="7"/>
      <c r="Y65" s="7"/>
      <c r="Z65" s="64"/>
    </row>
    <row r="66" spans="2:28" ht="16.5" customHeight="1" thickBot="1" x14ac:dyDescent="0.3">
      <c r="B66" s="70"/>
      <c r="C66" s="100"/>
      <c r="D66" s="228"/>
      <c r="E66" s="222"/>
      <c r="F66" s="70"/>
      <c r="G66" s="100"/>
      <c r="H66" s="223"/>
      <c r="I66" s="10"/>
      <c r="J66" s="224"/>
      <c r="L66" s="74"/>
      <c r="M66" s="75"/>
      <c r="N66" s="77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4"/>
      <c r="AB66" s="226"/>
    </row>
    <row r="67" spans="2:28" ht="16.5" customHeight="1" x14ac:dyDescent="0.25">
      <c r="B67" s="88"/>
      <c r="C67" s="89"/>
      <c r="D67" s="230"/>
      <c r="F67" s="88"/>
      <c r="G67" s="89"/>
      <c r="H67" s="230"/>
      <c r="J67" s="78">
        <f ca="1">MIN(D62:D66,H62:H66)</f>
        <v>22.008264000000004</v>
      </c>
      <c r="L67" s="79"/>
      <c r="M67" s="80"/>
      <c r="N67" s="81"/>
      <c r="O67" s="222"/>
      <c r="P67" s="210"/>
      <c r="Q67" s="222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8"/>
      <c r="E68" s="222"/>
      <c r="F68" s="70"/>
      <c r="G68" s="72"/>
      <c r="H68" s="228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2"/>
      <c r="P68" s="6"/>
      <c r="Q68" s="222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8" t="s">
        <v>14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10"/>
      <c r="L70" s="281" t="str">
        <f>F70</f>
        <v>breakdance_track</v>
      </c>
      <c r="M70" s="279"/>
      <c r="N70" s="280"/>
      <c r="O70" s="178"/>
      <c r="P70" s="210"/>
      <c r="U70" s="208"/>
      <c r="V70" s="208"/>
      <c r="X70" s="284"/>
      <c r="Y70" s="275"/>
      <c r="Z70" s="275"/>
    </row>
    <row r="71" spans="2:28" x14ac:dyDescent="0.25">
      <c r="B71" s="274" t="s">
        <v>24</v>
      </c>
      <c r="C71" s="275"/>
      <c r="D71" s="69" t="s">
        <v>25</v>
      </c>
      <c r="E71" s="222"/>
      <c r="F71" s="274" t="s">
        <v>24</v>
      </c>
      <c r="G71" s="275"/>
      <c r="H71" s="69" t="s">
        <v>25</v>
      </c>
      <c r="I71" s="10"/>
      <c r="J71" s="211" t="s">
        <v>26</v>
      </c>
      <c r="L71" s="282" t="s">
        <v>38</v>
      </c>
      <c r="M71" s="275"/>
      <c r="N71" s="283"/>
      <c r="O71" s="67"/>
      <c r="P71" s="4"/>
      <c r="R71" s="276"/>
      <c r="S71" s="275"/>
      <c r="T71" s="275"/>
      <c r="U71" s="209"/>
      <c r="V71" s="209"/>
      <c r="X71" s="276"/>
      <c r="Y71" s="275"/>
      <c r="Z71" s="275"/>
    </row>
    <row r="72" spans="2:28" x14ac:dyDescent="0.25">
      <c r="B72" s="175" t="s">
        <v>0</v>
      </c>
      <c r="C72" s="99" t="s">
        <v>28</v>
      </c>
      <c r="D72" s="68" t="s">
        <v>29</v>
      </c>
      <c r="E72" s="222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 breakdance_track</v>
      </c>
      <c r="M72" s="194" t="str">
        <f>CONCATENATE(F$2," ",L70)</f>
        <v>11bit-quantize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3">
        <f ca="1">0.001*INDIRECT($B73&amp;"!E5")</f>
        <v>126.58231200000002</v>
      </c>
      <c r="E73" s="222"/>
      <c r="F73" s="92" t="str">
        <f>F70</f>
        <v>breakdance_track</v>
      </c>
      <c r="G73" s="99" t="s">
        <v>31</v>
      </c>
      <c r="H73" s="223">
        <f ca="1">0.001*INDIRECT($B73&amp;"!W5")</f>
        <v>98.050312000000005</v>
      </c>
      <c r="I73" s="10"/>
      <c r="J73" s="224">
        <f ca="1">H73/D73-1</f>
        <v>-0.22540274031335439</v>
      </c>
      <c r="L73" s="74">
        <f ca="1">INDIRECT($B73&amp;"!"&amp;L$3&amp;"5")</f>
        <v>31.727322375000004</v>
      </c>
      <c r="M73" s="75">
        <f ca="1">INDIRECT($B73&amp;"!"&amp;M$3&amp;"5")</f>
        <v>29.670566562500003</v>
      </c>
      <c r="N73" s="76">
        <f ca="1">M73-L73</f>
        <v>-2.0567558125000005</v>
      </c>
      <c r="O73" s="222"/>
      <c r="P73" s="224">
        <f ca="1">bdrate(D73:D76,L73:L76,H73:H76,M73:M76)</f>
        <v>-1.6047634558169488E-3</v>
      </c>
      <c r="Q73" s="222"/>
      <c r="R73" s="10"/>
      <c r="S73" s="10"/>
      <c r="T73" s="10"/>
      <c r="U73" s="10"/>
      <c r="V73" s="225"/>
      <c r="X73" s="7"/>
      <c r="Y73" s="7"/>
      <c r="Z73" s="64"/>
      <c r="AB73" s="226"/>
    </row>
    <row r="74" spans="2:28" x14ac:dyDescent="0.25">
      <c r="B74" s="92" t="str">
        <f>B73</f>
        <v>breakdance_track</v>
      </c>
      <c r="C74" s="99" t="s">
        <v>32</v>
      </c>
      <c r="D74" s="223">
        <f ca="1">0.001*INDIRECT($B74&amp;"!E6")</f>
        <v>181.19922399999999</v>
      </c>
      <c r="E74" s="222"/>
      <c r="F74" s="92" t="str">
        <f>F73</f>
        <v>breakdance_track</v>
      </c>
      <c r="G74" s="99" t="s">
        <v>32</v>
      </c>
      <c r="H74" s="223">
        <f ca="1">0.001*INDIRECT($B74&amp;"!W6")</f>
        <v>138.37070399999999</v>
      </c>
      <c r="I74" s="10"/>
      <c r="J74" s="224">
        <f ca="1">H74/D74-1</f>
        <v>-0.23636149788367744</v>
      </c>
      <c r="L74" s="74">
        <f ca="1">INDIRECT($B74&amp;"!"&amp;L$3&amp;"6")</f>
        <v>35.829733562499996</v>
      </c>
      <c r="M74" s="75">
        <f ca="1">INDIRECT($B74&amp;"!"&amp;M$3&amp;"6")</f>
        <v>32.674682249999996</v>
      </c>
      <c r="N74" s="76">
        <f ca="1">M74-L74</f>
        <v>-3.1550513124999995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3">
        <f ca="1">0.001*INDIRECT($B75&amp;"!E7")</f>
        <v>256.27688799999999</v>
      </c>
      <c r="E75" s="222"/>
      <c r="F75" s="92" t="str">
        <f>F74</f>
        <v>breakdance_track</v>
      </c>
      <c r="G75" s="99" t="s">
        <v>33</v>
      </c>
      <c r="H75" s="223">
        <f ca="1">0.001*INDIRECT($B75&amp;"!W7")</f>
        <v>197.38556</v>
      </c>
      <c r="I75" s="10"/>
      <c r="J75" s="224">
        <f ca="1">H75/D75-1</f>
        <v>-0.22979570440234154</v>
      </c>
      <c r="L75" s="74">
        <f ca="1">INDIRECT($B75&amp;"!"&amp;L$3&amp;"7")</f>
        <v>40.548064250000003</v>
      </c>
      <c r="M75" s="75">
        <f ca="1">INDIRECT($B75&amp;"!"&amp;M$3&amp;"7")</f>
        <v>37.059216531250001</v>
      </c>
      <c r="N75" s="76">
        <f ca="1">M75-L75</f>
        <v>-3.4888477187500015</v>
      </c>
      <c r="O75" s="222"/>
      <c r="P75" s="4" t="s">
        <v>34</v>
      </c>
      <c r="Q75" s="222"/>
      <c r="R75" s="10"/>
      <c r="S75" s="10"/>
      <c r="T75" s="10"/>
      <c r="U75" s="10"/>
      <c r="V75" s="225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3">
        <f ca="1">0.001*INDIRECT($B76&amp;"!E8")</f>
        <v>356.432816</v>
      </c>
      <c r="E76" s="222"/>
      <c r="F76" s="92" t="str">
        <f>F75</f>
        <v>breakdance_track</v>
      </c>
      <c r="G76" s="99" t="s">
        <v>35</v>
      </c>
      <c r="H76" s="223">
        <f ca="1">0.001*INDIRECT($B76&amp;"!W8")</f>
        <v>278.56732</v>
      </c>
      <c r="I76" s="10"/>
      <c r="J76" s="224">
        <f ca="1">H76/D76-1</f>
        <v>-0.2184577078896125</v>
      </c>
      <c r="L76" s="74">
        <f ca="1">INDIRECT($B76&amp;"!"&amp;L$3&amp;"8")</f>
        <v>43.708715093749994</v>
      </c>
      <c r="M76" s="75">
        <f ca="1">INDIRECT($B76&amp;"!"&amp;M$3&amp;"8")</f>
        <v>41.708285593749999</v>
      </c>
      <c r="N76" s="76">
        <f ca="1">M76-L76</f>
        <v>-2.0004294999999956</v>
      </c>
      <c r="O76" s="222"/>
      <c r="P76" s="227">
        <f ca="1">bdrate(L73:L76,D73:D76,M73:M76,H73:H76)</f>
        <v>1.3910938655123939E-3</v>
      </c>
      <c r="Q76" s="222"/>
      <c r="R76" s="10"/>
      <c r="S76" s="10"/>
      <c r="T76" s="10"/>
      <c r="U76" s="10"/>
      <c r="V76" s="225"/>
      <c r="X76" s="7"/>
      <c r="Y76" s="7"/>
      <c r="Z76" s="64"/>
    </row>
    <row r="77" spans="2:28" ht="16.5" customHeight="1" thickBot="1" x14ac:dyDescent="0.3">
      <c r="B77" s="70"/>
      <c r="C77" s="100"/>
      <c r="D77" s="228"/>
      <c r="E77" s="222"/>
      <c r="F77" s="70"/>
      <c r="G77" s="100"/>
      <c r="H77" s="223"/>
      <c r="I77" s="10"/>
      <c r="J77" s="224"/>
      <c r="L77" s="74"/>
      <c r="M77" s="75"/>
      <c r="N77" s="77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4"/>
      <c r="AB77" s="226"/>
    </row>
    <row r="78" spans="2:28" ht="16.5" customHeight="1" x14ac:dyDescent="0.25">
      <c r="B78" s="88"/>
      <c r="C78" s="89"/>
      <c r="D78" s="230"/>
      <c r="F78" s="88"/>
      <c r="G78" s="89"/>
      <c r="H78" s="230"/>
      <c r="J78" s="78">
        <f ca="1">MIN(D73:D77,H73:H77)</f>
        <v>98.050312000000005</v>
      </c>
      <c r="L78" s="79"/>
      <c r="M78" s="80"/>
      <c r="N78" s="81"/>
      <c r="O78" s="222"/>
      <c r="P78" s="210"/>
      <c r="Q78" s="222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8"/>
      <c r="E79" s="222"/>
      <c r="F79" s="70"/>
      <c r="G79" s="72"/>
      <c r="H79" s="228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2"/>
      <c r="P79" s="6"/>
      <c r="Q79" s="222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8" t="s">
        <v>15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10"/>
      <c r="L81" s="281" t="str">
        <f>F81</f>
        <v>breakdance_semitrack</v>
      </c>
      <c r="M81" s="279"/>
      <c r="N81" s="280"/>
      <c r="O81" s="178"/>
      <c r="P81" s="210"/>
      <c r="U81" s="208"/>
      <c r="V81" s="208"/>
      <c r="X81" s="284"/>
      <c r="Y81" s="275"/>
      <c r="Z81" s="275"/>
    </row>
    <row r="82" spans="2:28" x14ac:dyDescent="0.25">
      <c r="B82" s="274" t="s">
        <v>24</v>
      </c>
      <c r="C82" s="275"/>
      <c r="D82" s="69" t="s">
        <v>25</v>
      </c>
      <c r="E82" s="222"/>
      <c r="F82" s="274" t="s">
        <v>24</v>
      </c>
      <c r="G82" s="275"/>
      <c r="H82" s="69" t="s">
        <v>25</v>
      </c>
      <c r="I82" s="10"/>
      <c r="J82" s="211" t="s">
        <v>26</v>
      </c>
      <c r="L82" s="282" t="s">
        <v>38</v>
      </c>
      <c r="M82" s="275"/>
      <c r="N82" s="283"/>
      <c r="O82" s="67"/>
      <c r="P82" s="4"/>
      <c r="R82" s="276"/>
      <c r="S82" s="275"/>
      <c r="T82" s="275"/>
      <c r="U82" s="209"/>
      <c r="V82" s="209"/>
      <c r="X82" s="276"/>
      <c r="Y82" s="275"/>
      <c r="Z82" s="275"/>
    </row>
    <row r="83" spans="2:28" x14ac:dyDescent="0.25">
      <c r="B83" s="175" t="s">
        <v>0</v>
      </c>
      <c r="C83" s="99" t="s">
        <v>28</v>
      </c>
      <c r="D83" s="68" t="s">
        <v>29</v>
      </c>
      <c r="E83" s="222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 breakdance_semitrack</v>
      </c>
      <c r="M83" s="194" t="str">
        <f>CONCATENATE(F$2," ",L81)</f>
        <v>11bit-quantize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3">
        <f ca="1">0.001*INDIRECT($B84&amp;"!E5")</f>
        <v>132.47429600000001</v>
      </c>
      <c r="E84" s="222"/>
      <c r="F84" s="92" t="str">
        <f>F81</f>
        <v>breakdance_semitrack</v>
      </c>
      <c r="G84" s="99" t="s">
        <v>31</v>
      </c>
      <c r="H84" s="223">
        <f ca="1">0.001*INDIRECT($B84&amp;"!W5")</f>
        <v>102.413904</v>
      </c>
      <c r="I84" s="10"/>
      <c r="J84" s="224">
        <f ca="1">H84/D84-1</f>
        <v>-0.22691490279744542</v>
      </c>
      <c r="L84" s="74">
        <f ca="1">INDIRECT($B84&amp;"!"&amp;L$3&amp;"5")</f>
        <v>31.633154781249999</v>
      </c>
      <c r="M84" s="75">
        <f ca="1">INDIRECT($B84&amp;"!"&amp;M$3&amp;"5")</f>
        <v>29.461887000000001</v>
      </c>
      <c r="N84" s="76">
        <f ca="1">M84-L84</f>
        <v>-2.1712677812499983</v>
      </c>
      <c r="O84" s="222"/>
      <c r="P84" s="224">
        <f ca="1">bdrate(D84:D87,L84:L87,H84:H87,M84:M87)</f>
        <v>4.159480387603276E-3</v>
      </c>
      <c r="Q84" s="222"/>
      <c r="R84" s="10"/>
      <c r="S84" s="10"/>
      <c r="T84" s="10"/>
      <c r="U84" s="10"/>
      <c r="V84" s="225"/>
      <c r="X84" s="7"/>
      <c r="Y84" s="7"/>
      <c r="Z84" s="64"/>
      <c r="AB84" s="226"/>
    </row>
    <row r="85" spans="2:28" x14ac:dyDescent="0.25">
      <c r="B85" s="92" t="str">
        <f>B84</f>
        <v>breakdance_semitrack</v>
      </c>
      <c r="C85" s="99" t="s">
        <v>32</v>
      </c>
      <c r="D85" s="223">
        <f ca="1">0.001*INDIRECT($B85&amp;"!E6")</f>
        <v>189.77703999999997</v>
      </c>
      <c r="E85" s="222"/>
      <c r="F85" s="92" t="str">
        <f>F84</f>
        <v>breakdance_semitrack</v>
      </c>
      <c r="G85" s="99" t="s">
        <v>32</v>
      </c>
      <c r="H85" s="223">
        <f ca="1">0.001*INDIRECT($B85&amp;"!W6")</f>
        <v>144.882408</v>
      </c>
      <c r="I85" s="10"/>
      <c r="J85" s="224">
        <f ca="1">H85/D85-1</f>
        <v>-0.23656513980827176</v>
      </c>
      <c r="L85" s="74">
        <f ca="1">INDIRECT($B85&amp;"!"&amp;L$3&amp;"6")</f>
        <v>35.796777500000005</v>
      </c>
      <c r="M85" s="75">
        <f ca="1">INDIRECT($B85&amp;"!"&amp;M$3&amp;"6")</f>
        <v>32.549875343749996</v>
      </c>
      <c r="N85" s="76">
        <f ca="1">M85-L85</f>
        <v>-3.2469021562500089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3">
        <f ca="1">0.001*INDIRECT($B86&amp;"!E7")</f>
        <v>268.24353600000001</v>
      </c>
      <c r="E86" s="222"/>
      <c r="F86" s="92" t="str">
        <f>F85</f>
        <v>breakdance_semitrack</v>
      </c>
      <c r="G86" s="99" t="s">
        <v>33</v>
      </c>
      <c r="H86" s="223">
        <f ca="1">0.001*INDIRECT($B86&amp;"!W7")</f>
        <v>206.73079999999996</v>
      </c>
      <c r="I86" s="10"/>
      <c r="J86" s="224">
        <f ca="1">H86/D86-1</f>
        <v>-0.22931675043233868</v>
      </c>
      <c r="L86" s="74">
        <f ca="1">INDIRECT($B86&amp;"!"&amp;L$3&amp;"7")</f>
        <v>40.292257375000013</v>
      </c>
      <c r="M86" s="75">
        <f ca="1">INDIRECT($B86&amp;"!"&amp;M$3&amp;"7")</f>
        <v>36.904774312499988</v>
      </c>
      <c r="N86" s="76">
        <f ca="1">M86-L86</f>
        <v>-3.3874830625000243</v>
      </c>
      <c r="O86" s="222"/>
      <c r="P86" s="4" t="s">
        <v>34</v>
      </c>
      <c r="Q86" s="222"/>
      <c r="R86" s="10"/>
      <c r="S86" s="10"/>
      <c r="T86" s="10"/>
      <c r="U86" s="10"/>
      <c r="V86" s="225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3">
        <f ca="1">0.001*INDIRECT($B87&amp;"!E8")</f>
        <v>372.53076799999991</v>
      </c>
      <c r="E87" s="222"/>
      <c r="F87" s="92" t="str">
        <f>F86</f>
        <v>breakdance_semitrack</v>
      </c>
      <c r="G87" s="99" t="s">
        <v>35</v>
      </c>
      <c r="H87" s="223">
        <f ca="1">0.001*INDIRECT($B87&amp;"!W8")</f>
        <v>291.55017599999996</v>
      </c>
      <c r="I87" s="10"/>
      <c r="J87" s="224">
        <f ca="1">H87/D87-1</f>
        <v>-0.21737960715234117</v>
      </c>
      <c r="L87" s="74">
        <f ca="1">INDIRECT($B87&amp;"!"&amp;L$3&amp;"8")</f>
        <v>43.124703437500003</v>
      </c>
      <c r="M87" s="75">
        <f ca="1">INDIRECT($B87&amp;"!"&amp;M$3&amp;"8")</f>
        <v>41.359267906249997</v>
      </c>
      <c r="N87" s="76">
        <f ca="1">M87-L87</f>
        <v>-1.7654355312500059</v>
      </c>
      <c r="O87" s="222"/>
      <c r="P87" s="227">
        <f ca="1">bdrate(L84:L87,D84:D87,M84:M87,H84:H87)</f>
        <v>-4.0307117721194441E-4</v>
      </c>
      <c r="Q87" s="222"/>
      <c r="R87" s="10"/>
      <c r="S87" s="10"/>
      <c r="T87" s="10"/>
      <c r="U87" s="10"/>
      <c r="V87" s="225"/>
      <c r="X87" s="7"/>
      <c r="Y87" s="7"/>
      <c r="Z87" s="64"/>
    </row>
    <row r="88" spans="2:28" ht="16.5" customHeight="1" thickBot="1" x14ac:dyDescent="0.3">
      <c r="B88" s="70"/>
      <c r="C88" s="100"/>
      <c r="D88" s="228"/>
      <c r="E88" s="222"/>
      <c r="F88" s="70"/>
      <c r="G88" s="100"/>
      <c r="H88" s="223"/>
      <c r="I88" s="10"/>
      <c r="J88" s="224"/>
      <c r="L88" s="74"/>
      <c r="M88" s="75"/>
      <c r="N88" s="77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4"/>
      <c r="AB88" s="226"/>
    </row>
    <row r="89" spans="2:28" ht="16.5" customHeight="1" x14ac:dyDescent="0.25">
      <c r="B89" s="88"/>
      <c r="C89" s="89"/>
      <c r="D89" s="230"/>
      <c r="F89" s="88"/>
      <c r="G89" s="89"/>
      <c r="H89" s="230"/>
      <c r="J89" s="78">
        <f ca="1">MIN(D84:D88,H84:H88)</f>
        <v>102.413904</v>
      </c>
      <c r="L89" s="79"/>
      <c r="M89" s="80"/>
      <c r="N89" s="81"/>
      <c r="O89" s="222"/>
      <c r="P89" s="210"/>
      <c r="Q89" s="222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8"/>
      <c r="E90" s="222"/>
      <c r="F90" s="70"/>
      <c r="G90" s="72"/>
      <c r="H90" s="228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2"/>
      <c r="P90" s="6"/>
      <c r="Q90" s="222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78" t="s">
        <v>16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10"/>
      <c r="L92" s="281" t="str">
        <f>F92</f>
        <v>bartender_track</v>
      </c>
      <c r="M92" s="279"/>
      <c r="N92" s="280"/>
      <c r="O92" s="178"/>
      <c r="P92" s="210"/>
      <c r="U92" s="208"/>
      <c r="V92" s="208"/>
      <c r="X92" s="284"/>
      <c r="Y92" s="275"/>
      <c r="Z92" s="275"/>
    </row>
    <row r="93" spans="2:28" x14ac:dyDescent="0.25">
      <c r="B93" s="274" t="s">
        <v>24</v>
      </c>
      <c r="C93" s="275"/>
      <c r="D93" s="69" t="s">
        <v>25</v>
      </c>
      <c r="E93" s="222"/>
      <c r="F93" s="274" t="s">
        <v>24</v>
      </c>
      <c r="G93" s="275"/>
      <c r="H93" s="69" t="s">
        <v>25</v>
      </c>
      <c r="I93" s="10"/>
      <c r="J93" s="211" t="s">
        <v>26</v>
      </c>
      <c r="L93" s="282" t="s">
        <v>38</v>
      </c>
      <c r="M93" s="275"/>
      <c r="N93" s="283"/>
      <c r="O93" s="67"/>
      <c r="P93" s="4"/>
      <c r="R93" s="276"/>
      <c r="S93" s="275"/>
      <c r="T93" s="275"/>
      <c r="U93" s="209"/>
      <c r="V93" s="209"/>
      <c r="X93" s="276"/>
      <c r="Y93" s="275"/>
      <c r="Z93" s="275"/>
    </row>
    <row r="94" spans="2:28" x14ac:dyDescent="0.25">
      <c r="B94" s="175" t="s">
        <v>0</v>
      </c>
      <c r="C94" s="99" t="s">
        <v>28</v>
      </c>
      <c r="D94" s="68" t="s">
        <v>29</v>
      </c>
      <c r="E94" s="222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 bartender_track</v>
      </c>
      <c r="M94" s="194" t="str">
        <f>CONCATENATE(F$2," ",L92)</f>
        <v>11bit-quantize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3">
        <f ca="1">0.001*INDIRECT($B95&amp;"!E5")</f>
        <v>37.948527999999996</v>
      </c>
      <c r="E95" s="222"/>
      <c r="F95" s="92" t="str">
        <f>F92</f>
        <v>bartender_track</v>
      </c>
      <c r="G95" s="99" t="s">
        <v>31</v>
      </c>
      <c r="H95" s="223">
        <f ca="1">0.001*INDIRECT($B95&amp;"!W5")</f>
        <v>28.839088</v>
      </c>
      <c r="I95" s="10"/>
      <c r="J95" s="224">
        <f ca="1">H95/D95-1</f>
        <v>-0.24004725558788464</v>
      </c>
      <c r="L95" s="74">
        <f ca="1">INDIRECT($B95&amp;"!"&amp;L$3&amp;"5")</f>
        <v>34.971935000000002</v>
      </c>
      <c r="M95" s="75">
        <f ca="1">INDIRECT($B95&amp;"!"&amp;M$3&amp;"5")</f>
        <v>33.393721047619046</v>
      </c>
      <c r="N95" s="76">
        <f ca="1">M95-L95</f>
        <v>-1.5782139523809562</v>
      </c>
      <c r="O95" s="222"/>
      <c r="P95" s="224">
        <f ca="1">bdrate(D95:D98,L95:L98,H95:H98,M95:M98)</f>
        <v>3.5701095192770538E-3</v>
      </c>
      <c r="Q95" s="222"/>
      <c r="R95" s="10"/>
      <c r="S95" s="10"/>
      <c r="T95" s="10"/>
      <c r="U95" s="10"/>
      <c r="V95" s="225"/>
      <c r="X95" s="7"/>
      <c r="Y95" s="7"/>
      <c r="Z95" s="64"/>
      <c r="AB95" s="226"/>
    </row>
    <row r="96" spans="2:28" x14ac:dyDescent="0.25">
      <c r="B96" s="92" t="str">
        <f>B95</f>
        <v>bartender_track</v>
      </c>
      <c r="C96" s="99" t="s">
        <v>32</v>
      </c>
      <c r="D96" s="223">
        <f ca="1">0.001*INDIRECT($B96&amp;"!E6")</f>
        <v>56.081432</v>
      </c>
      <c r="E96" s="222"/>
      <c r="F96" s="92" t="str">
        <f>F95</f>
        <v>bartender_track</v>
      </c>
      <c r="G96" s="99" t="s">
        <v>32</v>
      </c>
      <c r="H96" s="223">
        <f ca="1">0.001*INDIRECT($B96&amp;"!W6")</f>
        <v>41.692</v>
      </c>
      <c r="I96" s="10"/>
      <c r="J96" s="224">
        <f ca="1">H96/D96-1</f>
        <v>-0.25658103737436666</v>
      </c>
      <c r="L96" s="74">
        <f ca="1">INDIRECT($B96&amp;"!"&amp;L$3&amp;"6")</f>
        <v>37.957441523809521</v>
      </c>
      <c r="M96" s="75">
        <f ca="1">INDIRECT($B96&amp;"!"&amp;M$3&amp;"6")</f>
        <v>35.584091714285719</v>
      </c>
      <c r="N96" s="76">
        <f ca="1">M96-L96</f>
        <v>-2.3733498095238019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3">
        <f ca="1">0.001*INDIRECT($B97&amp;"!E7")</f>
        <v>83.899416000000002</v>
      </c>
      <c r="E97" s="222"/>
      <c r="F97" s="92" t="str">
        <f>F96</f>
        <v>bartender_track</v>
      </c>
      <c r="G97" s="99" t="s">
        <v>33</v>
      </c>
      <c r="H97" s="223">
        <f ca="1">0.001*INDIRECT($B97&amp;"!W7")</f>
        <v>61.894767999999999</v>
      </c>
      <c r="I97" s="10"/>
      <c r="J97" s="224">
        <f ca="1">H97/D97-1</f>
        <v>-0.2622741497986113</v>
      </c>
      <c r="L97" s="74">
        <f ca="1">INDIRECT($B97&amp;"!"&amp;L$3&amp;"7")</f>
        <v>41.642704333333349</v>
      </c>
      <c r="M97" s="75">
        <f ca="1">INDIRECT($B97&amp;"!"&amp;M$3&amp;"7")</f>
        <v>38.776302904761899</v>
      </c>
      <c r="N97" s="76">
        <f ca="1">M97-L97</f>
        <v>-2.8664014285714501</v>
      </c>
      <c r="O97" s="222"/>
      <c r="P97" s="4" t="s">
        <v>34</v>
      </c>
      <c r="Q97" s="222"/>
      <c r="R97" s="10"/>
      <c r="S97" s="10"/>
      <c r="T97" s="10"/>
      <c r="U97" s="10"/>
      <c r="V97" s="225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3">
        <f ca="1">0.001*INDIRECT($B98&amp;"!E8")</f>
        <v>121.390568</v>
      </c>
      <c r="E98" s="222"/>
      <c r="F98" s="92" t="str">
        <f>F97</f>
        <v>bartender_track</v>
      </c>
      <c r="G98" s="99" t="s">
        <v>35</v>
      </c>
      <c r="H98" s="223">
        <f ca="1">0.001*INDIRECT($B98&amp;"!W8")</f>
        <v>92.347752</v>
      </c>
      <c r="I98" s="10"/>
      <c r="J98" s="224">
        <f ca="1">H98/D98-1</f>
        <v>-0.23925101001257365</v>
      </c>
      <c r="L98" s="74">
        <f ca="1">INDIRECT($B98&amp;"!"&amp;L$3&amp;"8")</f>
        <v>44.420052047619052</v>
      </c>
      <c r="M98" s="75">
        <f ca="1">INDIRECT($B98&amp;"!"&amp;M$3&amp;"8")</f>
        <v>42.732196285714288</v>
      </c>
      <c r="N98" s="76">
        <f ca="1">M98-L98</f>
        <v>-1.6878557619047641</v>
      </c>
      <c r="O98" s="222"/>
      <c r="P98" s="227">
        <f ca="1">bdrate(L95:L98,D95:D98,M95:M98,H95:H98)</f>
        <v>-8.6513596906145906E-5</v>
      </c>
      <c r="Q98" s="222"/>
      <c r="R98" s="10"/>
      <c r="S98" s="10"/>
      <c r="T98" s="10"/>
      <c r="U98" s="10"/>
      <c r="V98" s="225"/>
      <c r="X98" s="7"/>
      <c r="Y98" s="7"/>
      <c r="Z98" s="64"/>
    </row>
    <row r="99" spans="2:28" ht="16.5" customHeight="1" thickBot="1" x14ac:dyDescent="0.3">
      <c r="B99" s="70"/>
      <c r="C99" s="100"/>
      <c r="D99" s="228"/>
      <c r="E99" s="222"/>
      <c r="F99" s="70"/>
      <c r="G99" s="100"/>
      <c r="H99" s="223"/>
      <c r="I99" s="10"/>
      <c r="J99" s="224"/>
      <c r="L99" s="74"/>
      <c r="M99" s="75"/>
      <c r="N99" s="77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4"/>
      <c r="AB99" s="226"/>
    </row>
    <row r="100" spans="2:28" ht="16.5" customHeight="1" x14ac:dyDescent="0.25">
      <c r="B100" s="88"/>
      <c r="C100" s="89"/>
      <c r="D100" s="230"/>
      <c r="F100" s="88"/>
      <c r="G100" s="89"/>
      <c r="H100" s="230"/>
      <c r="J100" s="78">
        <f ca="1">MIN(D95:D99,H95:H99)</f>
        <v>28.839088</v>
      </c>
      <c r="L100" s="79"/>
      <c r="M100" s="80"/>
      <c r="N100" s="81"/>
      <c r="O100" s="222"/>
      <c r="P100" s="210"/>
      <c r="Q100" s="222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8"/>
      <c r="E101" s="222"/>
      <c r="F101" s="70"/>
      <c r="G101" s="72"/>
      <c r="H101" s="228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2"/>
      <c r="P101" s="6"/>
      <c r="Q101" s="222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78" t="s">
        <v>17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10"/>
      <c r="L103" s="281" t="str">
        <f>F103</f>
        <v>bartender_semitrack</v>
      </c>
      <c r="M103" s="279"/>
      <c r="N103" s="280"/>
      <c r="O103" s="178"/>
      <c r="P103" s="210"/>
      <c r="U103" s="208"/>
      <c r="V103" s="208"/>
      <c r="X103" s="284"/>
      <c r="Y103" s="275"/>
      <c r="Z103" s="275"/>
    </row>
    <row r="104" spans="2:28" x14ac:dyDescent="0.25">
      <c r="B104" s="274" t="s">
        <v>24</v>
      </c>
      <c r="C104" s="275"/>
      <c r="D104" s="69" t="s">
        <v>25</v>
      </c>
      <c r="E104" s="222"/>
      <c r="F104" s="274" t="s">
        <v>24</v>
      </c>
      <c r="G104" s="275"/>
      <c r="H104" s="69" t="s">
        <v>25</v>
      </c>
      <c r="I104" s="10"/>
      <c r="J104" s="211" t="s">
        <v>26</v>
      </c>
      <c r="L104" s="282" t="s">
        <v>38</v>
      </c>
      <c r="M104" s="275"/>
      <c r="N104" s="283"/>
      <c r="O104" s="67"/>
      <c r="P104" s="4"/>
      <c r="R104" s="276"/>
      <c r="S104" s="275"/>
      <c r="T104" s="275"/>
      <c r="U104" s="209"/>
      <c r="V104" s="209"/>
      <c r="X104" s="276"/>
      <c r="Y104" s="275"/>
      <c r="Z104" s="275"/>
    </row>
    <row r="105" spans="2:28" x14ac:dyDescent="0.25">
      <c r="B105" s="175" t="s">
        <v>0</v>
      </c>
      <c r="C105" s="99" t="s">
        <v>28</v>
      </c>
      <c r="D105" s="68" t="s">
        <v>29</v>
      </c>
      <c r="E105" s="222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 bartender_semitrack</v>
      </c>
      <c r="M105" s="194" t="str">
        <f>CONCATENATE(F$2," ",L103)</f>
        <v>11bit-quantize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3">
        <f ca="1">0.001*INDIRECT($B106&amp;"!E5")</f>
        <v>39.123160000000006</v>
      </c>
      <c r="E106" s="222"/>
      <c r="F106" s="92" t="str">
        <f>F103</f>
        <v>bartender_semitrack</v>
      </c>
      <c r="G106" s="99" t="s">
        <v>31</v>
      </c>
      <c r="H106" s="223">
        <f ca="1">0.001*INDIRECT($B106&amp;"!W5")</f>
        <v>29.76248</v>
      </c>
      <c r="I106" s="10"/>
      <c r="J106" s="224">
        <f ca="1">H106/D106-1</f>
        <v>-0.23926185921587118</v>
      </c>
      <c r="L106" s="74">
        <f ca="1">INDIRECT($B106&amp;"!"&amp;L$3&amp;"5")</f>
        <v>34.762131904761908</v>
      </c>
      <c r="M106" s="75">
        <f ca="1">INDIRECT($B106&amp;"!"&amp;M$3&amp;"5")</f>
        <v>33.203428428571428</v>
      </c>
      <c r="N106" s="76">
        <f ca="1">M106-L106</f>
        <v>-1.5587034761904803</v>
      </c>
      <c r="O106" s="222"/>
      <c r="P106" s="224">
        <f ca="1">bdrate(D106:D109,L106:L109,H106:H109,M106:M109)</f>
        <v>-1.2589237673717668E-2</v>
      </c>
      <c r="Q106" s="222"/>
      <c r="R106" s="10"/>
      <c r="S106" s="10"/>
      <c r="T106" s="10"/>
      <c r="U106" s="10"/>
      <c r="V106" s="225"/>
      <c r="X106" s="7"/>
      <c r="Y106" s="7"/>
      <c r="Z106" s="64"/>
      <c r="AB106" s="226"/>
    </row>
    <row r="107" spans="2:28" x14ac:dyDescent="0.25">
      <c r="B107" s="92" t="str">
        <f>B106</f>
        <v>bartender_semitrack</v>
      </c>
      <c r="C107" s="99" t="s">
        <v>32</v>
      </c>
      <c r="D107" s="223">
        <f ca="1">0.001*INDIRECT($B107&amp;"!E6")</f>
        <v>57.942776000000009</v>
      </c>
      <c r="E107" s="222"/>
      <c r="F107" s="92" t="str">
        <f>F106</f>
        <v>bartender_semitrack</v>
      </c>
      <c r="G107" s="99" t="s">
        <v>32</v>
      </c>
      <c r="H107" s="223">
        <f ca="1">0.001*INDIRECT($B107&amp;"!W6")</f>
        <v>42.995168</v>
      </c>
      <c r="I107" s="10"/>
      <c r="J107" s="224">
        <f ca="1">H107/D107-1</f>
        <v>-0.25797189972396228</v>
      </c>
      <c r="L107" s="74">
        <f ca="1">INDIRECT($B107&amp;"!"&amp;L$3&amp;"6")</f>
        <v>37.87595809523809</v>
      </c>
      <c r="M107" s="75">
        <f ca="1">INDIRECT($B107&amp;"!"&amp;M$3&amp;"6")</f>
        <v>35.52747633333334</v>
      </c>
      <c r="N107" s="76">
        <f ca="1">M107-L107</f>
        <v>-2.3484817619047504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3">
        <f ca="1">0.001*INDIRECT($B108&amp;"!E7")</f>
        <v>86.871504000000002</v>
      </c>
      <c r="E108" s="222"/>
      <c r="F108" s="92" t="str">
        <f>F107</f>
        <v>bartender_semitrack</v>
      </c>
      <c r="G108" s="99" t="s">
        <v>33</v>
      </c>
      <c r="H108" s="223">
        <f ca="1">0.001*INDIRECT($B108&amp;"!W7")</f>
        <v>64.003215999999995</v>
      </c>
      <c r="I108" s="10"/>
      <c r="J108" s="224">
        <f ca="1">H108/D108-1</f>
        <v>-0.2632426854265123</v>
      </c>
      <c r="L108" s="74">
        <f ca="1">INDIRECT($B108&amp;"!"&amp;L$3&amp;"7")</f>
        <v>41.419684476190483</v>
      </c>
      <c r="M108" s="75">
        <f ca="1">INDIRECT($B108&amp;"!"&amp;M$3&amp;"7")</f>
        <v>38.829559238095236</v>
      </c>
      <c r="N108" s="76">
        <f ca="1">M108-L108</f>
        <v>-2.5901252380952471</v>
      </c>
      <c r="O108" s="222"/>
      <c r="P108" s="4" t="s">
        <v>34</v>
      </c>
      <c r="Q108" s="222"/>
      <c r="R108" s="10"/>
      <c r="S108" s="10"/>
      <c r="T108" s="10"/>
      <c r="U108" s="10"/>
      <c r="V108" s="225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3">
        <f ca="1">0.001*INDIRECT($B109&amp;"!E8")</f>
        <v>125.675568</v>
      </c>
      <c r="E109" s="222"/>
      <c r="F109" s="92" t="str">
        <f>F108</f>
        <v>bartender_semitrack</v>
      </c>
      <c r="G109" s="99" t="s">
        <v>35</v>
      </c>
      <c r="H109" s="223">
        <f ca="1">0.001*INDIRECT($B109&amp;"!W8")</f>
        <v>95.661008000000024</v>
      </c>
      <c r="I109" s="10"/>
      <c r="J109" s="224">
        <f ca="1">H109/D109-1</f>
        <v>-0.23882573580252264</v>
      </c>
      <c r="L109" s="74">
        <f ca="1">INDIRECT($B109&amp;"!"&amp;L$3&amp;"8")</f>
        <v>44.360895238095232</v>
      </c>
      <c r="M109" s="75">
        <f ca="1">INDIRECT($B109&amp;"!"&amp;M$3&amp;"8")</f>
        <v>42.566656285714281</v>
      </c>
      <c r="N109" s="76">
        <f ca="1">M109-L109</f>
        <v>-1.794238952380951</v>
      </c>
      <c r="O109" s="222"/>
      <c r="P109" s="227">
        <f ca="1">bdrate(L106:L109,D106:D109,M106:M109,H106:H109)</f>
        <v>3.6137937633384798E-3</v>
      </c>
      <c r="Q109" s="222"/>
      <c r="R109" s="10"/>
      <c r="S109" s="10"/>
      <c r="T109" s="10"/>
      <c r="U109" s="10"/>
      <c r="V109" s="225"/>
      <c r="X109" s="7"/>
      <c r="Y109" s="7"/>
      <c r="Z109" s="64"/>
    </row>
    <row r="110" spans="2:28" ht="16.5" customHeight="1" thickBot="1" x14ac:dyDescent="0.3">
      <c r="B110" s="70"/>
      <c r="C110" s="100"/>
      <c r="D110" s="228"/>
      <c r="E110" s="222"/>
      <c r="F110" s="70"/>
      <c r="G110" s="100"/>
      <c r="H110" s="223"/>
      <c r="I110" s="10"/>
      <c r="J110" s="224"/>
      <c r="L110" s="74"/>
      <c r="M110" s="75"/>
      <c r="N110" s="77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4"/>
      <c r="AB110" s="226"/>
    </row>
    <row r="111" spans="2:28" ht="16.5" customHeight="1" x14ac:dyDescent="0.25">
      <c r="B111" s="88"/>
      <c r="C111" s="89"/>
      <c r="D111" s="230"/>
      <c r="F111" s="88"/>
      <c r="G111" s="89"/>
      <c r="H111" s="230"/>
      <c r="J111" s="78">
        <f ca="1">MIN(D106:D110,H106:H110)</f>
        <v>29.76248</v>
      </c>
      <c r="L111" s="79"/>
      <c r="M111" s="80"/>
      <c r="N111" s="81"/>
      <c r="O111" s="222"/>
      <c r="P111" s="210"/>
      <c r="Q111" s="222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8"/>
      <c r="E112" s="222"/>
      <c r="F112" s="70"/>
      <c r="G112" s="72"/>
      <c r="H112" s="228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2"/>
      <c r="P112" s="6"/>
      <c r="Q112" s="222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2"/>
      <c r="E216" s="222"/>
      <c r="F216" s="222"/>
      <c r="G216" s="222"/>
      <c r="H216" s="10"/>
      <c r="I216" s="10"/>
      <c r="J216" s="10"/>
      <c r="L216" s="38"/>
      <c r="M216" s="178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4"/>
      <c r="AB216" s="226"/>
    </row>
    <row r="217" spans="2:28" x14ac:dyDescent="0.25">
      <c r="B217" s="38"/>
      <c r="C217" s="178"/>
      <c r="D217" s="222"/>
      <c r="E217" s="222"/>
      <c r="F217" s="222"/>
      <c r="G217" s="222"/>
      <c r="H217" s="10"/>
      <c r="I217" s="10"/>
      <c r="J217" s="10"/>
      <c r="L217" s="38"/>
      <c r="M217" s="178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4"/>
    </row>
    <row r="218" spans="2:28" x14ac:dyDescent="0.25">
      <c r="B218" s="38"/>
      <c r="C218" s="178"/>
      <c r="D218" s="222"/>
      <c r="E218" s="222"/>
      <c r="F218" s="222"/>
      <c r="G218" s="222"/>
      <c r="H218" s="10"/>
      <c r="I218" s="10"/>
      <c r="J218" s="10"/>
      <c r="L218" s="38"/>
      <c r="M218" s="178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4"/>
    </row>
    <row r="219" spans="2:28" ht="16.5" customHeight="1" x14ac:dyDescent="0.25">
      <c r="B219" s="38"/>
      <c r="C219" s="178"/>
      <c r="D219" s="222"/>
      <c r="E219" s="222"/>
      <c r="F219" s="222"/>
      <c r="G219" s="222"/>
      <c r="H219" s="10"/>
      <c r="I219" s="10"/>
      <c r="J219" s="10"/>
      <c r="L219" s="38"/>
      <c r="M219" s="178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4"/>
      <c r="AB219" s="226"/>
    </row>
    <row r="220" spans="2:28" x14ac:dyDescent="0.25">
      <c r="B220" s="38"/>
      <c r="C220" s="178"/>
      <c r="D220" s="222"/>
      <c r="E220" s="222"/>
      <c r="F220" s="222"/>
      <c r="G220" s="222"/>
      <c r="H220" s="10"/>
      <c r="I220" s="10"/>
      <c r="J220" s="10"/>
      <c r="L220" s="38"/>
      <c r="M220" s="178"/>
      <c r="N220" s="222"/>
      <c r="O220" s="222"/>
      <c r="P220" s="222"/>
      <c r="Q220" s="222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2"/>
      <c r="E221" s="222"/>
      <c r="F221" s="222"/>
      <c r="G221" s="222"/>
      <c r="H221" s="10"/>
      <c r="I221" s="10"/>
      <c r="J221" s="10"/>
      <c r="L221" s="38"/>
      <c r="M221" s="178"/>
      <c r="N221" s="222"/>
      <c r="O221" s="222"/>
      <c r="P221" s="222"/>
      <c r="Q221" s="222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8" style="207" bestFit="1" customWidth="1"/>
    <col min="15" max="15" width="4.59765625" style="207" customWidth="1"/>
    <col min="16" max="16" width="9.6992187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7" t="str">
        <f>'Summary (auto)'!C3</f>
        <v>12bit-quantize</v>
      </c>
      <c r="C2" s="275"/>
      <c r="D2" s="275"/>
      <c r="E2" s="198"/>
      <c r="F2" s="277" t="str">
        <f>'Summary (auto)'!C4</f>
        <v>11bit-quantize</v>
      </c>
      <c r="G2" s="275"/>
      <c r="H2" s="275"/>
      <c r="I2" s="208"/>
      <c r="J2" s="209" t="s">
        <v>19</v>
      </c>
      <c r="K2" s="208"/>
      <c r="L2" s="276" t="s">
        <v>20</v>
      </c>
      <c r="M2" s="275"/>
      <c r="N2" s="275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39</v>
      </c>
      <c r="M3" s="85" t="s">
        <v>40</v>
      </c>
      <c r="N3" s="208"/>
      <c r="O3" s="174"/>
      <c r="P3" s="208"/>
      <c r="U3" s="173"/>
      <c r="W3" s="173"/>
    </row>
    <row r="4" spans="1:32" x14ac:dyDescent="0.25">
      <c r="B4" s="278" t="s">
        <v>8</v>
      </c>
      <c r="C4" s="279"/>
      <c r="D4" s="280"/>
      <c r="E4" s="3"/>
      <c r="F4" s="278" t="str">
        <f>B4</f>
        <v>fruit</v>
      </c>
      <c r="G4" s="279"/>
      <c r="H4" s="280"/>
      <c r="I4" s="3"/>
      <c r="J4" s="210"/>
      <c r="L4" s="281" t="str">
        <f>F4</f>
        <v>fruit</v>
      </c>
      <c r="M4" s="279"/>
      <c r="N4" s="280"/>
      <c r="O4" s="178"/>
      <c r="P4" s="210"/>
      <c r="Q4" s="178"/>
      <c r="R4" s="178"/>
      <c r="S4" s="178"/>
      <c r="T4" s="178"/>
      <c r="U4" s="208"/>
      <c r="V4" s="208"/>
      <c r="X4" s="284"/>
      <c r="Y4" s="275"/>
      <c r="Z4" s="275"/>
    </row>
    <row r="5" spans="1:32" x14ac:dyDescent="0.25">
      <c r="B5" s="274" t="s">
        <v>24</v>
      </c>
      <c r="C5" s="275"/>
      <c r="D5" s="69" t="s">
        <v>25</v>
      </c>
      <c r="E5" s="222"/>
      <c r="F5" s="274" t="s">
        <v>24</v>
      </c>
      <c r="G5" s="275"/>
      <c r="H5" s="69" t="s">
        <v>25</v>
      </c>
      <c r="I5" s="10"/>
      <c r="J5" s="211" t="s">
        <v>26</v>
      </c>
      <c r="L5" s="282" t="s">
        <v>41</v>
      </c>
      <c r="M5" s="275"/>
      <c r="N5" s="283"/>
      <c r="O5" s="67"/>
      <c r="P5" s="4"/>
      <c r="Q5" s="67"/>
      <c r="R5" s="276"/>
      <c r="S5" s="275"/>
      <c r="T5" s="275"/>
      <c r="U5" s="209"/>
      <c r="V5" s="209"/>
      <c r="X5" s="276"/>
      <c r="Y5" s="275"/>
      <c r="Z5" s="275"/>
    </row>
    <row r="6" spans="1:32" x14ac:dyDescent="0.25">
      <c r="B6" s="175" t="s">
        <v>0</v>
      </c>
      <c r="C6" s="99" t="s">
        <v>28</v>
      </c>
      <c r="D6" s="68" t="s">
        <v>29</v>
      </c>
      <c r="E6" s="222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 fruit</v>
      </c>
      <c r="M6" s="194" t="str">
        <f>CONCATENATE(F$2," ",L4)</f>
        <v>11bit-quantize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3">
        <f ca="1">0.001*INDIRECT($B7&amp;"!E5")</f>
        <v>3.8055839999999996</v>
      </c>
      <c r="E7" s="222"/>
      <c r="F7" s="92" t="str">
        <f>F4</f>
        <v>fruit</v>
      </c>
      <c r="G7" s="99" t="s">
        <v>31</v>
      </c>
      <c r="H7" s="223">
        <f ca="1">0.001*INDIRECT($B7&amp;"!W5")</f>
        <v>3.0967920000000007</v>
      </c>
      <c r="I7" s="10"/>
      <c r="J7" s="224">
        <f ca="1">H7/D7-1</f>
        <v>-0.18625052028808164</v>
      </c>
      <c r="L7" s="74">
        <f ca="1">INDIRECT($B7&amp;"!"&amp;L$3&amp;"5")</f>
        <v>0.99789476916666675</v>
      </c>
      <c r="M7" s="75">
        <f ca="1">INDIRECT($B7&amp;"!"&amp;M$3&amp;"5")</f>
        <v>0.99570006124999966</v>
      </c>
      <c r="N7" s="76">
        <f ca="1">M7-L7</f>
        <v>-2.1947079166670935E-3</v>
      </c>
      <c r="O7" s="222"/>
      <c r="P7" s="224">
        <f ca="1">bdrate(D7:D10,L7:L10,H7:H10,M7:M10)</f>
        <v>6.6181508997145144E-3</v>
      </c>
      <c r="Q7" s="222"/>
      <c r="R7" s="10"/>
      <c r="S7" s="10"/>
      <c r="T7" s="10"/>
      <c r="U7" s="10"/>
      <c r="V7" s="225"/>
      <c r="X7" s="7"/>
      <c r="Y7" s="7"/>
      <c r="Z7" s="64"/>
      <c r="AB7" s="226"/>
    </row>
    <row r="8" spans="1:32" x14ac:dyDescent="0.25">
      <c r="B8" s="92" t="str">
        <f>B7</f>
        <v>fruit</v>
      </c>
      <c r="C8" s="99" t="s">
        <v>32</v>
      </c>
      <c r="D8" s="223">
        <f ca="1">0.001*INDIRECT($B8&amp;"!E6")</f>
        <v>4.8162959999999995</v>
      </c>
      <c r="E8" s="222"/>
      <c r="F8" s="92" t="str">
        <f>F7</f>
        <v>fruit</v>
      </c>
      <c r="G8" s="99" t="s">
        <v>32</v>
      </c>
      <c r="H8" s="223">
        <f ca="1">0.001*INDIRECT($B8&amp;"!W6")</f>
        <v>4.0445679999999999</v>
      </c>
      <c r="I8" s="10"/>
      <c r="J8" s="224">
        <f ca="1">H8/D8-1</f>
        <v>-0.16023267672917108</v>
      </c>
      <c r="L8" s="74">
        <f ca="1">INDIRECT($B8&amp;"!"&amp;L$3&amp;"6")</f>
        <v>0.99867078999999981</v>
      </c>
      <c r="M8" s="75">
        <f ca="1">INDIRECT($B8&amp;"!"&amp;M$3&amp;"6")</f>
        <v>0.99824696833333337</v>
      </c>
      <c r="N8" s="76">
        <f ca="1">M8-L8</f>
        <v>-4.2382166666643517E-4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3">
        <f ca="1">0.001*INDIRECT($B9&amp;"!E7")</f>
        <v>6.1718480000000007</v>
      </c>
      <c r="E9" s="222"/>
      <c r="F9" s="92" t="str">
        <f>F8</f>
        <v>fruit</v>
      </c>
      <c r="G9" s="99" t="s">
        <v>33</v>
      </c>
      <c r="H9" s="223">
        <f ca="1">0.001*INDIRECT($B9&amp;"!W7")</f>
        <v>5.1017920000000005</v>
      </c>
      <c r="I9" s="10"/>
      <c r="J9" s="224">
        <f ca="1">H9/D9-1</f>
        <v>-0.1733769204944775</v>
      </c>
      <c r="L9" s="74">
        <f ca="1">INDIRECT($B9&amp;"!"&amp;L$3&amp;"7")</f>
        <v>0.99891922250000009</v>
      </c>
      <c r="M9" s="75">
        <f ca="1">INDIRECT($B9&amp;"!"&amp;M$3&amp;"7")</f>
        <v>0.99873305791666678</v>
      </c>
      <c r="N9" s="76">
        <f ca="1">M9-L9</f>
        <v>-1.8616458333331476E-4</v>
      </c>
      <c r="O9" s="222"/>
      <c r="P9" s="4" t="s">
        <v>34</v>
      </c>
      <c r="Q9" s="222"/>
      <c r="R9" s="10"/>
      <c r="S9" s="10"/>
      <c r="T9" s="10"/>
      <c r="U9" s="10"/>
      <c r="V9" s="225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3">
        <f ca="1">0.001*INDIRECT($B10&amp;"!E8")</f>
        <v>8.6232160000000011</v>
      </c>
      <c r="E10" s="222"/>
      <c r="F10" s="92" t="str">
        <f>F9</f>
        <v>fruit</v>
      </c>
      <c r="G10" s="99" t="s">
        <v>35</v>
      </c>
      <c r="H10" s="223">
        <f ca="1">0.001*INDIRECT($B10&amp;"!W8")</f>
        <v>6.6105200000000002</v>
      </c>
      <c r="I10" s="10"/>
      <c r="J10" s="224">
        <f ca="1">H10/D10-1</f>
        <v>-0.2334043354590678</v>
      </c>
      <c r="L10" s="74">
        <f ca="1">INDIRECT($B10&amp;"!"&amp;L$3&amp;"8")</f>
        <v>0.9991094437500001</v>
      </c>
      <c r="M10" s="75">
        <f ca="1">INDIRECT($B10&amp;"!"&amp;M$3&amp;"8")</f>
        <v>0.99895808874999992</v>
      </c>
      <c r="N10" s="76">
        <f ca="1">M10-L10</f>
        <v>-1.513550000001862E-4</v>
      </c>
      <c r="O10" s="222"/>
      <c r="P10" s="227">
        <f ca="1">bdrate(L7:L10,D7:D10,M7:M10,H7:H10)</f>
        <v>1.6696678426297851E-5</v>
      </c>
      <c r="Q10" s="222"/>
      <c r="R10" s="10"/>
      <c r="S10" s="10"/>
      <c r="T10" s="10"/>
      <c r="U10" s="10"/>
      <c r="V10" s="225"/>
      <c r="X10" s="7"/>
      <c r="Y10" s="7"/>
      <c r="Z10" s="64"/>
    </row>
    <row r="11" spans="1:32" ht="16.5" customHeight="1" thickBot="1" x14ac:dyDescent="0.3">
      <c r="B11" s="70"/>
      <c r="C11" s="100"/>
      <c r="D11" s="228"/>
      <c r="E11" s="222"/>
      <c r="F11" s="70"/>
      <c r="G11" s="100"/>
      <c r="H11" s="223"/>
      <c r="I11" s="10"/>
      <c r="J11" s="224"/>
      <c r="L11" s="74"/>
      <c r="M11" s="75"/>
      <c r="N11" s="77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4"/>
      <c r="AB11" s="226"/>
    </row>
    <row r="12" spans="1:32" ht="16.5" customHeight="1" x14ac:dyDescent="0.25">
      <c r="B12" s="71"/>
      <c r="C12" s="89"/>
      <c r="D12" s="230"/>
      <c r="F12" s="71"/>
      <c r="G12" s="89"/>
      <c r="H12" s="230"/>
      <c r="J12" s="78">
        <f ca="1">MIN(D7:D11,H7:H11)</f>
        <v>3.0967920000000007</v>
      </c>
      <c r="L12" s="79"/>
      <c r="M12" s="80"/>
      <c r="N12" s="81"/>
      <c r="O12" s="222"/>
      <c r="P12" s="210"/>
      <c r="Q12" s="222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8"/>
      <c r="E13" s="222"/>
      <c r="F13" s="70"/>
      <c r="G13" s="72"/>
      <c r="H13" s="228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2"/>
      <c r="P13" s="6"/>
      <c r="Q13" s="222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8" t="s">
        <v>9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10"/>
      <c r="L15" s="281" t="str">
        <f>F15</f>
        <v>breakfast</v>
      </c>
      <c r="M15" s="279"/>
      <c r="N15" s="280"/>
      <c r="O15" s="178"/>
      <c r="P15" s="210"/>
      <c r="Q15" s="178"/>
      <c r="R15" s="178"/>
      <c r="S15" s="178"/>
      <c r="T15" s="178"/>
      <c r="U15" s="208"/>
      <c r="V15" s="208"/>
      <c r="X15" s="284"/>
      <c r="Y15" s="275"/>
      <c r="Z15" s="275"/>
    </row>
    <row r="16" spans="1:32" x14ac:dyDescent="0.25">
      <c r="B16" s="274" t="s">
        <v>24</v>
      </c>
      <c r="C16" s="275"/>
      <c r="D16" s="69" t="s">
        <v>25</v>
      </c>
      <c r="E16" s="222"/>
      <c r="F16" s="274" t="s">
        <v>24</v>
      </c>
      <c r="G16" s="275"/>
      <c r="H16" s="69" t="s">
        <v>25</v>
      </c>
      <c r="I16" s="10"/>
      <c r="J16" s="211" t="s">
        <v>26</v>
      </c>
      <c r="L16" s="282" t="s">
        <v>41</v>
      </c>
      <c r="M16" s="275"/>
      <c r="N16" s="283"/>
      <c r="O16" s="67"/>
      <c r="P16" s="4"/>
      <c r="Q16" s="67"/>
      <c r="R16" s="276"/>
      <c r="S16" s="275"/>
      <c r="T16" s="275"/>
      <c r="U16" s="209"/>
      <c r="V16" s="209"/>
      <c r="X16" s="276"/>
      <c r="Y16" s="275"/>
      <c r="Z16" s="275"/>
    </row>
    <row r="17" spans="2:28" x14ac:dyDescent="0.25">
      <c r="B17" s="175" t="s">
        <v>0</v>
      </c>
      <c r="C17" s="99" t="s">
        <v>28</v>
      </c>
      <c r="D17" s="68" t="s">
        <v>29</v>
      </c>
      <c r="E17" s="222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 breakfast</v>
      </c>
      <c r="M17" s="194" t="str">
        <f>CONCATENATE(F$2," ",L15)</f>
        <v>11bit-quantize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3">
        <f ca="1">0.001*INDIRECT($B18&amp;"!E5")</f>
        <v>29.751368000000003</v>
      </c>
      <c r="E18" s="222"/>
      <c r="F18" s="92" t="str">
        <f>F15</f>
        <v>breakfast</v>
      </c>
      <c r="G18" s="99" t="s">
        <v>31</v>
      </c>
      <c r="H18" s="223">
        <f ca="1">0.001*INDIRECT($B18&amp;"!W5")</f>
        <v>23.711600000000004</v>
      </c>
      <c r="I18" s="10"/>
      <c r="J18" s="224">
        <f ca="1">H18/D18-1</f>
        <v>-0.20300807680507327</v>
      </c>
      <c r="L18" s="74">
        <f ca="1">INDIRECT($B18&amp;"!"&amp;L$3&amp;"5")</f>
        <v>0.98575294599999996</v>
      </c>
      <c r="M18" s="75">
        <f ca="1">INDIRECT($B18&amp;"!"&amp;M$3&amp;"5")</f>
        <v>0.97036158666666661</v>
      </c>
      <c r="N18" s="76">
        <f ca="1">M18-L18</f>
        <v>-1.5391359333333354E-2</v>
      </c>
      <c r="O18" s="222"/>
      <c r="P18" s="224">
        <f ca="1">bdrate(D18:D21,L18:L21,H18:H21,M18:M21)</f>
        <v>2.3138044032442906E-2</v>
      </c>
      <c r="Q18" s="222"/>
      <c r="R18" s="10"/>
      <c r="S18" s="10"/>
      <c r="T18" s="10"/>
      <c r="U18" s="10"/>
      <c r="V18" s="225"/>
      <c r="X18" s="7"/>
      <c r="Y18" s="7"/>
      <c r="Z18" s="64"/>
      <c r="AB18" s="226"/>
    </row>
    <row r="19" spans="2:28" x14ac:dyDescent="0.25">
      <c r="B19" s="92" t="str">
        <f>B18</f>
        <v>breakfast</v>
      </c>
      <c r="C19" s="99" t="s">
        <v>32</v>
      </c>
      <c r="D19" s="223">
        <f ca="1">0.001*INDIRECT($B19&amp;"!E6")</f>
        <v>39.615535999999999</v>
      </c>
      <c r="E19" s="222"/>
      <c r="F19" s="92" t="str">
        <f>F18</f>
        <v>breakfast</v>
      </c>
      <c r="G19" s="99" t="s">
        <v>32</v>
      </c>
      <c r="H19" s="223">
        <f ca="1">0.001*INDIRECT($B19&amp;"!W6")</f>
        <v>31.949432000000002</v>
      </c>
      <c r="I19" s="10"/>
      <c r="J19" s="224">
        <f ca="1">H19/D19-1</f>
        <v>-0.19351256537334238</v>
      </c>
      <c r="L19" s="74">
        <f ca="1">INDIRECT($B19&amp;"!"&amp;L$3&amp;"6")</f>
        <v>0.99170901333333339</v>
      </c>
      <c r="M19" s="75">
        <f ca="1">INDIRECT($B19&amp;"!"&amp;M$3&amp;"6")</f>
        <v>0.98787434800000018</v>
      </c>
      <c r="N19" s="76">
        <f ca="1">M19-L19</f>
        <v>-3.8346653333332092E-3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3">
        <f ca="1">0.001*INDIRECT($B20&amp;"!E7")</f>
        <v>53.677455999999999</v>
      </c>
      <c r="E20" s="222"/>
      <c r="F20" s="92" t="str">
        <f>F19</f>
        <v>breakfast</v>
      </c>
      <c r="G20" s="99" t="s">
        <v>33</v>
      </c>
      <c r="H20" s="223">
        <f ca="1">0.001*INDIRECT($B20&amp;"!W7")</f>
        <v>42.517448000000002</v>
      </c>
      <c r="I20" s="10"/>
      <c r="J20" s="224">
        <f ca="1">H20/D20-1</f>
        <v>-0.2079086609469718</v>
      </c>
      <c r="L20" s="74">
        <f ca="1">INDIRECT($B20&amp;"!"&amp;L$3&amp;"7")</f>
        <v>0.99345479600000008</v>
      </c>
      <c r="M20" s="75">
        <f ca="1">INDIRECT($B20&amp;"!"&amp;M$3&amp;"7")</f>
        <v>0.99215317200000008</v>
      </c>
      <c r="N20" s="76">
        <f ca="1">M20-L20</f>
        <v>-1.3016240000000012E-3</v>
      </c>
      <c r="O20" s="222"/>
      <c r="P20" s="4" t="s">
        <v>34</v>
      </c>
      <c r="Q20" s="222"/>
      <c r="R20" s="10"/>
      <c r="S20" s="10"/>
      <c r="T20" s="10"/>
      <c r="U20" s="10"/>
      <c r="V20" s="225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3">
        <f ca="1">0.001*INDIRECT($B21&amp;"!E8")</f>
        <v>75.127895999999993</v>
      </c>
      <c r="E21" s="222"/>
      <c r="F21" s="92" t="str">
        <f>F20</f>
        <v>breakfast</v>
      </c>
      <c r="G21" s="99" t="s">
        <v>35</v>
      </c>
      <c r="H21" s="223">
        <f ca="1">0.001*INDIRECT($B21&amp;"!W8")</f>
        <v>58.006704000000006</v>
      </c>
      <c r="I21" s="10"/>
      <c r="J21" s="224">
        <f ca="1">H21/D21-1</f>
        <v>-0.22789393702706628</v>
      </c>
      <c r="L21" s="74">
        <f ca="1">INDIRECT($B21&amp;"!"&amp;L$3&amp;"8")</f>
        <v>0.99423304933333345</v>
      </c>
      <c r="M21" s="75">
        <f ca="1">INDIRECT($B21&amp;"!"&amp;M$3&amp;"8")</f>
        <v>0.99361224866666675</v>
      </c>
      <c r="N21" s="76">
        <f ca="1">M21-L21</f>
        <v>-6.2080066666669875E-4</v>
      </c>
      <c r="O21" s="222"/>
      <c r="P21" s="227">
        <f ca="1">bdrate(L18:L21,D18:D21,M18:M21,H18:H21)</f>
        <v>-2.8281623112746956E-5</v>
      </c>
      <c r="Q21" s="222"/>
      <c r="R21" s="10"/>
      <c r="S21" s="10"/>
      <c r="T21" s="10"/>
      <c r="U21" s="10"/>
      <c r="V21" s="225"/>
      <c r="X21" s="7"/>
      <c r="Y21" s="7"/>
      <c r="Z21" s="64"/>
    </row>
    <row r="22" spans="2:28" ht="16.5" customHeight="1" thickBot="1" x14ac:dyDescent="0.3">
      <c r="B22" s="70"/>
      <c r="C22" s="100"/>
      <c r="D22" s="228"/>
      <c r="E22" s="222"/>
      <c r="F22" s="70"/>
      <c r="G22" s="100"/>
      <c r="H22" s="223"/>
      <c r="I22" s="10"/>
      <c r="J22" s="224"/>
      <c r="L22" s="74"/>
      <c r="M22" s="75"/>
      <c r="N22" s="77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4"/>
      <c r="AB22" s="226"/>
    </row>
    <row r="23" spans="2:28" ht="16.5" customHeight="1" x14ac:dyDescent="0.25">
      <c r="B23" s="71"/>
      <c r="C23" s="89"/>
      <c r="D23" s="230"/>
      <c r="F23" s="71"/>
      <c r="G23" s="89"/>
      <c r="H23" s="230"/>
      <c r="J23" s="78">
        <f ca="1">MIN(D18:D22,H18:H22)</f>
        <v>23.711600000000004</v>
      </c>
      <c r="L23" s="79"/>
      <c r="M23" s="80"/>
      <c r="N23" s="81"/>
      <c r="O23" s="222"/>
      <c r="P23" s="210"/>
      <c r="Q23" s="222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8"/>
      <c r="E24" s="222"/>
      <c r="F24" s="70"/>
      <c r="G24" s="72"/>
      <c r="H24" s="228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2"/>
      <c r="P24" s="6"/>
      <c r="Q24" s="222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8" t="s">
        <v>10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10"/>
      <c r="L26" s="281" t="str">
        <f>F26</f>
        <v>breakfast_track</v>
      </c>
      <c r="M26" s="279"/>
      <c r="N26" s="280"/>
      <c r="O26" s="178"/>
      <c r="P26" s="210"/>
      <c r="U26" s="208"/>
      <c r="V26" s="208"/>
      <c r="X26" s="284"/>
      <c r="Y26" s="275"/>
      <c r="Z26" s="275"/>
    </row>
    <row r="27" spans="2:28" x14ac:dyDescent="0.25">
      <c r="B27" s="274" t="s">
        <v>24</v>
      </c>
      <c r="C27" s="275"/>
      <c r="D27" s="69" t="s">
        <v>25</v>
      </c>
      <c r="E27" s="222"/>
      <c r="F27" s="274" t="s">
        <v>24</v>
      </c>
      <c r="G27" s="275"/>
      <c r="H27" s="69" t="s">
        <v>25</v>
      </c>
      <c r="I27" s="10"/>
      <c r="J27" s="211" t="s">
        <v>26</v>
      </c>
      <c r="L27" s="282" t="s">
        <v>41</v>
      </c>
      <c r="M27" s="275"/>
      <c r="N27" s="283"/>
      <c r="O27" s="67"/>
      <c r="P27" s="4"/>
      <c r="R27" s="276"/>
      <c r="S27" s="275"/>
      <c r="T27" s="275"/>
      <c r="U27" s="209"/>
      <c r="V27" s="209"/>
      <c r="X27" s="276"/>
      <c r="Y27" s="275"/>
      <c r="Z27" s="275"/>
    </row>
    <row r="28" spans="2:28" x14ac:dyDescent="0.25">
      <c r="B28" s="175" t="s">
        <v>0</v>
      </c>
      <c r="C28" s="99" t="s">
        <v>28</v>
      </c>
      <c r="D28" s="68" t="s">
        <v>29</v>
      </c>
      <c r="E28" s="222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 breakfast_track</v>
      </c>
      <c r="M28" s="194" t="str">
        <f>CONCATENATE(F$2," ",L26)</f>
        <v>11bit-quantize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3">
        <f ca="1">0.001*INDIRECT($B29&amp;"!E5")</f>
        <v>37.033472000000003</v>
      </c>
      <c r="E29" s="222"/>
      <c r="F29" s="92" t="str">
        <f>F26</f>
        <v>breakfast_track</v>
      </c>
      <c r="G29" s="99" t="s">
        <v>31</v>
      </c>
      <c r="H29" s="223">
        <f ca="1">0.001*INDIRECT($B29&amp;"!W5")</f>
        <v>28.501552</v>
      </c>
      <c r="I29" s="10"/>
      <c r="J29" s="224">
        <f ca="1">H29/D29-1</f>
        <v>-0.23038401584382917</v>
      </c>
      <c r="L29" s="74">
        <f ca="1">INDIRECT($B29&amp;"!"&amp;L$3&amp;"5")</f>
        <v>0.95833688400000006</v>
      </c>
      <c r="M29" s="75">
        <f ca="1">INDIRECT($B29&amp;"!"&amp;M$3&amp;"5")</f>
        <v>0.93674018733333331</v>
      </c>
      <c r="N29" s="76">
        <f ca="1">M29-L29</f>
        <v>-2.1596696666666748E-2</v>
      </c>
      <c r="O29" s="222"/>
      <c r="P29" s="224">
        <f ca="1">bdrate(D29:D32,L29:L32,H29:H32,M29:M32)</f>
        <v>1.033927313168026E-2</v>
      </c>
      <c r="Q29" s="222"/>
      <c r="R29" s="10"/>
      <c r="S29" s="10"/>
      <c r="T29" s="10"/>
      <c r="U29" s="10"/>
      <c r="V29" s="225"/>
      <c r="X29" s="7"/>
      <c r="Y29" s="7"/>
      <c r="Z29" s="64"/>
      <c r="AB29" s="226"/>
    </row>
    <row r="30" spans="2:28" x14ac:dyDescent="0.25">
      <c r="B30" s="92" t="str">
        <f>B29</f>
        <v>breakfast_track</v>
      </c>
      <c r="C30" s="99" t="s">
        <v>32</v>
      </c>
      <c r="D30" s="223">
        <f ca="1">0.001*INDIRECT($B30&amp;"!E6")</f>
        <v>53.243408000000002</v>
      </c>
      <c r="E30" s="222"/>
      <c r="F30" s="92" t="str">
        <f>F29</f>
        <v>breakfast_track</v>
      </c>
      <c r="G30" s="99" t="s">
        <v>32</v>
      </c>
      <c r="H30" s="223">
        <f ca="1">0.001*INDIRECT($B30&amp;"!W6")</f>
        <v>40.473143999999998</v>
      </c>
      <c r="I30" s="10"/>
      <c r="J30" s="224">
        <f ca="1">H30/D30-1</f>
        <v>-0.23984685578353671</v>
      </c>
      <c r="L30" s="74">
        <f ca="1">INDIRECT($B30&amp;"!"&amp;L$3&amp;"6")</f>
        <v>0.97572322399999978</v>
      </c>
      <c r="M30" s="75">
        <f ca="1">INDIRECT($B30&amp;"!"&amp;M$3&amp;"6")</f>
        <v>0.96293322933333336</v>
      </c>
      <c r="N30" s="76">
        <f ca="1">M30-L30</f>
        <v>-1.2789994666666415E-2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3">
        <f ca="1">0.001*INDIRECT($B31&amp;"!E7")</f>
        <v>76.773336000000015</v>
      </c>
      <c r="E31" s="222"/>
      <c r="F31" s="92" t="str">
        <f>F30</f>
        <v>breakfast_track</v>
      </c>
      <c r="G31" s="99" t="s">
        <v>33</v>
      </c>
      <c r="H31" s="223">
        <f ca="1">0.001*INDIRECT($B31&amp;"!W7")</f>
        <v>58.210816000000001</v>
      </c>
      <c r="I31" s="10"/>
      <c r="J31" s="224">
        <f ca="1">H31/D31-1</f>
        <v>-0.24178342334896075</v>
      </c>
      <c r="L31" s="74">
        <f ca="1">INDIRECT($B31&amp;"!"&amp;L$3&amp;"7")</f>
        <v>0.98810872066666655</v>
      </c>
      <c r="M31" s="75">
        <f ca="1">INDIRECT($B31&amp;"!"&amp;M$3&amp;"7")</f>
        <v>0.97919334533333335</v>
      </c>
      <c r="N31" s="76">
        <f ca="1">M31-L31</f>
        <v>-8.9153753333331975E-3</v>
      </c>
      <c r="O31" s="222"/>
      <c r="P31" s="4" t="s">
        <v>34</v>
      </c>
      <c r="Q31" s="222"/>
      <c r="R31" s="10"/>
      <c r="S31" s="10"/>
      <c r="T31" s="10"/>
      <c r="U31" s="10"/>
      <c r="V31" s="225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3">
        <f ca="1">0.001*INDIRECT($B32&amp;"!E8")</f>
        <v>108.862088</v>
      </c>
      <c r="E32" s="222"/>
      <c r="F32" s="92" t="str">
        <f>F31</f>
        <v>breakfast_track</v>
      </c>
      <c r="G32" s="99" t="s">
        <v>35</v>
      </c>
      <c r="H32" s="223">
        <f ca="1">0.001*INDIRECT($B32&amp;"!W8")</f>
        <v>83.905472000000017</v>
      </c>
      <c r="I32" s="10"/>
      <c r="J32" s="224">
        <f ca="1">H32/D32-1</f>
        <v>-0.22924983764779505</v>
      </c>
      <c r="L32" s="74">
        <f ca="1">INDIRECT($B32&amp;"!"&amp;L$3&amp;"8")</f>
        <v>0.99241338533333334</v>
      </c>
      <c r="M32" s="75">
        <f ca="1">INDIRECT($B32&amp;"!"&amp;M$3&amp;"8")</f>
        <v>0.98963146666666668</v>
      </c>
      <c r="N32" s="76">
        <f ca="1">M32-L32</f>
        <v>-2.7819186666666607E-3</v>
      </c>
      <c r="O32" s="222"/>
      <c r="P32" s="227">
        <f ca="1">bdrate(L29:L32,D29:D32,M29:M32,H29:H32)</f>
        <v>-1.136207468299677E-5</v>
      </c>
      <c r="Q32" s="222"/>
      <c r="R32" s="10"/>
      <c r="S32" s="10"/>
      <c r="T32" s="10"/>
      <c r="U32" s="10"/>
      <c r="V32" s="225"/>
      <c r="X32" s="7"/>
      <c r="Y32" s="7"/>
      <c r="Z32" s="64"/>
    </row>
    <row r="33" spans="2:28" ht="16.5" customHeight="1" thickBot="1" x14ac:dyDescent="0.3">
      <c r="B33" s="70"/>
      <c r="C33" s="100"/>
      <c r="D33" s="228"/>
      <c r="E33" s="222"/>
      <c r="F33" s="70"/>
      <c r="G33" s="100"/>
      <c r="H33" s="223"/>
      <c r="I33" s="10"/>
      <c r="J33" s="224"/>
      <c r="L33" s="74"/>
      <c r="M33" s="75"/>
      <c r="N33" s="77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4"/>
      <c r="AB33" s="226"/>
    </row>
    <row r="34" spans="2:28" ht="16.5" customHeight="1" x14ac:dyDescent="0.25">
      <c r="B34" s="71"/>
      <c r="C34" s="89"/>
      <c r="D34" s="230"/>
      <c r="F34" s="71"/>
      <c r="G34" s="89"/>
      <c r="H34" s="230"/>
      <c r="J34" s="78">
        <f ca="1">MIN(D29:D33,H29:H33)</f>
        <v>28.501552</v>
      </c>
      <c r="L34" s="79"/>
      <c r="M34" s="80"/>
      <c r="N34" s="81"/>
      <c r="O34" s="222"/>
      <c r="P34" s="210"/>
      <c r="Q34" s="222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8"/>
      <c r="E35" s="222"/>
      <c r="F35" s="70"/>
      <c r="G35" s="72"/>
      <c r="H35" s="228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2"/>
      <c r="P35" s="6"/>
      <c r="Q35" s="222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8" t="s">
        <v>11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10"/>
      <c r="L37" s="281" t="str">
        <f>F37</f>
        <v>breakfast_semitrack</v>
      </c>
      <c r="M37" s="279"/>
      <c r="N37" s="280"/>
      <c r="O37" s="178"/>
      <c r="P37" s="210"/>
      <c r="U37" s="208"/>
      <c r="V37" s="208"/>
      <c r="X37" s="284"/>
      <c r="Y37" s="275"/>
      <c r="Z37" s="275"/>
    </row>
    <row r="38" spans="2:28" x14ac:dyDescent="0.25">
      <c r="B38" s="274" t="s">
        <v>24</v>
      </c>
      <c r="C38" s="275"/>
      <c r="D38" s="69" t="s">
        <v>25</v>
      </c>
      <c r="E38" s="222"/>
      <c r="F38" s="274" t="s">
        <v>24</v>
      </c>
      <c r="G38" s="275"/>
      <c r="H38" s="69" t="s">
        <v>25</v>
      </c>
      <c r="I38" s="10"/>
      <c r="J38" s="211" t="s">
        <v>26</v>
      </c>
      <c r="L38" s="282" t="s">
        <v>41</v>
      </c>
      <c r="M38" s="275"/>
      <c r="N38" s="283"/>
      <c r="O38" s="67"/>
      <c r="P38" s="4"/>
      <c r="R38" s="276"/>
      <c r="S38" s="275"/>
      <c r="T38" s="275"/>
      <c r="U38" s="209"/>
      <c r="V38" s="209"/>
      <c r="X38" s="276"/>
      <c r="Y38" s="275"/>
      <c r="Z38" s="275"/>
    </row>
    <row r="39" spans="2:28" x14ac:dyDescent="0.25">
      <c r="B39" s="175" t="s">
        <v>0</v>
      </c>
      <c r="C39" s="99" t="s">
        <v>28</v>
      </c>
      <c r="D39" s="68" t="s">
        <v>29</v>
      </c>
      <c r="E39" s="222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 breakfast_semitrack</v>
      </c>
      <c r="M39" s="194" t="str">
        <f>CONCATENATE(F$2," ",L37)</f>
        <v>11bit-quantize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3">
        <f ca="1">0.001*INDIRECT($B40&amp;"!E5")</f>
        <v>37.945208000000001</v>
      </c>
      <c r="E40" s="222"/>
      <c r="F40" s="92" t="str">
        <f>F37</f>
        <v>breakfast_semitrack</v>
      </c>
      <c r="G40" s="99" t="s">
        <v>31</v>
      </c>
      <c r="H40" s="223">
        <f ca="1">0.001*INDIRECT($B40&amp;"!W5")</f>
        <v>29.205624000000004</v>
      </c>
      <c r="I40" s="10"/>
      <c r="J40" s="224">
        <f ca="1">H40/D40-1</f>
        <v>-0.23032115148769239</v>
      </c>
      <c r="L40" s="74">
        <f ca="1">INDIRECT($B40&amp;"!"&amp;L$3&amp;"5")</f>
        <v>0.95698564733333324</v>
      </c>
      <c r="M40" s="75">
        <f ca="1">INDIRECT($B40&amp;"!"&amp;M$3&amp;"5")</f>
        <v>0.93397401466666685</v>
      </c>
      <c r="N40" s="76">
        <f ca="1">M40-L40</f>
        <v>-2.3011632666666393E-2</v>
      </c>
      <c r="O40" s="222"/>
      <c r="P40" s="224">
        <f ca="1">bdrate(D40:D43,L40:L43,H40:H43,M40:M43)</f>
        <v>8.141844981320423E-3</v>
      </c>
      <c r="Q40" s="222"/>
      <c r="R40" s="10"/>
      <c r="S40" s="10"/>
      <c r="T40" s="10"/>
      <c r="U40" s="10"/>
      <c r="V40" s="225"/>
      <c r="X40" s="7"/>
      <c r="Y40" s="7"/>
      <c r="Z40" s="64"/>
      <c r="AB40" s="226"/>
    </row>
    <row r="41" spans="2:28" x14ac:dyDescent="0.25">
      <c r="B41" s="92" t="str">
        <f>B40</f>
        <v>breakfast_semitrack</v>
      </c>
      <c r="C41" s="99" t="s">
        <v>32</v>
      </c>
      <c r="D41" s="223">
        <f ca="1">0.001*INDIRECT($B41&amp;"!E6")</f>
        <v>54.681568000000006</v>
      </c>
      <c r="E41" s="222"/>
      <c r="F41" s="92" t="str">
        <f>F40</f>
        <v>breakfast_semitrack</v>
      </c>
      <c r="G41" s="99" t="s">
        <v>32</v>
      </c>
      <c r="H41" s="223">
        <f ca="1">0.001*INDIRECT($B41&amp;"!W6")</f>
        <v>41.486840000000001</v>
      </c>
      <c r="I41" s="10"/>
      <c r="J41" s="224">
        <f ca="1">H41/D41-1</f>
        <v>-0.24130120043375503</v>
      </c>
      <c r="L41" s="74">
        <f ca="1">INDIRECT($B41&amp;"!"&amp;L$3&amp;"6")</f>
        <v>0.9749194326666667</v>
      </c>
      <c r="M41" s="75">
        <f ca="1">INDIRECT($B41&amp;"!"&amp;M$3&amp;"6")</f>
        <v>0.96183507400000001</v>
      </c>
      <c r="N41" s="76">
        <f ca="1">M41-L41</f>
        <v>-1.3084358666666684E-2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3">
        <f ca="1">0.001*INDIRECT($B42&amp;"!E7")</f>
        <v>79.040791999999996</v>
      </c>
      <c r="E42" s="222"/>
      <c r="F42" s="92" t="str">
        <f>F41</f>
        <v>breakfast_semitrack</v>
      </c>
      <c r="G42" s="99" t="s">
        <v>33</v>
      </c>
      <c r="H42" s="223">
        <f ca="1">0.001*INDIRECT($B42&amp;"!W7")</f>
        <v>59.819472000000005</v>
      </c>
      <c r="I42" s="10"/>
      <c r="J42" s="224">
        <f ca="1">H42/D42-1</f>
        <v>-0.24318227985367347</v>
      </c>
      <c r="L42" s="74">
        <f ca="1">INDIRECT($B42&amp;"!"&amp;L$3&amp;"7")</f>
        <v>0.98757303066666668</v>
      </c>
      <c r="M42" s="75">
        <f ca="1">INDIRECT($B42&amp;"!"&amp;M$3&amp;"7")</f>
        <v>0.97857687999999998</v>
      </c>
      <c r="N42" s="76">
        <f ca="1">M42-L42</f>
        <v>-8.9961506666667024E-3</v>
      </c>
      <c r="O42" s="222"/>
      <c r="P42" s="4" t="s">
        <v>34</v>
      </c>
      <c r="Q42" s="222"/>
      <c r="R42" s="10"/>
      <c r="S42" s="10"/>
      <c r="T42" s="10"/>
      <c r="U42" s="10"/>
      <c r="V42" s="225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3">
        <f ca="1">0.001*INDIRECT($B43&amp;"!E8")</f>
        <v>112.14424799999999</v>
      </c>
      <c r="E43" s="222"/>
      <c r="F43" s="92" t="str">
        <f>F42</f>
        <v>breakfast_semitrack</v>
      </c>
      <c r="G43" s="99" t="s">
        <v>35</v>
      </c>
      <c r="H43" s="223">
        <f ca="1">0.001*INDIRECT($B43&amp;"!W8")</f>
        <v>86.426751999999993</v>
      </c>
      <c r="I43" s="10"/>
      <c r="J43" s="224">
        <f ca="1">H43/D43-1</f>
        <v>-0.229325145592844</v>
      </c>
      <c r="L43" s="74">
        <f ca="1">INDIRECT($B43&amp;"!"&amp;L$3&amp;"8")</f>
        <v>0.99193356466666682</v>
      </c>
      <c r="M43" s="75">
        <f ca="1">INDIRECT($B43&amp;"!"&amp;M$3&amp;"8")</f>
        <v>0.98914434666666651</v>
      </c>
      <c r="N43" s="76">
        <f ca="1">M43-L43</f>
        <v>-2.7892180000003153E-3</v>
      </c>
      <c r="O43" s="222"/>
      <c r="P43" s="227">
        <f ca="1">bdrate(L40:L43,D40:D43,M40:M43,H40:H43)</f>
        <v>8.786691375584077E-5</v>
      </c>
      <c r="Q43" s="222"/>
      <c r="R43" s="10"/>
      <c r="S43" s="10"/>
      <c r="T43" s="10"/>
      <c r="U43" s="10"/>
      <c r="V43" s="225"/>
      <c r="X43" s="7"/>
      <c r="Y43" s="7"/>
      <c r="Z43" s="64"/>
    </row>
    <row r="44" spans="2:28" ht="16.5" customHeight="1" thickBot="1" x14ac:dyDescent="0.3">
      <c r="B44" s="70"/>
      <c r="C44" s="100"/>
      <c r="D44" s="228"/>
      <c r="E44" s="222"/>
      <c r="F44" s="70"/>
      <c r="G44" s="100"/>
      <c r="H44" s="223"/>
      <c r="I44" s="10"/>
      <c r="J44" s="224"/>
      <c r="L44" s="74"/>
      <c r="M44" s="75"/>
      <c r="N44" s="77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4"/>
      <c r="AB44" s="226"/>
    </row>
    <row r="45" spans="2:28" ht="16.5" customHeight="1" x14ac:dyDescent="0.25">
      <c r="B45" s="71"/>
      <c r="C45" s="89"/>
      <c r="D45" s="230"/>
      <c r="F45" s="71"/>
      <c r="G45" s="89"/>
      <c r="H45" s="230"/>
      <c r="J45" s="78">
        <f ca="1">MIN(D40:D44,H40:H44)</f>
        <v>29.205624000000004</v>
      </c>
      <c r="L45" s="79"/>
      <c r="M45" s="80"/>
      <c r="N45" s="81"/>
      <c r="O45" s="222"/>
      <c r="P45" s="210"/>
      <c r="Q45" s="222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8"/>
      <c r="E46" s="222"/>
      <c r="F46" s="70"/>
      <c r="G46" s="72"/>
      <c r="H46" s="228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2"/>
      <c r="P46" s="6"/>
      <c r="Q46" s="222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8" t="s">
        <v>12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10"/>
      <c r="L48" s="281" t="str">
        <f>F48</f>
        <v>cinema_track</v>
      </c>
      <c r="M48" s="279"/>
      <c r="N48" s="280"/>
      <c r="O48" s="178"/>
      <c r="P48" s="210"/>
      <c r="U48" s="208"/>
      <c r="V48" s="208"/>
      <c r="X48" s="284"/>
      <c r="Y48" s="275"/>
      <c r="Z48" s="275"/>
    </row>
    <row r="49" spans="2:28" x14ac:dyDescent="0.25">
      <c r="B49" s="274" t="s">
        <v>24</v>
      </c>
      <c r="C49" s="275"/>
      <c r="D49" s="69" t="s">
        <v>25</v>
      </c>
      <c r="E49" s="222"/>
      <c r="F49" s="274" t="s">
        <v>24</v>
      </c>
      <c r="G49" s="275"/>
      <c r="H49" s="69" t="s">
        <v>25</v>
      </c>
      <c r="I49" s="10"/>
      <c r="J49" s="211" t="s">
        <v>26</v>
      </c>
      <c r="L49" s="282" t="s">
        <v>41</v>
      </c>
      <c r="M49" s="275"/>
      <c r="N49" s="283"/>
      <c r="O49" s="67"/>
      <c r="P49" s="4"/>
      <c r="R49" s="276"/>
      <c r="S49" s="275"/>
      <c r="T49" s="275"/>
      <c r="U49" s="209"/>
      <c r="V49" s="209"/>
      <c r="X49" s="276"/>
      <c r="Y49" s="275"/>
      <c r="Z49" s="275"/>
    </row>
    <row r="50" spans="2:28" x14ac:dyDescent="0.25">
      <c r="B50" s="175" t="s">
        <v>0</v>
      </c>
      <c r="C50" s="99" t="s">
        <v>28</v>
      </c>
      <c r="D50" s="68" t="s">
        <v>29</v>
      </c>
      <c r="E50" s="222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 cinema_track</v>
      </c>
      <c r="M50" s="194" t="str">
        <f>CONCATENATE(F$2," ",L48)</f>
        <v>11bit-quantize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3">
        <f ca="1">0.001*INDIRECT($B51&amp;"!E5")</f>
        <v>27.457296000000003</v>
      </c>
      <c r="E51" s="222"/>
      <c r="F51" s="92" t="str">
        <f>F48</f>
        <v>cinema_track</v>
      </c>
      <c r="G51" s="99" t="s">
        <v>31</v>
      </c>
      <c r="H51" s="223">
        <f ca="1">0.001*INDIRECT($B51&amp;"!W5")</f>
        <v>21.309856</v>
      </c>
      <c r="I51" s="10"/>
      <c r="J51" s="224">
        <f ca="1">H51/D51-1</f>
        <v>-0.22389094687255451</v>
      </c>
      <c r="L51" s="74">
        <f ca="1">INDIRECT($B51&amp;"!"&amp;L$3&amp;"5")</f>
        <v>0.96903136380952382</v>
      </c>
      <c r="M51" s="75">
        <f ca="1">INDIRECT($B51&amp;"!"&amp;M$3&amp;"5")</f>
        <v>0.95174084190476171</v>
      </c>
      <c r="N51" s="76">
        <f ca="1">M51-L51</f>
        <v>-1.7290521904762102E-2</v>
      </c>
      <c r="O51" s="222"/>
      <c r="P51" s="224">
        <f ca="1">bdrate(D51:D54,L51:L54,H51:H54,M51:M54)</f>
        <v>1.1489292244538207E-2</v>
      </c>
      <c r="Q51" s="222"/>
      <c r="R51" s="10"/>
      <c r="S51" s="10"/>
      <c r="T51" s="10"/>
      <c r="U51" s="10"/>
      <c r="V51" s="225"/>
      <c r="X51" s="7"/>
      <c r="Y51" s="7"/>
      <c r="Z51" s="64"/>
      <c r="AB51" s="226"/>
    </row>
    <row r="52" spans="2:28" x14ac:dyDescent="0.25">
      <c r="B52" s="92" t="str">
        <f>B51</f>
        <v>cinema_track</v>
      </c>
      <c r="C52" s="99" t="s">
        <v>32</v>
      </c>
      <c r="D52" s="223">
        <f ca="1">0.001*INDIRECT($B52&amp;"!E6")</f>
        <v>39.731791999999999</v>
      </c>
      <c r="E52" s="222"/>
      <c r="F52" s="92" t="str">
        <f>F51</f>
        <v>cinema_track</v>
      </c>
      <c r="G52" s="99" t="s">
        <v>32</v>
      </c>
      <c r="H52" s="223">
        <f ca="1">0.001*INDIRECT($B52&amp;"!W6")</f>
        <v>29.949416000000003</v>
      </c>
      <c r="I52" s="10"/>
      <c r="J52" s="224">
        <f ca="1">H52/D52-1</f>
        <v>-0.24621028923135402</v>
      </c>
      <c r="L52" s="74">
        <f ca="1">INDIRECT($B52&amp;"!"&amp;L$3&amp;"6")</f>
        <v>0.98082668380952365</v>
      </c>
      <c r="M52" s="75">
        <f ca="1">INDIRECT($B52&amp;"!"&amp;M$3&amp;"6")</f>
        <v>0.97234949761904754</v>
      </c>
      <c r="N52" s="76">
        <f ca="1">M52-L52</f>
        <v>-8.4771861904761048E-3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3">
        <f ca="1">0.001*INDIRECT($B53&amp;"!E7")</f>
        <v>59.551984000000004</v>
      </c>
      <c r="E53" s="222"/>
      <c r="F53" s="92" t="str">
        <f>F52</f>
        <v>cinema_track</v>
      </c>
      <c r="G53" s="99" t="s">
        <v>33</v>
      </c>
      <c r="H53" s="223">
        <f ca="1">0.001*INDIRECT($B53&amp;"!W7")</f>
        <v>43.809032000000002</v>
      </c>
      <c r="I53" s="10"/>
      <c r="J53" s="224">
        <f ca="1">H53/D53-1</f>
        <v>-0.26435646543698699</v>
      </c>
      <c r="L53" s="74">
        <f ca="1">INDIRECT($B53&amp;"!"&amp;L$3&amp;"7")</f>
        <v>0.98939370380952374</v>
      </c>
      <c r="M53" s="75">
        <f ca="1">INDIRECT($B53&amp;"!"&amp;M$3&amp;"7")</f>
        <v>0.98286093761904747</v>
      </c>
      <c r="N53" s="76">
        <f ca="1">M53-L53</f>
        <v>-6.5327661904762691E-3</v>
      </c>
      <c r="O53" s="222"/>
      <c r="P53" s="4" t="s">
        <v>34</v>
      </c>
      <c r="Q53" s="222"/>
      <c r="R53" s="10"/>
      <c r="S53" s="10"/>
      <c r="T53" s="10"/>
      <c r="U53" s="10"/>
      <c r="V53" s="225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3">
        <f ca="1">0.001*INDIRECT($B54&amp;"!E8")</f>
        <v>86.991584000000003</v>
      </c>
      <c r="E54" s="222"/>
      <c r="F54" s="92" t="str">
        <f>F53</f>
        <v>cinema_track</v>
      </c>
      <c r="G54" s="99" t="s">
        <v>35</v>
      </c>
      <c r="H54" s="223">
        <f ca="1">0.001*INDIRECT($B54&amp;"!W8")</f>
        <v>65.694232</v>
      </c>
      <c r="I54" s="10"/>
      <c r="J54" s="224">
        <f ca="1">H54/D54-1</f>
        <v>-0.24482083232327401</v>
      </c>
      <c r="L54" s="74">
        <f ca="1">INDIRECT($B54&amp;"!"&amp;L$3&amp;"8")</f>
        <v>0.99380515857142848</v>
      </c>
      <c r="M54" s="75">
        <f ca="1">INDIRECT($B54&amp;"!"&amp;M$3&amp;"8")</f>
        <v>0.9907358961904762</v>
      </c>
      <c r="N54" s="76">
        <f ca="1">M54-L54</f>
        <v>-3.0692623809522868E-3</v>
      </c>
      <c r="O54" s="222"/>
      <c r="P54" s="227">
        <f ca="1">bdrate(L51:L54,D51:D54,M51:M54,H51:H54)</f>
        <v>-4.6685397630974457E-5</v>
      </c>
      <c r="Q54" s="222"/>
      <c r="R54" s="10"/>
      <c r="S54" s="10"/>
      <c r="T54" s="10"/>
      <c r="U54" s="10"/>
      <c r="V54" s="225"/>
      <c r="X54" s="7"/>
      <c r="Y54" s="7"/>
      <c r="Z54" s="64"/>
    </row>
    <row r="55" spans="2:28" ht="16.5" customHeight="1" thickBot="1" x14ac:dyDescent="0.3">
      <c r="B55" s="70"/>
      <c r="C55" s="100"/>
      <c r="D55" s="228"/>
      <c r="E55" s="222"/>
      <c r="F55" s="70"/>
      <c r="G55" s="100"/>
      <c r="H55" s="223"/>
      <c r="I55" s="10"/>
      <c r="J55" s="224"/>
      <c r="L55" s="74"/>
      <c r="M55" s="75"/>
      <c r="N55" s="77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4"/>
      <c r="AB55" s="226"/>
    </row>
    <row r="56" spans="2:28" ht="16.5" customHeight="1" x14ac:dyDescent="0.25">
      <c r="B56" s="88"/>
      <c r="C56" s="89"/>
      <c r="D56" s="230"/>
      <c r="F56" s="88"/>
      <c r="G56" s="89"/>
      <c r="H56" s="230"/>
      <c r="J56" s="78">
        <f ca="1">MIN(D51:D55,H51:H55)</f>
        <v>21.309856</v>
      </c>
      <c r="L56" s="79"/>
      <c r="M56" s="80"/>
      <c r="N56" s="81"/>
      <c r="O56" s="222"/>
      <c r="P56" s="210"/>
      <c r="Q56" s="222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8"/>
      <c r="E57" s="222"/>
      <c r="F57" s="70"/>
      <c r="G57" s="72"/>
      <c r="H57" s="228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2"/>
      <c r="P57" s="6"/>
      <c r="Q57" s="222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8" t="s">
        <v>13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10"/>
      <c r="L59" s="281" t="str">
        <f>F59</f>
        <v>cinema_semitrack</v>
      </c>
      <c r="M59" s="279"/>
      <c r="N59" s="280"/>
      <c r="O59" s="178"/>
      <c r="P59" s="210"/>
      <c r="U59" s="208"/>
      <c r="V59" s="208"/>
      <c r="X59" s="284"/>
      <c r="Y59" s="275"/>
      <c r="Z59" s="275"/>
    </row>
    <row r="60" spans="2:28" x14ac:dyDescent="0.25">
      <c r="B60" s="274" t="s">
        <v>24</v>
      </c>
      <c r="C60" s="275"/>
      <c r="D60" s="69" t="s">
        <v>25</v>
      </c>
      <c r="E60" s="222"/>
      <c r="F60" s="274" t="s">
        <v>24</v>
      </c>
      <c r="G60" s="275"/>
      <c r="H60" s="69" t="s">
        <v>25</v>
      </c>
      <c r="I60" s="10"/>
      <c r="J60" s="211" t="s">
        <v>26</v>
      </c>
      <c r="L60" s="282" t="s">
        <v>41</v>
      </c>
      <c r="M60" s="275"/>
      <c r="N60" s="283"/>
      <c r="O60" s="67"/>
      <c r="P60" s="4"/>
      <c r="R60" s="276"/>
      <c r="S60" s="275"/>
      <c r="T60" s="275"/>
      <c r="U60" s="209"/>
      <c r="V60" s="209"/>
      <c r="X60" s="276"/>
      <c r="Y60" s="275"/>
      <c r="Z60" s="275"/>
    </row>
    <row r="61" spans="2:28" x14ac:dyDescent="0.25">
      <c r="B61" s="175" t="s">
        <v>0</v>
      </c>
      <c r="C61" s="99" t="s">
        <v>28</v>
      </c>
      <c r="D61" s="68" t="s">
        <v>29</v>
      </c>
      <c r="E61" s="222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 cinema_semitrack</v>
      </c>
      <c r="M61" s="194" t="str">
        <f>CONCATENATE(F$2," ",L59)</f>
        <v>11bit-quantize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3">
        <f ca="1">0.001*INDIRECT($B62&amp;"!E5")</f>
        <v>28.316848</v>
      </c>
      <c r="E62" s="222"/>
      <c r="F62" s="92" t="str">
        <f>F59</f>
        <v>cinema_semitrack</v>
      </c>
      <c r="G62" s="99" t="s">
        <v>31</v>
      </c>
      <c r="H62" s="223">
        <f ca="1">0.001*INDIRECT($B62&amp;"!W5")</f>
        <v>22.008264000000004</v>
      </c>
      <c r="I62" s="10"/>
      <c r="J62" s="224">
        <f ca="1">H62/D62-1</f>
        <v>-0.22278553036693904</v>
      </c>
      <c r="L62" s="74">
        <f ca="1">INDIRECT($B62&amp;"!"&amp;L$3&amp;"5")</f>
        <v>0.96755116761904758</v>
      </c>
      <c r="M62" s="75">
        <f ca="1">INDIRECT($B62&amp;"!"&amp;M$3&amp;"5")</f>
        <v>0.94938964285714278</v>
      </c>
      <c r="N62" s="76">
        <f ca="1">M62-L62</f>
        <v>-1.8161524761904801E-2</v>
      </c>
      <c r="O62" s="222"/>
      <c r="P62" s="224">
        <f ca="1">bdrate(D62:D65,L62:L65,H62:H65,M62:M65)</f>
        <v>4.879156539072449E-3</v>
      </c>
      <c r="Q62" s="222"/>
      <c r="R62" s="10"/>
      <c r="S62" s="10"/>
      <c r="T62" s="10"/>
      <c r="U62" s="10"/>
      <c r="V62" s="225"/>
      <c r="X62" s="7"/>
      <c r="Y62" s="7"/>
      <c r="Z62" s="64"/>
      <c r="AB62" s="226"/>
    </row>
    <row r="63" spans="2:28" x14ac:dyDescent="0.25">
      <c r="B63" s="92" t="str">
        <f>B62</f>
        <v>cinema_semitrack</v>
      </c>
      <c r="C63" s="99" t="s">
        <v>32</v>
      </c>
      <c r="D63" s="223">
        <f ca="1">0.001*INDIRECT($B63&amp;"!E6")</f>
        <v>41.126480000000001</v>
      </c>
      <c r="E63" s="222"/>
      <c r="F63" s="92" t="str">
        <f>F62</f>
        <v>cinema_semitrack</v>
      </c>
      <c r="G63" s="99" t="s">
        <v>32</v>
      </c>
      <c r="H63" s="223">
        <f ca="1">0.001*INDIRECT($B63&amp;"!W6")</f>
        <v>30.895712</v>
      </c>
      <c r="I63" s="10"/>
      <c r="J63" s="224">
        <f ca="1">H63/D63-1</f>
        <v>-0.24876352170183302</v>
      </c>
      <c r="L63" s="74">
        <f ca="1">INDIRECT($B63&amp;"!"&amp;L$3&amp;"6")</f>
        <v>0.97986977619047599</v>
      </c>
      <c r="M63" s="75">
        <f ca="1">INDIRECT($B63&amp;"!"&amp;M$3&amp;"6")</f>
        <v>0.97109627333333337</v>
      </c>
      <c r="N63" s="76">
        <f ca="1">M63-L63</f>
        <v>-8.7735028571426232E-3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3">
        <f ca="1">0.001*INDIRECT($B64&amp;"!E7")</f>
        <v>61.86504</v>
      </c>
      <c r="E64" s="222"/>
      <c r="F64" s="92" t="str">
        <f>F63</f>
        <v>cinema_semitrack</v>
      </c>
      <c r="G64" s="99" t="s">
        <v>33</v>
      </c>
      <c r="H64" s="223">
        <f ca="1">0.001*INDIRECT($B64&amp;"!W7")</f>
        <v>45.398407999999996</v>
      </c>
      <c r="I64" s="10"/>
      <c r="J64" s="224">
        <f ca="1">H64/D64-1</f>
        <v>-0.26617023120004457</v>
      </c>
      <c r="L64" s="74">
        <f ca="1">INDIRECT($B64&amp;"!"&amp;L$3&amp;"7")</f>
        <v>0.98891836142857159</v>
      </c>
      <c r="M64" s="75">
        <f ca="1">INDIRECT($B64&amp;"!"&amp;M$3&amp;"7")</f>
        <v>0.98227012428571436</v>
      </c>
      <c r="N64" s="76">
        <f ca="1">M64-L64</f>
        <v>-6.6482371428572273E-3</v>
      </c>
      <c r="O64" s="222"/>
      <c r="P64" s="4" t="s">
        <v>34</v>
      </c>
      <c r="Q64" s="222"/>
      <c r="R64" s="10"/>
      <c r="S64" s="10"/>
      <c r="T64" s="10"/>
      <c r="U64" s="10"/>
      <c r="V64" s="225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3">
        <f ca="1">0.001*INDIRECT($B65&amp;"!E8")</f>
        <v>90.416760000000011</v>
      </c>
      <c r="E65" s="222"/>
      <c r="F65" s="92" t="str">
        <f>F64</f>
        <v>cinema_semitrack</v>
      </c>
      <c r="G65" s="99" t="s">
        <v>35</v>
      </c>
      <c r="H65" s="223">
        <f ca="1">0.001*INDIRECT($B65&amp;"!W8")</f>
        <v>68.281632000000002</v>
      </c>
      <c r="I65" s="10"/>
      <c r="J65" s="224">
        <f ca="1">H65/D65-1</f>
        <v>-0.24481222286664561</v>
      </c>
      <c r="L65" s="74">
        <f ca="1">INDIRECT($B65&amp;"!"&amp;L$3&amp;"8")</f>
        <v>0.99346047666666659</v>
      </c>
      <c r="M65" s="75">
        <f ca="1">INDIRECT($B65&amp;"!"&amp;M$3&amp;"8")</f>
        <v>0.99036659857142861</v>
      </c>
      <c r="N65" s="76">
        <f ca="1">M65-L65</f>
        <v>-3.0938780952379785E-3</v>
      </c>
      <c r="O65" s="222"/>
      <c r="P65" s="227">
        <f ca="1">bdrate(L62:L65,D62:D65,M62:M65,H62:H65)</f>
        <v>1.2942504250013087E-4</v>
      </c>
      <c r="Q65" s="222"/>
      <c r="R65" s="10"/>
      <c r="S65" s="10"/>
      <c r="T65" s="10"/>
      <c r="U65" s="10"/>
      <c r="V65" s="225"/>
      <c r="X65" s="7"/>
      <c r="Y65" s="7"/>
      <c r="Z65" s="64"/>
    </row>
    <row r="66" spans="2:28" ht="16.5" customHeight="1" thickBot="1" x14ac:dyDescent="0.3">
      <c r="B66" s="70"/>
      <c r="C66" s="100"/>
      <c r="D66" s="228"/>
      <c r="E66" s="222"/>
      <c r="F66" s="70"/>
      <c r="G66" s="100"/>
      <c r="H66" s="223"/>
      <c r="I66" s="10"/>
      <c r="J66" s="224"/>
      <c r="L66" s="74"/>
      <c r="M66" s="75"/>
      <c r="N66" s="77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4"/>
      <c r="AB66" s="226"/>
    </row>
    <row r="67" spans="2:28" ht="16.5" customHeight="1" x14ac:dyDescent="0.25">
      <c r="B67" s="88"/>
      <c r="C67" s="89"/>
      <c r="D67" s="230"/>
      <c r="F67" s="88"/>
      <c r="G67" s="89"/>
      <c r="H67" s="230"/>
      <c r="J67" s="78">
        <f ca="1">MIN(D62:D66,H62:H66)</f>
        <v>22.008264000000004</v>
      </c>
      <c r="L67" s="79"/>
      <c r="M67" s="80"/>
      <c r="N67" s="81"/>
      <c r="O67" s="222"/>
      <c r="P67" s="210"/>
      <c r="Q67" s="222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8"/>
      <c r="E68" s="222"/>
      <c r="F68" s="70"/>
      <c r="G68" s="72"/>
      <c r="H68" s="228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2"/>
      <c r="P68" s="6"/>
      <c r="Q68" s="222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8" t="s">
        <v>14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10"/>
      <c r="L70" s="281" t="str">
        <f>F70</f>
        <v>breakdance_track</v>
      </c>
      <c r="M70" s="279"/>
      <c r="N70" s="280"/>
      <c r="O70" s="178"/>
      <c r="P70" s="210"/>
      <c r="U70" s="208"/>
      <c r="V70" s="208"/>
      <c r="X70" s="284"/>
      <c r="Y70" s="275"/>
      <c r="Z70" s="275"/>
    </row>
    <row r="71" spans="2:28" x14ac:dyDescent="0.25">
      <c r="B71" s="274" t="s">
        <v>24</v>
      </c>
      <c r="C71" s="275"/>
      <c r="D71" s="69" t="s">
        <v>25</v>
      </c>
      <c r="E71" s="222"/>
      <c r="F71" s="274" t="s">
        <v>24</v>
      </c>
      <c r="G71" s="275"/>
      <c r="H71" s="69" t="s">
        <v>25</v>
      </c>
      <c r="I71" s="10"/>
      <c r="J71" s="211" t="s">
        <v>26</v>
      </c>
      <c r="L71" s="282" t="s">
        <v>41</v>
      </c>
      <c r="M71" s="275"/>
      <c r="N71" s="283"/>
      <c r="O71" s="67"/>
      <c r="P71" s="4"/>
      <c r="R71" s="276"/>
      <c r="S71" s="275"/>
      <c r="T71" s="275"/>
      <c r="U71" s="209"/>
      <c r="V71" s="209"/>
      <c r="X71" s="276"/>
      <c r="Y71" s="275"/>
      <c r="Z71" s="275"/>
    </row>
    <row r="72" spans="2:28" x14ac:dyDescent="0.25">
      <c r="B72" s="175" t="s">
        <v>0</v>
      </c>
      <c r="C72" s="99" t="s">
        <v>28</v>
      </c>
      <c r="D72" s="68" t="s">
        <v>29</v>
      </c>
      <c r="E72" s="222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 breakdance_track</v>
      </c>
      <c r="M72" s="194" t="str">
        <f>CONCATENATE(F$2," ",L70)</f>
        <v>11bit-quantize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3">
        <f ca="1">0.001*INDIRECT($B73&amp;"!E5")</f>
        <v>126.58231200000002</v>
      </c>
      <c r="E73" s="222"/>
      <c r="F73" s="92" t="str">
        <f>F70</f>
        <v>breakdance_track</v>
      </c>
      <c r="G73" s="99" t="s">
        <v>31</v>
      </c>
      <c r="H73" s="223">
        <f ca="1">0.001*INDIRECT($B73&amp;"!W5")</f>
        <v>98.050312000000005</v>
      </c>
      <c r="I73" s="10"/>
      <c r="J73" s="224">
        <f ca="1">H73/D73-1</f>
        <v>-0.22540274031335439</v>
      </c>
      <c r="L73" s="74">
        <f ca="1">INDIRECT($B73&amp;"!"&amp;L$3&amp;"5")</f>
        <v>0.93688656531250003</v>
      </c>
      <c r="M73" s="75">
        <f ca="1">INDIRECT($B73&amp;"!"&amp;M$3&amp;"5")</f>
        <v>0.90175803187499992</v>
      </c>
      <c r="N73" s="76">
        <f ca="1">M73-L73</f>
        <v>-3.5128533437500109E-2</v>
      </c>
      <c r="O73" s="222"/>
      <c r="P73" s="224">
        <f ca="1">bdrate(D73:D76,L73:L76,H73:H76,M73:M76)</f>
        <v>1.7568407020345234E-2</v>
      </c>
      <c r="Q73" s="222"/>
      <c r="R73" s="10"/>
      <c r="S73" s="10"/>
      <c r="T73" s="10"/>
      <c r="U73" s="10"/>
      <c r="V73" s="225"/>
      <c r="X73" s="7"/>
      <c r="Y73" s="7"/>
      <c r="Z73" s="64"/>
      <c r="AB73" s="226"/>
    </row>
    <row r="74" spans="2:28" x14ac:dyDescent="0.25">
      <c r="B74" s="92" t="str">
        <f>B73</f>
        <v>breakdance_track</v>
      </c>
      <c r="C74" s="99" t="s">
        <v>32</v>
      </c>
      <c r="D74" s="223">
        <f ca="1">0.001*INDIRECT($B74&amp;"!E6")</f>
        <v>181.19922399999999</v>
      </c>
      <c r="E74" s="222"/>
      <c r="F74" s="92" t="str">
        <f>F73</f>
        <v>breakdance_track</v>
      </c>
      <c r="G74" s="99" t="s">
        <v>32</v>
      </c>
      <c r="H74" s="223">
        <f ca="1">0.001*INDIRECT($B74&amp;"!W6")</f>
        <v>138.37070399999999</v>
      </c>
      <c r="I74" s="10"/>
      <c r="J74" s="224">
        <f ca="1">H74/D74-1</f>
        <v>-0.23636149788367744</v>
      </c>
      <c r="L74" s="74">
        <f ca="1">INDIRECT($B74&amp;"!"&amp;L$3&amp;"6")</f>
        <v>0.97254385749999983</v>
      </c>
      <c r="M74" s="75">
        <f ca="1">INDIRECT($B74&amp;"!"&amp;M$3&amp;"6")</f>
        <v>0.94690562843749992</v>
      </c>
      <c r="N74" s="76">
        <f ca="1">M74-L74</f>
        <v>-2.5638229062499907E-2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3">
        <f ca="1">0.001*INDIRECT($B75&amp;"!E7")</f>
        <v>256.27688799999999</v>
      </c>
      <c r="E75" s="222"/>
      <c r="F75" s="92" t="str">
        <f>F74</f>
        <v>breakdance_track</v>
      </c>
      <c r="G75" s="99" t="s">
        <v>33</v>
      </c>
      <c r="H75" s="223">
        <f ca="1">0.001*INDIRECT($B75&amp;"!W7")</f>
        <v>197.38556</v>
      </c>
      <c r="I75" s="10"/>
      <c r="J75" s="224">
        <f ca="1">H75/D75-1</f>
        <v>-0.22979570440234154</v>
      </c>
      <c r="L75" s="74">
        <f ca="1">INDIRECT($B75&amp;"!"&amp;L$3&amp;"7")</f>
        <v>0.98944849312499994</v>
      </c>
      <c r="M75" s="75">
        <f ca="1">INDIRECT($B75&amp;"!"&amp;M$3&amp;"7")</f>
        <v>0.97815203906250014</v>
      </c>
      <c r="N75" s="76">
        <f ca="1">M75-L75</f>
        <v>-1.1296454062499794E-2</v>
      </c>
      <c r="O75" s="222"/>
      <c r="P75" s="4" t="s">
        <v>34</v>
      </c>
      <c r="Q75" s="222"/>
      <c r="R75" s="10"/>
      <c r="S75" s="10"/>
      <c r="T75" s="10"/>
      <c r="U75" s="10"/>
      <c r="V75" s="225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3">
        <f ca="1">0.001*INDIRECT($B76&amp;"!E8")</f>
        <v>356.432816</v>
      </c>
      <c r="E76" s="222"/>
      <c r="F76" s="92" t="str">
        <f>F75</f>
        <v>breakdance_track</v>
      </c>
      <c r="G76" s="99" t="s">
        <v>35</v>
      </c>
      <c r="H76" s="223">
        <f ca="1">0.001*INDIRECT($B76&amp;"!W8")</f>
        <v>278.56732</v>
      </c>
      <c r="I76" s="10"/>
      <c r="J76" s="224">
        <f ca="1">H76/D76-1</f>
        <v>-0.2184577078896125</v>
      </c>
      <c r="L76" s="74">
        <f ca="1">INDIRECT($B76&amp;"!"&amp;L$3&amp;"8")</f>
        <v>0.99455648124999985</v>
      </c>
      <c r="M76" s="75">
        <f ca="1">INDIRECT($B76&amp;"!"&amp;M$3&amp;"8")</f>
        <v>0.99130811718750012</v>
      </c>
      <c r="N76" s="76">
        <f ca="1">M76-L76</f>
        <v>-3.2483640624997312E-3</v>
      </c>
      <c r="O76" s="222"/>
      <c r="P76" s="227">
        <f ca="1">bdrate(L73:L76,D73:D76,M73:M76,H73:H76)</f>
        <v>1.3034632693709192E-4</v>
      </c>
      <c r="Q76" s="222"/>
      <c r="R76" s="10"/>
      <c r="S76" s="10"/>
      <c r="T76" s="10"/>
      <c r="U76" s="10"/>
      <c r="V76" s="225"/>
      <c r="X76" s="7"/>
      <c r="Y76" s="7"/>
      <c r="Z76" s="64"/>
    </row>
    <row r="77" spans="2:28" ht="16.5" customHeight="1" thickBot="1" x14ac:dyDescent="0.3">
      <c r="B77" s="70"/>
      <c r="C77" s="100"/>
      <c r="D77" s="228"/>
      <c r="E77" s="222"/>
      <c r="F77" s="70"/>
      <c r="G77" s="100"/>
      <c r="H77" s="223"/>
      <c r="I77" s="10"/>
      <c r="J77" s="224"/>
      <c r="L77" s="74"/>
      <c r="M77" s="75"/>
      <c r="N77" s="77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4"/>
      <c r="AB77" s="226"/>
    </row>
    <row r="78" spans="2:28" ht="16.5" customHeight="1" x14ac:dyDescent="0.25">
      <c r="B78" s="88"/>
      <c r="C78" s="89"/>
      <c r="D78" s="230"/>
      <c r="F78" s="88"/>
      <c r="G78" s="89"/>
      <c r="H78" s="230"/>
      <c r="J78" s="78">
        <f ca="1">MIN(D73:D77,H73:H77)</f>
        <v>98.050312000000005</v>
      </c>
      <c r="L78" s="79"/>
      <c r="M78" s="80"/>
      <c r="N78" s="81"/>
      <c r="O78" s="222"/>
      <c r="P78" s="210"/>
      <c r="Q78" s="222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8"/>
      <c r="E79" s="222"/>
      <c r="F79" s="70"/>
      <c r="G79" s="72"/>
      <c r="H79" s="228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2"/>
      <c r="P79" s="6"/>
      <c r="Q79" s="222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8" t="s">
        <v>15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10"/>
      <c r="L81" s="281" t="str">
        <f>F81</f>
        <v>breakdance_semitrack</v>
      </c>
      <c r="M81" s="279"/>
      <c r="N81" s="280"/>
      <c r="O81" s="178"/>
      <c r="P81" s="210"/>
      <c r="U81" s="208"/>
      <c r="V81" s="208"/>
      <c r="X81" s="284"/>
      <c r="Y81" s="275"/>
      <c r="Z81" s="275"/>
    </row>
    <row r="82" spans="2:28" x14ac:dyDescent="0.25">
      <c r="B82" s="274" t="s">
        <v>24</v>
      </c>
      <c r="C82" s="275"/>
      <c r="D82" s="69" t="s">
        <v>25</v>
      </c>
      <c r="E82" s="222"/>
      <c r="F82" s="274" t="s">
        <v>24</v>
      </c>
      <c r="G82" s="275"/>
      <c r="H82" s="69" t="s">
        <v>25</v>
      </c>
      <c r="I82" s="10"/>
      <c r="J82" s="211" t="s">
        <v>26</v>
      </c>
      <c r="L82" s="282" t="s">
        <v>41</v>
      </c>
      <c r="M82" s="275"/>
      <c r="N82" s="283"/>
      <c r="O82" s="67"/>
      <c r="P82" s="4"/>
      <c r="R82" s="276"/>
      <c r="S82" s="275"/>
      <c r="T82" s="275"/>
      <c r="U82" s="209"/>
      <c r="V82" s="209"/>
      <c r="X82" s="276"/>
      <c r="Y82" s="275"/>
      <c r="Z82" s="275"/>
    </row>
    <row r="83" spans="2:28" x14ac:dyDescent="0.25">
      <c r="B83" s="175" t="s">
        <v>0</v>
      </c>
      <c r="C83" s="99" t="s">
        <v>28</v>
      </c>
      <c r="D83" s="68" t="s">
        <v>29</v>
      </c>
      <c r="E83" s="222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 breakdance_semitrack</v>
      </c>
      <c r="M83" s="194" t="str">
        <f>CONCATENATE(F$2," ",L81)</f>
        <v>11bit-quantize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3">
        <f ca="1">0.001*INDIRECT($B84&amp;"!E5")</f>
        <v>132.47429600000001</v>
      </c>
      <c r="E84" s="222"/>
      <c r="F84" s="92" t="str">
        <f>F81</f>
        <v>breakdance_semitrack</v>
      </c>
      <c r="G84" s="99" t="s">
        <v>31</v>
      </c>
      <c r="H84" s="223">
        <f ca="1">0.001*INDIRECT($B84&amp;"!W5")</f>
        <v>102.413904</v>
      </c>
      <c r="I84" s="10"/>
      <c r="J84" s="224">
        <f ca="1">H84/D84-1</f>
        <v>-0.22691490279744542</v>
      </c>
      <c r="L84" s="74">
        <f ca="1">INDIRECT($B84&amp;"!"&amp;L$3&amp;"5")</f>
        <v>0.92944511875000002</v>
      </c>
      <c r="M84" s="75">
        <f ca="1">INDIRECT($B84&amp;"!"&amp;M$3&amp;"5")</f>
        <v>0.89023165812499994</v>
      </c>
      <c r="N84" s="76">
        <f ca="1">M84-L84</f>
        <v>-3.9213460625000085E-2</v>
      </c>
      <c r="O84" s="222"/>
      <c r="P84" s="224">
        <f ca="1">bdrate(D84:D87,L84:L87,H84:H87,M84:M87)</f>
        <v>1.8346349264647843E-2</v>
      </c>
      <c r="Q84" s="222"/>
      <c r="R84" s="10"/>
      <c r="S84" s="10"/>
      <c r="T84" s="10"/>
      <c r="U84" s="10"/>
      <c r="V84" s="225"/>
      <c r="X84" s="7"/>
      <c r="Y84" s="7"/>
      <c r="Z84" s="64"/>
      <c r="AB84" s="226"/>
    </row>
    <row r="85" spans="2:28" x14ac:dyDescent="0.25">
      <c r="B85" s="92" t="str">
        <f>B84</f>
        <v>breakdance_semitrack</v>
      </c>
      <c r="C85" s="99" t="s">
        <v>32</v>
      </c>
      <c r="D85" s="223">
        <f ca="1">0.001*INDIRECT($B85&amp;"!E6")</f>
        <v>189.77703999999997</v>
      </c>
      <c r="E85" s="222"/>
      <c r="F85" s="92" t="str">
        <f>F84</f>
        <v>breakdance_semitrack</v>
      </c>
      <c r="G85" s="99" t="s">
        <v>32</v>
      </c>
      <c r="H85" s="223">
        <f ca="1">0.001*INDIRECT($B85&amp;"!W6")</f>
        <v>144.882408</v>
      </c>
      <c r="I85" s="10"/>
      <c r="J85" s="224">
        <f ca="1">H85/D85-1</f>
        <v>-0.23656513980827176</v>
      </c>
      <c r="L85" s="74">
        <f ca="1">INDIRECT($B85&amp;"!"&amp;L$3&amp;"6")</f>
        <v>0.96953595656249991</v>
      </c>
      <c r="M85" s="75">
        <f ca="1">INDIRECT($B85&amp;"!"&amp;M$3&amp;"6")</f>
        <v>0.94073154718750007</v>
      </c>
      <c r="N85" s="76">
        <f ca="1">M85-L85</f>
        <v>-2.880440937499984E-2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3">
        <f ca="1">0.001*INDIRECT($B86&amp;"!E7")</f>
        <v>268.24353600000001</v>
      </c>
      <c r="E86" s="222"/>
      <c r="F86" s="92" t="str">
        <f>F85</f>
        <v>breakdance_semitrack</v>
      </c>
      <c r="G86" s="99" t="s">
        <v>33</v>
      </c>
      <c r="H86" s="223">
        <f ca="1">0.001*INDIRECT($B86&amp;"!W7")</f>
        <v>206.73079999999996</v>
      </c>
      <c r="I86" s="10"/>
      <c r="J86" s="224">
        <f ca="1">H86/D86-1</f>
        <v>-0.22931675043233868</v>
      </c>
      <c r="L86" s="74">
        <f ca="1">INDIRECT($B86&amp;"!"&amp;L$3&amp;"7")</f>
        <v>0.98823150374999991</v>
      </c>
      <c r="M86" s="75">
        <f ca="1">INDIRECT($B86&amp;"!"&amp;M$3&amp;"7")</f>
        <v>0.97575188468749996</v>
      </c>
      <c r="N86" s="76">
        <f ca="1">M86-L86</f>
        <v>-1.2479619062499947E-2</v>
      </c>
      <c r="O86" s="222"/>
      <c r="P86" s="4" t="s">
        <v>34</v>
      </c>
      <c r="Q86" s="222"/>
      <c r="R86" s="10"/>
      <c r="S86" s="10"/>
      <c r="T86" s="10"/>
      <c r="U86" s="10"/>
      <c r="V86" s="225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3">
        <f ca="1">0.001*INDIRECT($B87&amp;"!E8")</f>
        <v>372.53076799999991</v>
      </c>
      <c r="E87" s="222"/>
      <c r="F87" s="92" t="str">
        <f>F86</f>
        <v>breakdance_semitrack</v>
      </c>
      <c r="G87" s="99" t="s">
        <v>35</v>
      </c>
      <c r="H87" s="223">
        <f ca="1">0.001*INDIRECT($B87&amp;"!W8")</f>
        <v>291.55017599999996</v>
      </c>
      <c r="I87" s="10"/>
      <c r="J87" s="224">
        <f ca="1">H87/D87-1</f>
        <v>-0.21737960715234117</v>
      </c>
      <c r="L87" s="74">
        <f ca="1">INDIRECT($B87&amp;"!"&amp;L$3&amp;"8")</f>
        <v>0.99383825499999989</v>
      </c>
      <c r="M87" s="75">
        <f ca="1">INDIRECT($B87&amp;"!"&amp;M$3&amp;"8")</f>
        <v>0.99029638500000017</v>
      </c>
      <c r="N87" s="76">
        <f ca="1">M87-L87</f>
        <v>-3.541869999999725E-3</v>
      </c>
      <c r="O87" s="222"/>
      <c r="P87" s="227">
        <f ca="1">bdrate(L84:L87,D84:D87,M84:M87,H84:H87)</f>
        <v>1.2551708427777086E-4</v>
      </c>
      <c r="Q87" s="222"/>
      <c r="R87" s="10"/>
      <c r="S87" s="10"/>
      <c r="T87" s="10"/>
      <c r="U87" s="10"/>
      <c r="V87" s="225"/>
      <c r="X87" s="7"/>
      <c r="Y87" s="7"/>
      <c r="Z87" s="64"/>
    </row>
    <row r="88" spans="2:28" ht="16.5" customHeight="1" thickBot="1" x14ac:dyDescent="0.3">
      <c r="B88" s="70"/>
      <c r="C88" s="100"/>
      <c r="D88" s="228"/>
      <c r="E88" s="222"/>
      <c r="F88" s="70"/>
      <c r="G88" s="100"/>
      <c r="H88" s="223"/>
      <c r="I88" s="10"/>
      <c r="J88" s="224"/>
      <c r="L88" s="74"/>
      <c r="M88" s="75"/>
      <c r="N88" s="77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4"/>
      <c r="AB88" s="226"/>
    </row>
    <row r="89" spans="2:28" ht="16.5" customHeight="1" x14ac:dyDescent="0.25">
      <c r="B89" s="88"/>
      <c r="C89" s="89"/>
      <c r="D89" s="230"/>
      <c r="F89" s="88"/>
      <c r="G89" s="89"/>
      <c r="H89" s="230"/>
      <c r="J89" s="78">
        <f ca="1">MIN(D84:D88,H84:H88)</f>
        <v>102.413904</v>
      </c>
      <c r="L89" s="79"/>
      <c r="M89" s="80"/>
      <c r="N89" s="81"/>
      <c r="O89" s="222"/>
      <c r="P89" s="210"/>
      <c r="Q89" s="222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8"/>
      <c r="E90" s="222"/>
      <c r="F90" s="70"/>
      <c r="G90" s="72"/>
      <c r="H90" s="228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2"/>
      <c r="P90" s="6"/>
      <c r="Q90" s="222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8" t="s">
        <v>16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10"/>
      <c r="L92" s="281" t="str">
        <f>F92</f>
        <v>bartender_track</v>
      </c>
      <c r="M92" s="279"/>
      <c r="N92" s="280"/>
      <c r="O92" s="178"/>
      <c r="P92" s="210"/>
      <c r="U92" s="208"/>
      <c r="V92" s="208"/>
      <c r="X92" s="284"/>
      <c r="Y92" s="275"/>
      <c r="Z92" s="275"/>
    </row>
    <row r="93" spans="2:28" x14ac:dyDescent="0.25">
      <c r="B93" s="274" t="s">
        <v>24</v>
      </c>
      <c r="C93" s="275"/>
      <c r="D93" s="69" t="s">
        <v>25</v>
      </c>
      <c r="E93" s="222"/>
      <c r="F93" s="274" t="s">
        <v>24</v>
      </c>
      <c r="G93" s="275"/>
      <c r="H93" s="69" t="s">
        <v>25</v>
      </c>
      <c r="I93" s="10"/>
      <c r="J93" s="211" t="s">
        <v>26</v>
      </c>
      <c r="L93" s="282" t="s">
        <v>41</v>
      </c>
      <c r="M93" s="275"/>
      <c r="N93" s="283"/>
      <c r="O93" s="67"/>
      <c r="P93" s="4"/>
      <c r="R93" s="276"/>
      <c r="S93" s="275"/>
      <c r="T93" s="275"/>
      <c r="U93" s="209"/>
      <c r="V93" s="209"/>
      <c r="X93" s="276"/>
      <c r="Y93" s="275"/>
      <c r="Z93" s="275"/>
    </row>
    <row r="94" spans="2:28" x14ac:dyDescent="0.25">
      <c r="B94" s="175" t="s">
        <v>0</v>
      </c>
      <c r="C94" s="99" t="s">
        <v>28</v>
      </c>
      <c r="D94" s="68" t="s">
        <v>29</v>
      </c>
      <c r="E94" s="222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 bartender_track</v>
      </c>
      <c r="M94" s="194" t="str">
        <f>CONCATENATE(F$2," ",L92)</f>
        <v>11bit-quantize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3">
        <f ca="1">0.001*INDIRECT($B95&amp;"!E5")</f>
        <v>37.948527999999996</v>
      </c>
      <c r="E95" s="222"/>
      <c r="F95" s="92" t="str">
        <f>F92</f>
        <v>bartender_track</v>
      </c>
      <c r="G95" s="99" t="s">
        <v>31</v>
      </c>
      <c r="H95" s="223">
        <f ca="1">0.001*INDIRECT($B95&amp;"!W5")</f>
        <v>28.839088</v>
      </c>
      <c r="I95" s="10"/>
      <c r="J95" s="224">
        <f ca="1">H95/D95-1</f>
        <v>-0.24004725558788464</v>
      </c>
      <c r="L95" s="74">
        <f ca="1">INDIRECT($B95&amp;"!"&amp;L$3&amp;"5")</f>
        <v>0.97019467904761891</v>
      </c>
      <c r="M95" s="75">
        <f ca="1">INDIRECT($B95&amp;"!"&amp;M$3&amp;"5")</f>
        <v>0.95763893571428582</v>
      </c>
      <c r="N95" s="76">
        <f ca="1">M95-L95</f>
        <v>-1.2555743333333091E-2</v>
      </c>
      <c r="O95" s="222"/>
      <c r="P95" s="224">
        <f ca="1">bdrate(D95:D98,L95:L98,H95:H98,M95:M98)</f>
        <v>6.8445455294638968E-3</v>
      </c>
      <c r="Q95" s="222"/>
      <c r="R95" s="10"/>
      <c r="S95" s="10"/>
      <c r="T95" s="10"/>
      <c r="U95" s="10"/>
      <c r="V95" s="225"/>
      <c r="X95" s="7"/>
      <c r="Y95" s="7"/>
      <c r="Z95" s="64"/>
      <c r="AB95" s="226"/>
    </row>
    <row r="96" spans="2:28" x14ac:dyDescent="0.25">
      <c r="B96" s="92" t="str">
        <f>B95</f>
        <v>bartender_track</v>
      </c>
      <c r="C96" s="99" t="s">
        <v>32</v>
      </c>
      <c r="D96" s="223">
        <f ca="1">0.001*INDIRECT($B96&amp;"!E6")</f>
        <v>56.081432</v>
      </c>
      <c r="E96" s="222"/>
      <c r="F96" s="92" t="str">
        <f>F95</f>
        <v>bartender_track</v>
      </c>
      <c r="G96" s="99" t="s">
        <v>32</v>
      </c>
      <c r="H96" s="223">
        <f ca="1">0.001*INDIRECT($B96&amp;"!W6")</f>
        <v>41.692</v>
      </c>
      <c r="I96" s="10"/>
      <c r="J96" s="224">
        <f ca="1">H96/D96-1</f>
        <v>-0.25658103737436666</v>
      </c>
      <c r="L96" s="74">
        <f ca="1">INDIRECT($B96&amp;"!"&amp;L$3&amp;"6")</f>
        <v>0.98123514571428549</v>
      </c>
      <c r="M96" s="75">
        <f ca="1">INDIRECT($B96&amp;"!"&amp;M$3&amp;"6")</f>
        <v>0.97306909380952378</v>
      </c>
      <c r="N96" s="76">
        <f ca="1">M96-L96</f>
        <v>-8.1660519047617175E-3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3">
        <f ca="1">0.001*INDIRECT($B97&amp;"!E7")</f>
        <v>83.899416000000002</v>
      </c>
      <c r="E97" s="222"/>
      <c r="F97" s="92" t="str">
        <f>F96</f>
        <v>bartender_track</v>
      </c>
      <c r="G97" s="99" t="s">
        <v>33</v>
      </c>
      <c r="H97" s="223">
        <f ca="1">0.001*INDIRECT($B97&amp;"!W7")</f>
        <v>61.894767999999999</v>
      </c>
      <c r="I97" s="10"/>
      <c r="J97" s="224">
        <f ca="1">H97/D97-1</f>
        <v>-0.2622741497986113</v>
      </c>
      <c r="L97" s="74">
        <f ca="1">INDIRECT($B97&amp;"!"&amp;L$3&amp;"7")</f>
        <v>0.99006418190476186</v>
      </c>
      <c r="M97" s="75">
        <f ca="1">INDIRECT($B97&amp;"!"&amp;M$3&amp;"7")</f>
        <v>0.98364651761904753</v>
      </c>
      <c r="N97" s="76">
        <f ca="1">M97-L97</f>
        <v>-6.4176642857143307E-3</v>
      </c>
      <c r="O97" s="222"/>
      <c r="P97" s="4" t="s">
        <v>34</v>
      </c>
      <c r="Q97" s="222"/>
      <c r="R97" s="10"/>
      <c r="S97" s="10"/>
      <c r="T97" s="10"/>
      <c r="U97" s="10"/>
      <c r="V97" s="225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3">
        <f ca="1">0.001*INDIRECT($B98&amp;"!E8")</f>
        <v>121.390568</v>
      </c>
      <c r="E98" s="222"/>
      <c r="F98" s="92" t="str">
        <f>F97</f>
        <v>bartender_track</v>
      </c>
      <c r="G98" s="99" t="s">
        <v>35</v>
      </c>
      <c r="H98" s="223">
        <f ca="1">0.001*INDIRECT($B98&amp;"!W8")</f>
        <v>92.347752</v>
      </c>
      <c r="I98" s="10"/>
      <c r="J98" s="224">
        <f ca="1">H98/D98-1</f>
        <v>-0.23925101001257365</v>
      </c>
      <c r="L98" s="74">
        <f ca="1">INDIRECT($B98&amp;"!"&amp;L$3&amp;"8")</f>
        <v>0.99394777333333351</v>
      </c>
      <c r="M98" s="75">
        <f ca="1">INDIRECT($B98&amp;"!"&amp;M$3&amp;"8")</f>
        <v>0.99133679380952378</v>
      </c>
      <c r="N98" s="76">
        <f ca="1">M98-L98</f>
        <v>-2.6109795238097311E-3</v>
      </c>
      <c r="O98" s="222"/>
      <c r="P98" s="227">
        <f ca="1">bdrate(L95:L98,D95:D98,M95:M98,H95:H98)</f>
        <v>2.8402400015670182E-5</v>
      </c>
      <c r="Q98" s="222"/>
      <c r="R98" s="10"/>
      <c r="S98" s="10"/>
      <c r="T98" s="10"/>
      <c r="U98" s="10"/>
      <c r="V98" s="225"/>
      <c r="X98" s="7"/>
      <c r="Y98" s="7"/>
      <c r="Z98" s="64"/>
    </row>
    <row r="99" spans="2:28" ht="16.5" customHeight="1" thickBot="1" x14ac:dyDescent="0.3">
      <c r="B99" s="70"/>
      <c r="C99" s="100"/>
      <c r="D99" s="228"/>
      <c r="E99" s="222"/>
      <c r="F99" s="70"/>
      <c r="G99" s="100"/>
      <c r="H99" s="223"/>
      <c r="I99" s="10"/>
      <c r="J99" s="224"/>
      <c r="L99" s="74"/>
      <c r="M99" s="75"/>
      <c r="N99" s="77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4"/>
      <c r="AB99" s="226"/>
    </row>
    <row r="100" spans="2:28" ht="16.5" customHeight="1" x14ac:dyDescent="0.25">
      <c r="B100" s="88"/>
      <c r="C100" s="89"/>
      <c r="D100" s="230"/>
      <c r="F100" s="88"/>
      <c r="G100" s="89"/>
      <c r="H100" s="230"/>
      <c r="J100" s="78">
        <f ca="1">MIN(D95:D99,H95:H99)</f>
        <v>28.839088</v>
      </c>
      <c r="L100" s="79"/>
      <c r="M100" s="80"/>
      <c r="N100" s="81"/>
      <c r="O100" s="222"/>
      <c r="P100" s="210"/>
      <c r="Q100" s="222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8"/>
      <c r="E101" s="222"/>
      <c r="F101" s="70"/>
      <c r="G101" s="72"/>
      <c r="H101" s="228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2"/>
      <c r="P101" s="6"/>
      <c r="Q101" s="222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8" t="s">
        <v>17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10"/>
      <c r="L103" s="281" t="str">
        <f>F103</f>
        <v>bartender_semitrack</v>
      </c>
      <c r="M103" s="279"/>
      <c r="N103" s="280"/>
      <c r="O103" s="178"/>
      <c r="P103" s="210"/>
      <c r="U103" s="208"/>
      <c r="V103" s="208"/>
      <c r="X103" s="284"/>
      <c r="Y103" s="275"/>
      <c r="Z103" s="275"/>
    </row>
    <row r="104" spans="2:28" x14ac:dyDescent="0.25">
      <c r="B104" s="274" t="s">
        <v>24</v>
      </c>
      <c r="C104" s="275"/>
      <c r="D104" s="69" t="s">
        <v>25</v>
      </c>
      <c r="E104" s="222"/>
      <c r="F104" s="274" t="s">
        <v>24</v>
      </c>
      <c r="G104" s="275"/>
      <c r="H104" s="69" t="s">
        <v>25</v>
      </c>
      <c r="I104" s="10"/>
      <c r="J104" s="211" t="s">
        <v>26</v>
      </c>
      <c r="L104" s="282" t="s">
        <v>41</v>
      </c>
      <c r="M104" s="275"/>
      <c r="N104" s="283"/>
      <c r="O104" s="67"/>
      <c r="P104" s="4"/>
      <c r="R104" s="276"/>
      <c r="S104" s="275"/>
      <c r="T104" s="275"/>
      <c r="U104" s="209"/>
      <c r="V104" s="209"/>
      <c r="X104" s="276"/>
      <c r="Y104" s="275"/>
      <c r="Z104" s="275"/>
    </row>
    <row r="105" spans="2:28" x14ac:dyDescent="0.25">
      <c r="B105" s="175" t="s">
        <v>0</v>
      </c>
      <c r="C105" s="99" t="s">
        <v>28</v>
      </c>
      <c r="D105" s="68" t="s">
        <v>29</v>
      </c>
      <c r="E105" s="222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 bartender_semitrack</v>
      </c>
      <c r="M105" s="194" t="str">
        <f>CONCATENATE(F$2," ",L103)</f>
        <v>11bit-quantize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3">
        <f ca="1">0.001*INDIRECT($B106&amp;"!E5")</f>
        <v>39.123160000000006</v>
      </c>
      <c r="E106" s="222"/>
      <c r="F106" s="92" t="str">
        <f>F103</f>
        <v>bartender_semitrack</v>
      </c>
      <c r="G106" s="99" t="s">
        <v>31</v>
      </c>
      <c r="H106" s="223">
        <f ca="1">0.001*INDIRECT($B106&amp;"!W5")</f>
        <v>29.76248</v>
      </c>
      <c r="I106" s="10"/>
      <c r="J106" s="224">
        <f ca="1">H106/D106-1</f>
        <v>-0.23926185921587118</v>
      </c>
      <c r="L106" s="74">
        <f ca="1">INDIRECT($B106&amp;"!"&amp;L$3&amp;"5")</f>
        <v>0.96837816095238116</v>
      </c>
      <c r="M106" s="75">
        <f ca="1">INDIRECT($B106&amp;"!"&amp;M$3&amp;"5")</f>
        <v>0.95485737428571427</v>
      </c>
      <c r="N106" s="76">
        <f ca="1">M106-L106</f>
        <v>-1.3520786666666895E-2</v>
      </c>
      <c r="O106" s="222"/>
      <c r="P106" s="224">
        <f ca="1">bdrate(D106:D109,L106:L109,H106:H109,M106:M109)</f>
        <v>3.9115074891911128E-3</v>
      </c>
      <c r="Q106" s="222"/>
      <c r="R106" s="10"/>
      <c r="S106" s="10"/>
      <c r="T106" s="10"/>
      <c r="U106" s="10"/>
      <c r="V106" s="225"/>
      <c r="X106" s="7"/>
      <c r="Y106" s="7"/>
      <c r="Z106" s="64"/>
      <c r="AB106" s="226"/>
    </row>
    <row r="107" spans="2:28" x14ac:dyDescent="0.25">
      <c r="B107" s="92" t="str">
        <f>B106</f>
        <v>bartender_semitrack</v>
      </c>
      <c r="C107" s="99" t="s">
        <v>32</v>
      </c>
      <c r="D107" s="223">
        <f ca="1">0.001*INDIRECT($B107&amp;"!E6")</f>
        <v>57.942776000000009</v>
      </c>
      <c r="E107" s="222"/>
      <c r="F107" s="92" t="str">
        <f>F106</f>
        <v>bartender_semitrack</v>
      </c>
      <c r="G107" s="99" t="s">
        <v>32</v>
      </c>
      <c r="H107" s="223">
        <f ca="1">0.001*INDIRECT($B107&amp;"!W6")</f>
        <v>42.995168</v>
      </c>
      <c r="I107" s="10"/>
      <c r="J107" s="224">
        <f ca="1">H107/D107-1</f>
        <v>-0.25797189972396228</v>
      </c>
      <c r="L107" s="74">
        <f ca="1">INDIRECT($B107&amp;"!"&amp;L$3&amp;"6")</f>
        <v>0.98000944999999984</v>
      </c>
      <c r="M107" s="75">
        <f ca="1">INDIRECT($B107&amp;"!"&amp;M$3&amp;"6")</f>
        <v>0.97140112000000001</v>
      </c>
      <c r="N107" s="76">
        <f ca="1">M107-L107</f>
        <v>-8.6083299999998308E-3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3">
        <f ca="1">0.001*INDIRECT($B108&amp;"!E7")</f>
        <v>86.871504000000002</v>
      </c>
      <c r="E108" s="222"/>
      <c r="F108" s="92" t="str">
        <f>F107</f>
        <v>bartender_semitrack</v>
      </c>
      <c r="G108" s="99" t="s">
        <v>33</v>
      </c>
      <c r="H108" s="223">
        <f ca="1">0.001*INDIRECT($B108&amp;"!W7")</f>
        <v>64.003215999999995</v>
      </c>
      <c r="I108" s="10"/>
      <c r="J108" s="224">
        <f ca="1">H108/D108-1</f>
        <v>-0.2632426854265123</v>
      </c>
      <c r="L108" s="74">
        <f ca="1">INDIRECT($B108&amp;"!"&amp;L$3&amp;"7")</f>
        <v>0.98935317476190476</v>
      </c>
      <c r="M108" s="75">
        <f ca="1">INDIRECT($B108&amp;"!"&amp;M$3&amp;"7")</f>
        <v>0.98267256619047638</v>
      </c>
      <c r="N108" s="76">
        <f ca="1">M108-L108</f>
        <v>-6.6806085714283814E-3</v>
      </c>
      <c r="O108" s="222"/>
      <c r="P108" s="4" t="s">
        <v>34</v>
      </c>
      <c r="Q108" s="222"/>
      <c r="R108" s="10"/>
      <c r="S108" s="10"/>
      <c r="T108" s="10"/>
      <c r="U108" s="10"/>
      <c r="V108" s="225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3">
        <f ca="1">0.001*INDIRECT($B109&amp;"!E8")</f>
        <v>125.675568</v>
      </c>
      <c r="E109" s="222"/>
      <c r="F109" s="92" t="str">
        <f>F108</f>
        <v>bartender_semitrack</v>
      </c>
      <c r="G109" s="99" t="s">
        <v>35</v>
      </c>
      <c r="H109" s="223">
        <f ca="1">0.001*INDIRECT($B109&amp;"!W8")</f>
        <v>95.661008000000024</v>
      </c>
      <c r="I109" s="10"/>
      <c r="J109" s="224">
        <f ca="1">H109/D109-1</f>
        <v>-0.23882573580252264</v>
      </c>
      <c r="L109" s="74">
        <f ca="1">INDIRECT($B109&amp;"!"&amp;L$3&amp;"8")</f>
        <v>0.99349843380952385</v>
      </c>
      <c r="M109" s="75">
        <f ca="1">INDIRECT($B109&amp;"!"&amp;M$3&amp;"8")</f>
        <v>0.99075523714285707</v>
      </c>
      <c r="N109" s="76">
        <f ca="1">M109-L109</f>
        <v>-2.7431966666667806E-3</v>
      </c>
      <c r="O109" s="222"/>
      <c r="P109" s="227">
        <f ca="1">bdrate(L106:L109,D106:D109,M106:M109,H106:H109)</f>
        <v>1.1113397871898023E-4</v>
      </c>
      <c r="Q109" s="222"/>
      <c r="R109" s="10"/>
      <c r="S109" s="10"/>
      <c r="T109" s="10"/>
      <c r="U109" s="10"/>
      <c r="V109" s="225"/>
      <c r="X109" s="7"/>
      <c r="Y109" s="7"/>
      <c r="Z109" s="64"/>
    </row>
    <row r="110" spans="2:28" ht="16.5" customHeight="1" thickBot="1" x14ac:dyDescent="0.3">
      <c r="B110" s="70"/>
      <c r="C110" s="100"/>
      <c r="D110" s="228"/>
      <c r="E110" s="222"/>
      <c r="F110" s="70"/>
      <c r="G110" s="100"/>
      <c r="H110" s="223"/>
      <c r="I110" s="10"/>
      <c r="J110" s="224"/>
      <c r="L110" s="74"/>
      <c r="M110" s="75"/>
      <c r="N110" s="77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4"/>
      <c r="AB110" s="226"/>
    </row>
    <row r="111" spans="2:28" ht="16.5" customHeight="1" x14ac:dyDescent="0.25">
      <c r="B111" s="88"/>
      <c r="C111" s="89"/>
      <c r="D111" s="230"/>
      <c r="F111" s="88"/>
      <c r="G111" s="89"/>
      <c r="H111" s="230"/>
      <c r="J111" s="78">
        <f ca="1">MIN(D106:D110,H106:H110)</f>
        <v>29.76248</v>
      </c>
      <c r="L111" s="79"/>
      <c r="M111" s="80"/>
      <c r="N111" s="81"/>
      <c r="O111" s="222"/>
      <c r="P111" s="210"/>
      <c r="Q111" s="222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8"/>
      <c r="E112" s="222"/>
      <c r="F112" s="70"/>
      <c r="G112" s="72"/>
      <c r="H112" s="228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2"/>
      <c r="P112" s="6"/>
      <c r="Q112" s="222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2"/>
      <c r="E216" s="222"/>
      <c r="F216" s="222"/>
      <c r="G216" s="222"/>
      <c r="H216" s="10"/>
      <c r="I216" s="10"/>
      <c r="J216" s="10"/>
      <c r="L216" s="38"/>
      <c r="M216" s="178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4"/>
      <c r="AB216" s="226"/>
    </row>
    <row r="217" spans="2:28" x14ac:dyDescent="0.25">
      <c r="B217" s="38"/>
      <c r="C217" s="178"/>
      <c r="D217" s="222"/>
      <c r="E217" s="222"/>
      <c r="F217" s="222"/>
      <c r="G217" s="222"/>
      <c r="H217" s="10"/>
      <c r="I217" s="10"/>
      <c r="J217" s="10"/>
      <c r="L217" s="38"/>
      <c r="M217" s="178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4"/>
    </row>
    <row r="218" spans="2:28" x14ac:dyDescent="0.25">
      <c r="B218" s="38"/>
      <c r="C218" s="178"/>
      <c r="D218" s="222"/>
      <c r="E218" s="222"/>
      <c r="F218" s="222"/>
      <c r="G218" s="222"/>
      <c r="H218" s="10"/>
      <c r="I218" s="10"/>
      <c r="J218" s="10"/>
      <c r="L218" s="38"/>
      <c r="M218" s="178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4"/>
    </row>
    <row r="219" spans="2:28" ht="16.5" customHeight="1" x14ac:dyDescent="0.25">
      <c r="B219" s="38"/>
      <c r="C219" s="178"/>
      <c r="D219" s="222"/>
      <c r="E219" s="222"/>
      <c r="F219" s="222"/>
      <c r="G219" s="222"/>
      <c r="H219" s="10"/>
      <c r="I219" s="10"/>
      <c r="J219" s="10"/>
      <c r="L219" s="38"/>
      <c r="M219" s="178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4"/>
      <c r="AB219" s="226"/>
    </row>
    <row r="220" spans="2:28" x14ac:dyDescent="0.25">
      <c r="B220" s="38"/>
      <c r="C220" s="178"/>
      <c r="D220" s="222"/>
      <c r="E220" s="222"/>
      <c r="F220" s="222"/>
      <c r="G220" s="222"/>
      <c r="H220" s="10"/>
      <c r="I220" s="10"/>
      <c r="J220" s="10"/>
      <c r="L220" s="38"/>
      <c r="M220" s="178"/>
      <c r="N220" s="222"/>
      <c r="O220" s="222"/>
      <c r="P220" s="222"/>
      <c r="Q220" s="222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2"/>
      <c r="E221" s="222"/>
      <c r="F221" s="222"/>
      <c r="G221" s="222"/>
      <c r="H221" s="10"/>
      <c r="I221" s="10"/>
      <c r="J221" s="10"/>
      <c r="L221" s="38"/>
      <c r="M221" s="178"/>
      <c r="N221" s="222"/>
      <c r="O221" s="222"/>
      <c r="P221" s="222"/>
      <c r="Q221" s="222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7" t="str">
        <f>'Summary (auto)'!C3</f>
        <v>12bit-quantize</v>
      </c>
      <c r="C2" s="275"/>
      <c r="D2" s="275"/>
      <c r="E2" s="198"/>
      <c r="F2" s="277" t="str">
        <f>'Summary (auto)'!C4</f>
        <v>11bit-quantize</v>
      </c>
      <c r="G2" s="275"/>
      <c r="H2" s="275"/>
      <c r="I2" s="208"/>
      <c r="J2" s="209" t="s">
        <v>19</v>
      </c>
      <c r="K2" s="208"/>
      <c r="L2" s="276" t="s">
        <v>20</v>
      </c>
      <c r="M2" s="275"/>
      <c r="N2" s="275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42</v>
      </c>
      <c r="M3" s="85" t="s">
        <v>43</v>
      </c>
      <c r="N3" s="208"/>
      <c r="O3" s="174"/>
      <c r="P3" s="208"/>
      <c r="U3" s="173"/>
      <c r="W3" s="173"/>
    </row>
    <row r="4" spans="1:32" x14ac:dyDescent="0.25">
      <c r="B4" s="278" t="s">
        <v>8</v>
      </c>
      <c r="C4" s="279"/>
      <c r="D4" s="280"/>
      <c r="E4" s="3"/>
      <c r="F4" s="278" t="str">
        <f>B4</f>
        <v>fruit</v>
      </c>
      <c r="G4" s="279"/>
      <c r="H4" s="280"/>
      <c r="I4" s="3"/>
      <c r="J4" s="210"/>
      <c r="L4" s="281" t="str">
        <f>F4</f>
        <v>fruit</v>
      </c>
      <c r="M4" s="279"/>
      <c r="N4" s="280"/>
      <c r="O4" s="178"/>
      <c r="P4" s="210"/>
      <c r="Q4" s="178"/>
      <c r="R4" s="178"/>
      <c r="S4" s="178"/>
      <c r="T4" s="178"/>
      <c r="U4" s="208"/>
      <c r="V4" s="208"/>
      <c r="X4" s="284"/>
      <c r="Y4" s="275"/>
      <c r="Z4" s="275"/>
    </row>
    <row r="5" spans="1:32" x14ac:dyDescent="0.25">
      <c r="B5" s="274" t="s">
        <v>24</v>
      </c>
      <c r="C5" s="275"/>
      <c r="D5" s="69" t="s">
        <v>25</v>
      </c>
      <c r="E5" s="222"/>
      <c r="F5" s="274" t="s">
        <v>24</v>
      </c>
      <c r="G5" s="275"/>
      <c r="H5" s="69" t="s">
        <v>25</v>
      </c>
      <c r="I5" s="10"/>
      <c r="J5" s="211" t="s">
        <v>26</v>
      </c>
      <c r="L5" s="282" t="s">
        <v>44</v>
      </c>
      <c r="M5" s="275"/>
      <c r="N5" s="283"/>
      <c r="O5" s="67"/>
      <c r="P5" s="4"/>
      <c r="Q5" s="67"/>
      <c r="R5" s="276"/>
      <c r="S5" s="275"/>
      <c r="T5" s="275"/>
      <c r="U5" s="209"/>
      <c r="V5" s="209"/>
      <c r="X5" s="276"/>
      <c r="Y5" s="275"/>
      <c r="Z5" s="275"/>
    </row>
    <row r="6" spans="1:32" x14ac:dyDescent="0.25">
      <c r="B6" s="175" t="s">
        <v>0</v>
      </c>
      <c r="C6" s="99" t="s">
        <v>28</v>
      </c>
      <c r="D6" s="68" t="s">
        <v>29</v>
      </c>
      <c r="E6" s="222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 fruit</v>
      </c>
      <c r="M6" s="194" t="str">
        <f>CONCATENATE(F$2," ",L4)</f>
        <v>11bit-quantize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3">
        <f ca="1">0.001*INDIRECT($B7&amp;"!E5")</f>
        <v>3.8055839999999996</v>
      </c>
      <c r="E7" s="222"/>
      <c r="F7" s="92" t="str">
        <f>F4</f>
        <v>fruit</v>
      </c>
      <c r="G7" s="99" t="s">
        <v>31</v>
      </c>
      <c r="H7" s="223">
        <f ca="1">0.001*INDIRECT($B7&amp;"!W5")</f>
        <v>3.0967920000000007</v>
      </c>
      <c r="I7" s="10"/>
      <c r="J7" s="224">
        <f ca="1">H7/D7-1</f>
        <v>-0.18625052028808164</v>
      </c>
      <c r="L7" s="74">
        <f ca="1">INDIRECT($B7&amp;"!"&amp;L$3&amp;"5")</f>
        <v>0.99837623125000008</v>
      </c>
      <c r="M7" s="75">
        <f ca="1">INDIRECT($B7&amp;"!"&amp;M$3&amp;"5")</f>
        <v>0.99463806416666667</v>
      </c>
      <c r="N7" s="76">
        <f ca="1">M7-L7</f>
        <v>-3.7381670833334102E-3</v>
      </c>
      <c r="O7" s="222"/>
      <c r="P7" s="224">
        <f ca="1">bdrate(D7:D10,L7:L10,H7:H10,M7:M10)</f>
        <v>5.3856205426037196E-3</v>
      </c>
      <c r="Q7" s="222"/>
      <c r="R7" s="10"/>
      <c r="S7" s="10"/>
      <c r="T7" s="10"/>
      <c r="U7" s="10"/>
      <c r="V7" s="225"/>
      <c r="X7" s="7"/>
      <c r="Y7" s="7"/>
      <c r="Z7" s="64"/>
      <c r="AB7" s="226"/>
    </row>
    <row r="8" spans="1:32" x14ac:dyDescent="0.25">
      <c r="B8" s="92" t="str">
        <f>B7</f>
        <v>fruit</v>
      </c>
      <c r="C8" s="99" t="s">
        <v>32</v>
      </c>
      <c r="D8" s="223">
        <f ca="1">0.001*INDIRECT($B8&amp;"!E6")</f>
        <v>4.8162959999999995</v>
      </c>
      <c r="E8" s="222"/>
      <c r="F8" s="92" t="str">
        <f>F7</f>
        <v>fruit</v>
      </c>
      <c r="G8" s="99" t="s">
        <v>32</v>
      </c>
      <c r="H8" s="223">
        <f ca="1">0.001*INDIRECT($B8&amp;"!W6")</f>
        <v>4.0445679999999999</v>
      </c>
      <c r="I8" s="10"/>
      <c r="J8" s="224">
        <f ca="1">H8/D8-1</f>
        <v>-0.16023267672917108</v>
      </c>
      <c r="L8" s="74">
        <f ca="1">INDIRECT($B8&amp;"!"&amp;L$3&amp;"6")</f>
        <v>0.99920279708333315</v>
      </c>
      <c r="M8" s="75">
        <f ca="1">INDIRECT($B8&amp;"!"&amp;M$3&amp;"6")</f>
        <v>0.99878399958333308</v>
      </c>
      <c r="N8" s="76">
        <f ca="1">M8-L8</f>
        <v>-4.1879750000006766E-4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3">
        <f ca="1">0.001*INDIRECT($B9&amp;"!E7")</f>
        <v>6.1718480000000007</v>
      </c>
      <c r="E9" s="222"/>
      <c r="F9" s="92" t="str">
        <f>F8</f>
        <v>fruit</v>
      </c>
      <c r="G9" s="99" t="s">
        <v>33</v>
      </c>
      <c r="H9" s="223">
        <f ca="1">0.001*INDIRECT($B9&amp;"!W7")</f>
        <v>5.1017920000000005</v>
      </c>
      <c r="I9" s="10"/>
      <c r="J9" s="224">
        <f ca="1">H9/D9-1</f>
        <v>-0.1733769204944775</v>
      </c>
      <c r="L9" s="74">
        <f ca="1">INDIRECT($B9&amp;"!"&amp;L$3&amp;"7")</f>
        <v>0.99937497375000028</v>
      </c>
      <c r="M9" s="75">
        <f ca="1">INDIRECT($B9&amp;"!"&amp;M$3&amp;"7")</f>
        <v>0.99924959250000001</v>
      </c>
      <c r="N9" s="76">
        <f ca="1">M9-L9</f>
        <v>-1.2538125000027822E-4</v>
      </c>
      <c r="O9" s="222"/>
      <c r="P9" s="4" t="s">
        <v>34</v>
      </c>
      <c r="Q9" s="222"/>
      <c r="R9" s="10"/>
      <c r="S9" s="10"/>
      <c r="T9" s="10"/>
      <c r="U9" s="10"/>
      <c r="V9" s="225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3">
        <f ca="1">0.001*INDIRECT($B10&amp;"!E8")</f>
        <v>8.6232160000000011</v>
      </c>
      <c r="E10" s="222"/>
      <c r="F10" s="92" t="str">
        <f>F9</f>
        <v>fruit</v>
      </c>
      <c r="G10" s="99" t="s">
        <v>35</v>
      </c>
      <c r="H10" s="223">
        <f ca="1">0.001*INDIRECT($B10&amp;"!W8")</f>
        <v>6.6105200000000002</v>
      </c>
      <c r="I10" s="10"/>
      <c r="J10" s="224">
        <f ca="1">H10/D10-1</f>
        <v>-0.2334043354590678</v>
      </c>
      <c r="L10" s="74">
        <f ca="1">INDIRECT($B10&amp;"!"&amp;L$3&amp;"8")</f>
        <v>0.99952589916666668</v>
      </c>
      <c r="M10" s="75">
        <f ca="1">INDIRECT($B10&amp;"!"&amp;M$3&amp;"8")</f>
        <v>0.99941615124999972</v>
      </c>
      <c r="N10" s="76">
        <f ca="1">M10-L10</f>
        <v>-1.0974791666695793E-4</v>
      </c>
      <c r="O10" s="222"/>
      <c r="P10" s="227">
        <f ca="1">bdrate(L7:L10,D7:D10,M7:M10,H7:H10)</f>
        <v>2.3604477720207129E-5</v>
      </c>
      <c r="Q10" s="222"/>
      <c r="R10" s="10"/>
      <c r="S10" s="10"/>
      <c r="T10" s="10"/>
      <c r="U10" s="10"/>
      <c r="V10" s="225"/>
      <c r="X10" s="7"/>
      <c r="Y10" s="7"/>
      <c r="Z10" s="64"/>
    </row>
    <row r="11" spans="1:32" ht="16.5" customHeight="1" thickBot="1" x14ac:dyDescent="0.3">
      <c r="B11" s="70"/>
      <c r="C11" s="100"/>
      <c r="D11" s="228"/>
      <c r="E11" s="222"/>
      <c r="F11" s="70"/>
      <c r="G11" s="100"/>
      <c r="H11" s="223"/>
      <c r="I11" s="10"/>
      <c r="J11" s="224"/>
      <c r="L11" s="74"/>
      <c r="M11" s="75"/>
      <c r="N11" s="77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4"/>
      <c r="AB11" s="226"/>
    </row>
    <row r="12" spans="1:32" ht="16.5" customHeight="1" x14ac:dyDescent="0.25">
      <c r="B12" s="71"/>
      <c r="C12" s="89"/>
      <c r="D12" s="230"/>
      <c r="F12" s="71"/>
      <c r="G12" s="89"/>
      <c r="H12" s="230"/>
      <c r="J12" s="78">
        <f ca="1">MIN(D7:D11,H7:H11)</f>
        <v>3.0967920000000007</v>
      </c>
      <c r="L12" s="79"/>
      <c r="M12" s="80"/>
      <c r="N12" s="81"/>
      <c r="O12" s="222"/>
      <c r="P12" s="210"/>
      <c r="Q12" s="222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8"/>
      <c r="E13" s="222"/>
      <c r="F13" s="70"/>
      <c r="G13" s="72"/>
      <c r="H13" s="228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2"/>
      <c r="P13" s="6"/>
      <c r="Q13" s="222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8" t="s">
        <v>9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10"/>
      <c r="L15" s="281" t="str">
        <f>F15</f>
        <v>breakfast</v>
      </c>
      <c r="M15" s="279"/>
      <c r="N15" s="280"/>
      <c r="O15" s="178"/>
      <c r="P15" s="210"/>
      <c r="Q15" s="178"/>
      <c r="R15" s="178"/>
      <c r="S15" s="178"/>
      <c r="T15" s="178"/>
      <c r="U15" s="208"/>
      <c r="V15" s="208"/>
      <c r="X15" s="284"/>
      <c r="Y15" s="275"/>
      <c r="Z15" s="275"/>
    </row>
    <row r="16" spans="1:32" x14ac:dyDescent="0.25">
      <c r="B16" s="274" t="s">
        <v>24</v>
      </c>
      <c r="C16" s="275"/>
      <c r="D16" s="69" t="s">
        <v>25</v>
      </c>
      <c r="E16" s="222"/>
      <c r="F16" s="274" t="s">
        <v>24</v>
      </c>
      <c r="G16" s="275"/>
      <c r="H16" s="69" t="s">
        <v>25</v>
      </c>
      <c r="I16" s="10"/>
      <c r="J16" s="211" t="s">
        <v>26</v>
      </c>
      <c r="L16" s="282" t="s">
        <v>44</v>
      </c>
      <c r="M16" s="275"/>
      <c r="N16" s="283"/>
      <c r="O16" s="67"/>
      <c r="P16" s="4"/>
      <c r="Q16" s="67"/>
      <c r="R16" s="276"/>
      <c r="S16" s="275"/>
      <c r="T16" s="275"/>
      <c r="U16" s="209"/>
      <c r="V16" s="209"/>
      <c r="X16" s="276"/>
      <c r="Y16" s="275"/>
      <c r="Z16" s="275"/>
    </row>
    <row r="17" spans="2:28" x14ac:dyDescent="0.25">
      <c r="B17" s="175" t="s">
        <v>0</v>
      </c>
      <c r="C17" s="99" t="s">
        <v>28</v>
      </c>
      <c r="D17" s="68" t="s">
        <v>29</v>
      </c>
      <c r="E17" s="222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 breakfast</v>
      </c>
      <c r="M17" s="194" t="str">
        <f>CONCATENATE(F$2," ",L15)</f>
        <v>11bit-quantize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3">
        <f ca="1">0.001*INDIRECT($B18&amp;"!E5")</f>
        <v>29.751368000000003</v>
      </c>
      <c r="E18" s="222"/>
      <c r="F18" s="92" t="str">
        <f>F15</f>
        <v>breakfast</v>
      </c>
      <c r="G18" s="99" t="s">
        <v>31</v>
      </c>
      <c r="H18" s="223">
        <f ca="1">0.001*INDIRECT($B18&amp;"!W5")</f>
        <v>23.711600000000004</v>
      </c>
      <c r="I18" s="10"/>
      <c r="J18" s="224">
        <f ca="1">H18/D18-1</f>
        <v>-0.20300807680507327</v>
      </c>
      <c r="L18" s="74">
        <f ca="1">INDIRECT($B18&amp;"!"&amp;L$3&amp;"5")</f>
        <v>0.99025311599999999</v>
      </c>
      <c r="M18" s="75">
        <f ca="1">INDIRECT($B18&amp;"!"&amp;M$3&amp;"5")</f>
        <v>0.9846960893333333</v>
      </c>
      <c r="N18" s="76">
        <f ca="1">M18-L18</f>
        <v>-5.5570266666666868E-3</v>
      </c>
      <c r="O18" s="222"/>
      <c r="P18" s="224">
        <f ca="1">bdrate(D18:D21,L18:L21,H18:H21,M18:M21)</f>
        <v>-0.14147176245910709</v>
      </c>
      <c r="Q18" s="222"/>
      <c r="R18" s="10"/>
      <c r="S18" s="10"/>
      <c r="T18" s="10"/>
      <c r="U18" s="10"/>
      <c r="V18" s="225"/>
      <c r="X18" s="7"/>
      <c r="Y18" s="7"/>
      <c r="Z18" s="64"/>
      <c r="AB18" s="226"/>
    </row>
    <row r="19" spans="2:28" x14ac:dyDescent="0.25">
      <c r="B19" s="92" t="str">
        <f>B18</f>
        <v>breakfast</v>
      </c>
      <c r="C19" s="99" t="s">
        <v>32</v>
      </c>
      <c r="D19" s="223">
        <f ca="1">0.001*INDIRECT($B19&amp;"!E6")</f>
        <v>39.615535999999999</v>
      </c>
      <c r="E19" s="222"/>
      <c r="F19" s="92" t="str">
        <f>F18</f>
        <v>breakfast</v>
      </c>
      <c r="G19" s="99" t="s">
        <v>32</v>
      </c>
      <c r="H19" s="223">
        <f ca="1">0.001*INDIRECT($B19&amp;"!W6")</f>
        <v>31.949432000000002</v>
      </c>
      <c r="I19" s="10"/>
      <c r="J19" s="224">
        <f ca="1">H19/D19-1</f>
        <v>-0.19351256537334238</v>
      </c>
      <c r="L19" s="74">
        <f ca="1">INDIRECT($B19&amp;"!"&amp;L$3&amp;"6")</f>
        <v>0.99195924199999985</v>
      </c>
      <c r="M19" s="75">
        <f ca="1">INDIRECT($B19&amp;"!"&amp;M$3&amp;"6")</f>
        <v>0.99063908533333322</v>
      </c>
      <c r="N19" s="76">
        <f ca="1">M19-L19</f>
        <v>-1.3201566666666276E-3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3">
        <f ca="1">0.001*INDIRECT($B20&amp;"!E7")</f>
        <v>53.677455999999999</v>
      </c>
      <c r="E20" s="222"/>
      <c r="F20" s="92" t="str">
        <f>F19</f>
        <v>breakfast</v>
      </c>
      <c r="G20" s="99" t="s">
        <v>33</v>
      </c>
      <c r="H20" s="223">
        <f ca="1">0.001*INDIRECT($B20&amp;"!W7")</f>
        <v>42.517448000000002</v>
      </c>
      <c r="I20" s="10"/>
      <c r="J20" s="224">
        <f ca="1">H20/D20-1</f>
        <v>-0.2079086609469718</v>
      </c>
      <c r="L20" s="74">
        <f ca="1">INDIRECT($B20&amp;"!"&amp;L$3&amp;"7")</f>
        <v>0.99302144466666675</v>
      </c>
      <c r="M20" s="75">
        <f ca="1">INDIRECT($B20&amp;"!"&amp;M$3&amp;"7")</f>
        <v>0.99305070066666656</v>
      </c>
      <c r="N20" s="76">
        <f ca="1">M20-L20</f>
        <v>2.9255999999810989E-5</v>
      </c>
      <c r="O20" s="222"/>
      <c r="P20" s="4" t="s">
        <v>34</v>
      </c>
      <c r="Q20" s="222"/>
      <c r="R20" s="10"/>
      <c r="S20" s="10"/>
      <c r="T20" s="10"/>
      <c r="U20" s="10"/>
      <c r="V20" s="225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3">
        <f ca="1">0.001*INDIRECT($B21&amp;"!E8")</f>
        <v>75.127895999999993</v>
      </c>
      <c r="E21" s="222"/>
      <c r="F21" s="92" t="str">
        <f>F20</f>
        <v>breakfast</v>
      </c>
      <c r="G21" s="99" t="s">
        <v>35</v>
      </c>
      <c r="H21" s="223">
        <f ca="1">0.001*INDIRECT($B21&amp;"!W8")</f>
        <v>58.006704000000006</v>
      </c>
      <c r="I21" s="10"/>
      <c r="J21" s="224">
        <f ca="1">H21/D21-1</f>
        <v>-0.22789393702706628</v>
      </c>
      <c r="L21" s="74">
        <f ca="1">INDIRECT($B21&amp;"!"&amp;L$3&amp;"8")</f>
        <v>0.99441893800000003</v>
      </c>
      <c r="M21" s="75">
        <f ca="1">INDIRECT($B21&amp;"!"&amp;M$3&amp;"8")</f>
        <v>0.99639159466666671</v>
      </c>
      <c r="N21" s="76">
        <f ca="1">M21-L21</f>
        <v>1.9726566666666834E-3</v>
      </c>
      <c r="O21" s="222"/>
      <c r="P21" s="227">
        <f ca="1">bdrate(L18:L21,D18:D21,M18:M21,H18:H21)</f>
        <v>1.1878823361337609E-3</v>
      </c>
      <c r="Q21" s="222"/>
      <c r="R21" s="10"/>
      <c r="S21" s="10"/>
      <c r="T21" s="10"/>
      <c r="U21" s="10"/>
      <c r="V21" s="225"/>
      <c r="X21" s="7"/>
      <c r="Y21" s="7"/>
      <c r="Z21" s="64"/>
    </row>
    <row r="22" spans="2:28" ht="16.5" customHeight="1" thickBot="1" x14ac:dyDescent="0.3">
      <c r="B22" s="70"/>
      <c r="C22" s="100"/>
      <c r="D22" s="228"/>
      <c r="E22" s="222"/>
      <c r="F22" s="70"/>
      <c r="G22" s="100"/>
      <c r="H22" s="223"/>
      <c r="I22" s="10"/>
      <c r="J22" s="224"/>
      <c r="L22" s="74"/>
      <c r="M22" s="75"/>
      <c r="N22" s="77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4"/>
      <c r="AB22" s="226"/>
    </row>
    <row r="23" spans="2:28" ht="16.5" customHeight="1" x14ac:dyDescent="0.25">
      <c r="B23" s="71"/>
      <c r="C23" s="89"/>
      <c r="D23" s="230"/>
      <c r="F23" s="71"/>
      <c r="G23" s="89"/>
      <c r="H23" s="230"/>
      <c r="J23" s="78">
        <f ca="1">MIN(D18:D22,H18:H22)</f>
        <v>23.711600000000004</v>
      </c>
      <c r="L23" s="79"/>
      <c r="M23" s="80"/>
      <c r="N23" s="81"/>
      <c r="O23" s="222"/>
      <c r="P23" s="210"/>
      <c r="Q23" s="222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8"/>
      <c r="E24" s="222"/>
      <c r="F24" s="70"/>
      <c r="G24" s="72"/>
      <c r="H24" s="228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2"/>
      <c r="P24" s="6"/>
      <c r="Q24" s="222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8" t="s">
        <v>10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10"/>
      <c r="L26" s="281" t="str">
        <f>F26</f>
        <v>breakfast_track</v>
      </c>
      <c r="M26" s="279"/>
      <c r="N26" s="280"/>
      <c r="O26" s="178"/>
      <c r="P26" s="210"/>
      <c r="U26" s="208"/>
      <c r="V26" s="208"/>
      <c r="X26" s="284"/>
      <c r="Y26" s="275"/>
      <c r="Z26" s="275"/>
    </row>
    <row r="27" spans="2:28" x14ac:dyDescent="0.25">
      <c r="B27" s="274" t="s">
        <v>24</v>
      </c>
      <c r="C27" s="275"/>
      <c r="D27" s="69" t="s">
        <v>25</v>
      </c>
      <c r="E27" s="222"/>
      <c r="F27" s="274" t="s">
        <v>24</v>
      </c>
      <c r="G27" s="275"/>
      <c r="H27" s="69" t="s">
        <v>25</v>
      </c>
      <c r="I27" s="10"/>
      <c r="J27" s="211" t="s">
        <v>26</v>
      </c>
      <c r="L27" s="282" t="s">
        <v>44</v>
      </c>
      <c r="M27" s="275"/>
      <c r="N27" s="283"/>
      <c r="O27" s="67"/>
      <c r="P27" s="4"/>
      <c r="R27" s="276"/>
      <c r="S27" s="275"/>
      <c r="T27" s="275"/>
      <c r="U27" s="209"/>
      <c r="V27" s="209"/>
      <c r="X27" s="276"/>
      <c r="Y27" s="275"/>
      <c r="Z27" s="275"/>
    </row>
    <row r="28" spans="2:28" x14ac:dyDescent="0.25">
      <c r="B28" s="175" t="s">
        <v>0</v>
      </c>
      <c r="C28" s="99" t="s">
        <v>28</v>
      </c>
      <c r="D28" s="68" t="s">
        <v>29</v>
      </c>
      <c r="E28" s="222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 breakfast_track</v>
      </c>
      <c r="M28" s="194" t="str">
        <f>CONCATENATE(F$2," ",L26)</f>
        <v>11bit-quantize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3">
        <f ca="1">0.001*INDIRECT($B29&amp;"!E5")</f>
        <v>37.033472000000003</v>
      </c>
      <c r="E29" s="222"/>
      <c r="F29" s="92" t="str">
        <f>F26</f>
        <v>breakfast_track</v>
      </c>
      <c r="G29" s="99" t="s">
        <v>31</v>
      </c>
      <c r="H29" s="223">
        <f ca="1">0.001*INDIRECT($B29&amp;"!W5")</f>
        <v>28.501552</v>
      </c>
      <c r="I29" s="10"/>
      <c r="J29" s="224">
        <f ca="1">H29/D29-1</f>
        <v>-0.23038401584382917</v>
      </c>
      <c r="L29" s="74">
        <f ca="1">INDIRECT($B29&amp;"!"&amp;L$3&amp;"5")</f>
        <v>0.95452699866666679</v>
      </c>
      <c r="M29" s="75">
        <f ca="1">INDIRECT($B29&amp;"!"&amp;M$3&amp;"5")</f>
        <v>0.9440053106666666</v>
      </c>
      <c r="N29" s="76">
        <f ca="1">M29-L29</f>
        <v>-1.0521688000000196E-2</v>
      </c>
      <c r="O29" s="222"/>
      <c r="P29" s="224">
        <f ca="1">bdrate(D29:D32,L29:L32,H29:H32,M29:M32)</f>
        <v>1.4749789002427294E-2</v>
      </c>
      <c r="Q29" s="222"/>
      <c r="R29" s="10"/>
      <c r="S29" s="10"/>
      <c r="T29" s="10"/>
      <c r="U29" s="10"/>
      <c r="V29" s="225"/>
      <c r="X29" s="7"/>
      <c r="Y29" s="7"/>
      <c r="Z29" s="64"/>
      <c r="AB29" s="226"/>
    </row>
    <row r="30" spans="2:28" x14ac:dyDescent="0.25">
      <c r="B30" s="92" t="str">
        <f>B29</f>
        <v>breakfast_track</v>
      </c>
      <c r="C30" s="99" t="s">
        <v>32</v>
      </c>
      <c r="D30" s="223">
        <f ca="1">0.001*INDIRECT($B30&amp;"!E6")</f>
        <v>53.243408000000002</v>
      </c>
      <c r="E30" s="222"/>
      <c r="F30" s="92" t="str">
        <f>F29</f>
        <v>breakfast_track</v>
      </c>
      <c r="G30" s="99" t="s">
        <v>32</v>
      </c>
      <c r="H30" s="223">
        <f ca="1">0.001*INDIRECT($B30&amp;"!W6")</f>
        <v>40.473143999999998</v>
      </c>
      <c r="I30" s="10"/>
      <c r="J30" s="224">
        <f ca="1">H30/D30-1</f>
        <v>-0.23984685578353671</v>
      </c>
      <c r="L30" s="74">
        <f ca="1">INDIRECT($B30&amp;"!"&amp;L$3&amp;"6")</f>
        <v>0.97254070799999992</v>
      </c>
      <c r="M30" s="75">
        <f ca="1">INDIRECT($B30&amp;"!"&amp;M$3&amp;"6")</f>
        <v>0.95885249333333344</v>
      </c>
      <c r="N30" s="76">
        <f ca="1">M30-L30</f>
        <v>-1.3688214666666476E-2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3">
        <f ca="1">0.001*INDIRECT($B31&amp;"!E7")</f>
        <v>76.773336000000015</v>
      </c>
      <c r="E31" s="222"/>
      <c r="F31" s="92" t="str">
        <f>F30</f>
        <v>breakfast_track</v>
      </c>
      <c r="G31" s="99" t="s">
        <v>33</v>
      </c>
      <c r="H31" s="223">
        <f ca="1">0.001*INDIRECT($B31&amp;"!W7")</f>
        <v>58.210816000000001</v>
      </c>
      <c r="I31" s="10"/>
      <c r="J31" s="224">
        <f ca="1">H31/D31-1</f>
        <v>-0.24178342334896075</v>
      </c>
      <c r="L31" s="74">
        <f ca="1">INDIRECT($B31&amp;"!"&amp;L$3&amp;"7")</f>
        <v>0.99034704333333323</v>
      </c>
      <c r="M31" s="75">
        <f ca="1">INDIRECT($B31&amp;"!"&amp;M$3&amp;"7")</f>
        <v>0.97724961133333321</v>
      </c>
      <c r="N31" s="76">
        <f ca="1">M31-L31</f>
        <v>-1.309743200000002E-2</v>
      </c>
      <c r="O31" s="222"/>
      <c r="P31" s="4" t="s">
        <v>34</v>
      </c>
      <c r="Q31" s="222"/>
      <c r="R31" s="10"/>
      <c r="S31" s="10"/>
      <c r="T31" s="10"/>
      <c r="U31" s="10"/>
      <c r="V31" s="225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3">
        <f ca="1">0.001*INDIRECT($B32&amp;"!E8")</f>
        <v>108.862088</v>
      </c>
      <c r="E32" s="222"/>
      <c r="F32" s="92" t="str">
        <f>F31</f>
        <v>breakfast_track</v>
      </c>
      <c r="G32" s="99" t="s">
        <v>35</v>
      </c>
      <c r="H32" s="223">
        <f ca="1">0.001*INDIRECT($B32&amp;"!W8")</f>
        <v>83.905472000000017</v>
      </c>
      <c r="I32" s="10"/>
      <c r="J32" s="224">
        <f ca="1">H32/D32-1</f>
        <v>-0.22924983764779505</v>
      </c>
      <c r="L32" s="74">
        <f ca="1">INDIRECT($B32&amp;"!"&amp;L$3&amp;"8")</f>
        <v>0.9951982220000003</v>
      </c>
      <c r="M32" s="75">
        <f ca="1">INDIRECT($B32&amp;"!"&amp;M$3&amp;"8")</f>
        <v>0.99214689999999994</v>
      </c>
      <c r="N32" s="76">
        <f ca="1">M32-L32</f>
        <v>-3.051322000000356E-3</v>
      </c>
      <c r="O32" s="222"/>
      <c r="P32" s="227">
        <f ca="1">bdrate(L29:L32,D29:D32,M29:M32,H29:H32)</f>
        <v>-4.3987280324453426E-4</v>
      </c>
      <c r="Q32" s="222"/>
      <c r="R32" s="10"/>
      <c r="S32" s="10"/>
      <c r="T32" s="10"/>
      <c r="U32" s="10"/>
      <c r="V32" s="225"/>
      <c r="X32" s="7"/>
      <c r="Y32" s="7"/>
      <c r="Z32" s="64"/>
    </row>
    <row r="33" spans="2:28" ht="16.5" customHeight="1" thickBot="1" x14ac:dyDescent="0.3">
      <c r="B33" s="70"/>
      <c r="C33" s="100"/>
      <c r="D33" s="228"/>
      <c r="E33" s="222"/>
      <c r="F33" s="70"/>
      <c r="G33" s="100"/>
      <c r="H33" s="223"/>
      <c r="I33" s="10"/>
      <c r="J33" s="224"/>
      <c r="L33" s="74"/>
      <c r="M33" s="75"/>
      <c r="N33" s="77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4"/>
      <c r="AB33" s="226"/>
    </row>
    <row r="34" spans="2:28" ht="16.5" customHeight="1" x14ac:dyDescent="0.25">
      <c r="B34" s="71"/>
      <c r="C34" s="89"/>
      <c r="D34" s="230"/>
      <c r="F34" s="71"/>
      <c r="G34" s="89"/>
      <c r="H34" s="230"/>
      <c r="J34" s="78">
        <f ca="1">MIN(D29:D33,H29:H33)</f>
        <v>28.501552</v>
      </c>
      <c r="L34" s="79"/>
      <c r="M34" s="80"/>
      <c r="N34" s="81"/>
      <c r="O34" s="222"/>
      <c r="P34" s="210"/>
      <c r="Q34" s="222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8"/>
      <c r="E35" s="222"/>
      <c r="F35" s="70"/>
      <c r="G35" s="72"/>
      <c r="H35" s="228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2"/>
      <c r="P35" s="6"/>
      <c r="Q35" s="222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8" t="s">
        <v>11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10"/>
      <c r="L37" s="281" t="str">
        <f>F37</f>
        <v>breakfast_semitrack</v>
      </c>
      <c r="M37" s="279"/>
      <c r="N37" s="280"/>
      <c r="O37" s="178"/>
      <c r="P37" s="210"/>
      <c r="U37" s="208"/>
      <c r="V37" s="208"/>
      <c r="X37" s="284"/>
      <c r="Y37" s="275"/>
      <c r="Z37" s="275"/>
    </row>
    <row r="38" spans="2:28" x14ac:dyDescent="0.25">
      <c r="B38" s="274" t="s">
        <v>24</v>
      </c>
      <c r="C38" s="275"/>
      <c r="D38" s="69" t="s">
        <v>25</v>
      </c>
      <c r="E38" s="222"/>
      <c r="F38" s="274" t="s">
        <v>24</v>
      </c>
      <c r="G38" s="275"/>
      <c r="H38" s="69" t="s">
        <v>25</v>
      </c>
      <c r="I38" s="10"/>
      <c r="J38" s="211" t="s">
        <v>26</v>
      </c>
      <c r="L38" s="282" t="s">
        <v>44</v>
      </c>
      <c r="M38" s="275"/>
      <c r="N38" s="283"/>
      <c r="O38" s="67"/>
      <c r="P38" s="4"/>
      <c r="R38" s="276"/>
      <c r="S38" s="275"/>
      <c r="T38" s="275"/>
      <c r="U38" s="209"/>
      <c r="V38" s="209"/>
      <c r="X38" s="276"/>
      <c r="Y38" s="275"/>
      <c r="Z38" s="275"/>
    </row>
    <row r="39" spans="2:28" x14ac:dyDescent="0.25">
      <c r="B39" s="175" t="s">
        <v>0</v>
      </c>
      <c r="C39" s="99" t="s">
        <v>28</v>
      </c>
      <c r="D39" s="68" t="s">
        <v>29</v>
      </c>
      <c r="E39" s="222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 breakfast_semitrack</v>
      </c>
      <c r="M39" s="194" t="str">
        <f>CONCATENATE(F$2," ",L37)</f>
        <v>11bit-quantize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3">
        <f ca="1">0.001*INDIRECT($B40&amp;"!E5")</f>
        <v>37.945208000000001</v>
      </c>
      <c r="E40" s="222"/>
      <c r="F40" s="92" t="str">
        <f>F37</f>
        <v>breakfast_semitrack</v>
      </c>
      <c r="G40" s="99" t="s">
        <v>31</v>
      </c>
      <c r="H40" s="223">
        <f ca="1">0.001*INDIRECT($B40&amp;"!W5")</f>
        <v>29.205624000000004</v>
      </c>
      <c r="I40" s="10"/>
      <c r="J40" s="224">
        <f ca="1">H40/D40-1</f>
        <v>-0.23032115148769239</v>
      </c>
      <c r="L40" s="74">
        <f ca="1">INDIRECT($B40&amp;"!"&amp;L$3&amp;"5")</f>
        <v>0.95391290933333339</v>
      </c>
      <c r="M40" s="75">
        <f ca="1">INDIRECT($B40&amp;"!"&amp;M$3&amp;"5")</f>
        <v>0.94380767533333343</v>
      </c>
      <c r="N40" s="76">
        <f ca="1">M40-L40</f>
        <v>-1.0105233999999963E-2</v>
      </c>
      <c r="O40" s="222"/>
      <c r="P40" s="224">
        <f ca="1">bdrate(D40:D43,L40:L43,H40:H43,M40:M43)</f>
        <v>9.0793800526403068E-3</v>
      </c>
      <c r="Q40" s="222"/>
      <c r="R40" s="10"/>
      <c r="S40" s="10"/>
      <c r="T40" s="10"/>
      <c r="U40" s="10"/>
      <c r="V40" s="225"/>
      <c r="X40" s="7"/>
      <c r="Y40" s="7"/>
      <c r="Z40" s="64"/>
      <c r="AB40" s="226"/>
    </row>
    <row r="41" spans="2:28" x14ac:dyDescent="0.25">
      <c r="B41" s="92" t="str">
        <f>B40</f>
        <v>breakfast_semitrack</v>
      </c>
      <c r="C41" s="99" t="s">
        <v>32</v>
      </c>
      <c r="D41" s="223">
        <f ca="1">0.001*INDIRECT($B41&amp;"!E6")</f>
        <v>54.681568000000006</v>
      </c>
      <c r="E41" s="222"/>
      <c r="F41" s="92" t="str">
        <f>F40</f>
        <v>breakfast_semitrack</v>
      </c>
      <c r="G41" s="99" t="s">
        <v>32</v>
      </c>
      <c r="H41" s="223">
        <f ca="1">0.001*INDIRECT($B41&amp;"!W6")</f>
        <v>41.486840000000001</v>
      </c>
      <c r="I41" s="10"/>
      <c r="J41" s="224">
        <f ca="1">H41/D41-1</f>
        <v>-0.24130120043375503</v>
      </c>
      <c r="L41" s="74">
        <f ca="1">INDIRECT($B41&amp;"!"&amp;L$3&amp;"6")</f>
        <v>0.97218706533333332</v>
      </c>
      <c r="M41" s="75">
        <f ca="1">INDIRECT($B41&amp;"!"&amp;M$3&amp;"6")</f>
        <v>0.95889756000000004</v>
      </c>
      <c r="N41" s="76">
        <f ca="1">M41-L41</f>
        <v>-1.3289505333333285E-2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3">
        <f ca="1">0.001*INDIRECT($B42&amp;"!E7")</f>
        <v>79.040791999999996</v>
      </c>
      <c r="E42" s="222"/>
      <c r="F42" s="92" t="str">
        <f>F41</f>
        <v>breakfast_semitrack</v>
      </c>
      <c r="G42" s="99" t="s">
        <v>33</v>
      </c>
      <c r="H42" s="223">
        <f ca="1">0.001*INDIRECT($B42&amp;"!W7")</f>
        <v>59.819472000000005</v>
      </c>
      <c r="I42" s="10"/>
      <c r="J42" s="224">
        <f ca="1">H42/D42-1</f>
        <v>-0.24318227985367347</v>
      </c>
      <c r="L42" s="74">
        <f ca="1">INDIRECT($B42&amp;"!"&amp;L$3&amp;"7")</f>
        <v>0.99002121133333343</v>
      </c>
      <c r="M42" s="75">
        <f ca="1">INDIRECT($B42&amp;"!"&amp;M$3&amp;"7")</f>
        <v>0.97694968400000015</v>
      </c>
      <c r="N42" s="76">
        <f ca="1">M42-L42</f>
        <v>-1.3071527333333277E-2</v>
      </c>
      <c r="O42" s="222"/>
      <c r="P42" s="4" t="s">
        <v>34</v>
      </c>
      <c r="Q42" s="222"/>
      <c r="R42" s="10"/>
      <c r="S42" s="10"/>
      <c r="T42" s="10"/>
      <c r="U42" s="10"/>
      <c r="V42" s="225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3">
        <f ca="1">0.001*INDIRECT($B43&amp;"!E8")</f>
        <v>112.14424799999999</v>
      </c>
      <c r="E43" s="222"/>
      <c r="F43" s="92" t="str">
        <f>F42</f>
        <v>breakfast_semitrack</v>
      </c>
      <c r="G43" s="99" t="s">
        <v>35</v>
      </c>
      <c r="H43" s="223">
        <f ca="1">0.001*INDIRECT($B43&amp;"!W8")</f>
        <v>86.426751999999993</v>
      </c>
      <c r="I43" s="10"/>
      <c r="J43" s="224">
        <f ca="1">H43/D43-1</f>
        <v>-0.229325145592844</v>
      </c>
      <c r="L43" s="74">
        <f ca="1">INDIRECT($B43&amp;"!"&amp;L$3&amp;"8")</f>
        <v>0.99514774999999989</v>
      </c>
      <c r="M43" s="75">
        <f ca="1">INDIRECT($B43&amp;"!"&amp;M$3&amp;"8")</f>
        <v>0.99196884800000018</v>
      </c>
      <c r="N43" s="76">
        <f ca="1">M43-L43</f>
        <v>-3.1789019999997059E-3</v>
      </c>
      <c r="O43" s="222"/>
      <c r="P43" s="227">
        <f ca="1">bdrate(L40:L43,D40:D43,M40:M43,H40:H43)</f>
        <v>-2.515632256266942E-4</v>
      </c>
      <c r="Q43" s="222"/>
      <c r="R43" s="10"/>
      <c r="S43" s="10"/>
      <c r="T43" s="10"/>
      <c r="U43" s="10"/>
      <c r="V43" s="225"/>
      <c r="X43" s="7"/>
      <c r="Y43" s="7"/>
      <c r="Z43" s="64"/>
    </row>
    <row r="44" spans="2:28" ht="16.5" customHeight="1" thickBot="1" x14ac:dyDescent="0.3">
      <c r="B44" s="70"/>
      <c r="C44" s="100"/>
      <c r="D44" s="228"/>
      <c r="E44" s="222"/>
      <c r="F44" s="70"/>
      <c r="G44" s="100"/>
      <c r="H44" s="223"/>
      <c r="I44" s="10"/>
      <c r="J44" s="224"/>
      <c r="L44" s="74"/>
      <c r="M44" s="75"/>
      <c r="N44" s="77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4"/>
      <c r="AB44" s="226"/>
    </row>
    <row r="45" spans="2:28" ht="16.5" customHeight="1" x14ac:dyDescent="0.25">
      <c r="B45" s="71"/>
      <c r="C45" s="89"/>
      <c r="D45" s="230"/>
      <c r="F45" s="71"/>
      <c r="G45" s="89"/>
      <c r="H45" s="230"/>
      <c r="J45" s="78">
        <f ca="1">MIN(D40:D44,H40:H44)</f>
        <v>29.205624000000004</v>
      </c>
      <c r="L45" s="79"/>
      <c r="M45" s="80"/>
      <c r="N45" s="81"/>
      <c r="O45" s="222"/>
      <c r="P45" s="210"/>
      <c r="Q45" s="222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8"/>
      <c r="E46" s="222"/>
      <c r="F46" s="70"/>
      <c r="G46" s="72"/>
      <c r="H46" s="228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2"/>
      <c r="P46" s="6"/>
      <c r="Q46" s="222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8" t="s">
        <v>12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10"/>
      <c r="L48" s="281" t="str">
        <f>F48</f>
        <v>cinema_track</v>
      </c>
      <c r="M48" s="279"/>
      <c r="N48" s="280"/>
      <c r="O48" s="178"/>
      <c r="P48" s="210"/>
      <c r="U48" s="208"/>
      <c r="V48" s="208"/>
      <c r="X48" s="284"/>
      <c r="Y48" s="275"/>
      <c r="Z48" s="275"/>
    </row>
    <row r="49" spans="2:28" x14ac:dyDescent="0.25">
      <c r="B49" s="274" t="s">
        <v>24</v>
      </c>
      <c r="C49" s="275"/>
      <c r="D49" s="69" t="s">
        <v>25</v>
      </c>
      <c r="E49" s="222"/>
      <c r="F49" s="274" t="s">
        <v>24</v>
      </c>
      <c r="G49" s="275"/>
      <c r="H49" s="69" t="s">
        <v>25</v>
      </c>
      <c r="I49" s="10"/>
      <c r="J49" s="211" t="s">
        <v>26</v>
      </c>
      <c r="L49" s="282" t="s">
        <v>44</v>
      </c>
      <c r="M49" s="275"/>
      <c r="N49" s="283"/>
      <c r="O49" s="67"/>
      <c r="P49" s="4"/>
      <c r="R49" s="276"/>
      <c r="S49" s="275"/>
      <c r="T49" s="275"/>
      <c r="U49" s="209"/>
      <c r="V49" s="209"/>
      <c r="X49" s="276"/>
      <c r="Y49" s="275"/>
      <c r="Z49" s="275"/>
    </row>
    <row r="50" spans="2:28" x14ac:dyDescent="0.25">
      <c r="B50" s="175" t="s">
        <v>0</v>
      </c>
      <c r="C50" s="99" t="s">
        <v>28</v>
      </c>
      <c r="D50" s="68" t="s">
        <v>29</v>
      </c>
      <c r="E50" s="222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 cinema_track</v>
      </c>
      <c r="M50" s="194" t="str">
        <f>CONCATENATE(F$2," ",L48)</f>
        <v>11bit-quantize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3">
        <f ca="1">0.001*INDIRECT($B51&amp;"!E5")</f>
        <v>27.457296000000003</v>
      </c>
      <c r="E51" s="222"/>
      <c r="F51" s="92" t="str">
        <f>F48</f>
        <v>cinema_track</v>
      </c>
      <c r="G51" s="99" t="s">
        <v>31</v>
      </c>
      <c r="H51" s="223">
        <f ca="1">0.001*INDIRECT($B51&amp;"!W5")</f>
        <v>21.309856</v>
      </c>
      <c r="I51" s="10"/>
      <c r="J51" s="224">
        <f ca="1">H51/D51-1</f>
        <v>-0.22389094687255451</v>
      </c>
      <c r="L51" s="74">
        <f ca="1">INDIRECT($B51&amp;"!"&amp;L$3&amp;"5")</f>
        <v>0.97449244047619055</v>
      </c>
      <c r="M51" s="75">
        <f ca="1">INDIRECT($B51&amp;"!"&amp;M$3&amp;"5")</f>
        <v>0.96396093523809512</v>
      </c>
      <c r="N51" s="76">
        <f ca="1">M51-L51</f>
        <v>-1.0531505238095429E-2</v>
      </c>
      <c r="O51" s="222"/>
      <c r="P51" s="224">
        <f ca="1">bdrate(D51:D54,L51:L54,H51:H54,M51:M54)</f>
        <v>4.5454565903260136E-3</v>
      </c>
      <c r="Q51" s="222"/>
      <c r="R51" s="10"/>
      <c r="S51" s="10"/>
      <c r="T51" s="10"/>
      <c r="U51" s="10"/>
      <c r="V51" s="225"/>
      <c r="X51" s="7"/>
      <c r="Y51" s="7"/>
      <c r="Z51" s="64"/>
      <c r="AB51" s="226"/>
    </row>
    <row r="52" spans="2:28" x14ac:dyDescent="0.25">
      <c r="B52" s="92" t="str">
        <f>B51</f>
        <v>cinema_track</v>
      </c>
      <c r="C52" s="99" t="s">
        <v>32</v>
      </c>
      <c r="D52" s="223">
        <f ca="1">0.001*INDIRECT($B52&amp;"!E6")</f>
        <v>39.731791999999999</v>
      </c>
      <c r="E52" s="222"/>
      <c r="F52" s="92" t="str">
        <f>F51</f>
        <v>cinema_track</v>
      </c>
      <c r="G52" s="99" t="s">
        <v>32</v>
      </c>
      <c r="H52" s="223">
        <f ca="1">0.001*INDIRECT($B52&amp;"!W6")</f>
        <v>29.949416000000003</v>
      </c>
      <c r="I52" s="10"/>
      <c r="J52" s="224">
        <f ca="1">H52/D52-1</f>
        <v>-0.24621028923135402</v>
      </c>
      <c r="L52" s="74">
        <f ca="1">INDIRECT($B52&amp;"!"&amp;L$3&amp;"6")</f>
        <v>0.98494449047619048</v>
      </c>
      <c r="M52" s="75">
        <f ca="1">INDIRECT($B52&amp;"!"&amp;M$3&amp;"6")</f>
        <v>0.97764976904761891</v>
      </c>
      <c r="N52" s="76">
        <f ca="1">M52-L52</f>
        <v>-7.2947214285715711E-3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3">
        <f ca="1">0.001*INDIRECT($B53&amp;"!E7")</f>
        <v>59.551984000000004</v>
      </c>
      <c r="E53" s="222"/>
      <c r="F53" s="92" t="str">
        <f>F52</f>
        <v>cinema_track</v>
      </c>
      <c r="G53" s="99" t="s">
        <v>33</v>
      </c>
      <c r="H53" s="223">
        <f ca="1">0.001*INDIRECT($B53&amp;"!W7")</f>
        <v>43.809032000000002</v>
      </c>
      <c r="I53" s="10"/>
      <c r="J53" s="224">
        <f ca="1">H53/D53-1</f>
        <v>-0.26435646543698699</v>
      </c>
      <c r="L53" s="74">
        <f ca="1">INDIRECT($B53&amp;"!"&amp;L$3&amp;"7")</f>
        <v>0.99257969380952371</v>
      </c>
      <c r="M53" s="75">
        <f ca="1">INDIRECT($B53&amp;"!"&amp;M$3&amp;"7")</f>
        <v>0.98699993904761907</v>
      </c>
      <c r="N53" s="76">
        <f ca="1">M53-L53</f>
        <v>-5.5797547619046428E-3</v>
      </c>
      <c r="O53" s="222"/>
      <c r="P53" s="4" t="s">
        <v>34</v>
      </c>
      <c r="Q53" s="222"/>
      <c r="R53" s="10"/>
      <c r="S53" s="10"/>
      <c r="T53" s="10"/>
      <c r="U53" s="10"/>
      <c r="V53" s="225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3">
        <f ca="1">0.001*INDIRECT($B54&amp;"!E8")</f>
        <v>86.991584000000003</v>
      </c>
      <c r="E54" s="222"/>
      <c r="F54" s="92" t="str">
        <f>F53</f>
        <v>cinema_track</v>
      </c>
      <c r="G54" s="99" t="s">
        <v>35</v>
      </c>
      <c r="H54" s="223">
        <f ca="1">0.001*INDIRECT($B54&amp;"!W8")</f>
        <v>65.694232</v>
      </c>
      <c r="I54" s="10"/>
      <c r="J54" s="224">
        <f ca="1">H54/D54-1</f>
        <v>-0.24482083232327401</v>
      </c>
      <c r="L54" s="74">
        <f ca="1">INDIRECT($B54&amp;"!"&amp;L$3&amp;"8")</f>
        <v>0.99605770809523819</v>
      </c>
      <c r="M54" s="75">
        <f ca="1">INDIRECT($B54&amp;"!"&amp;M$3&amp;"8")</f>
        <v>0.99373494714285726</v>
      </c>
      <c r="N54" s="76">
        <f ca="1">M54-L54</f>
        <v>-2.3227609523809312E-3</v>
      </c>
      <c r="O54" s="222"/>
      <c r="P54" s="227">
        <f ca="1">bdrate(L51:L54,D51:D54,M51:M54,H51:H54)</f>
        <v>1.0580148377004051E-4</v>
      </c>
      <c r="Q54" s="222"/>
      <c r="R54" s="10"/>
      <c r="S54" s="10"/>
      <c r="T54" s="10"/>
      <c r="U54" s="10"/>
      <c r="V54" s="225"/>
      <c r="X54" s="7"/>
      <c r="Y54" s="7"/>
      <c r="Z54" s="64"/>
    </row>
    <row r="55" spans="2:28" ht="16.5" customHeight="1" thickBot="1" x14ac:dyDescent="0.3">
      <c r="B55" s="70"/>
      <c r="C55" s="100"/>
      <c r="D55" s="228"/>
      <c r="E55" s="222"/>
      <c r="F55" s="70"/>
      <c r="G55" s="100"/>
      <c r="H55" s="223"/>
      <c r="I55" s="10"/>
      <c r="J55" s="224"/>
      <c r="L55" s="74"/>
      <c r="M55" s="75"/>
      <c r="N55" s="77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4"/>
      <c r="AB55" s="226"/>
    </row>
    <row r="56" spans="2:28" ht="16.5" customHeight="1" x14ac:dyDescent="0.25">
      <c r="B56" s="88"/>
      <c r="C56" s="89"/>
      <c r="D56" s="230"/>
      <c r="F56" s="88"/>
      <c r="G56" s="89"/>
      <c r="H56" s="230"/>
      <c r="J56" s="78">
        <f ca="1">MIN(D51:D55,H51:H55)</f>
        <v>21.309856</v>
      </c>
      <c r="L56" s="79"/>
      <c r="M56" s="80"/>
      <c r="N56" s="81"/>
      <c r="O56" s="222"/>
      <c r="P56" s="210"/>
      <c r="Q56" s="222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8"/>
      <c r="E57" s="222"/>
      <c r="F57" s="70"/>
      <c r="G57" s="72"/>
      <c r="H57" s="228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2"/>
      <c r="P57" s="6"/>
      <c r="Q57" s="222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8" t="s">
        <v>13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10"/>
      <c r="L59" s="281" t="str">
        <f>F59</f>
        <v>cinema_semitrack</v>
      </c>
      <c r="M59" s="279"/>
      <c r="N59" s="280"/>
      <c r="O59" s="178"/>
      <c r="P59" s="210"/>
      <c r="U59" s="208"/>
      <c r="V59" s="208"/>
      <c r="X59" s="284"/>
      <c r="Y59" s="275"/>
      <c r="Z59" s="275"/>
    </row>
    <row r="60" spans="2:28" x14ac:dyDescent="0.25">
      <c r="B60" s="274" t="s">
        <v>24</v>
      </c>
      <c r="C60" s="275"/>
      <c r="D60" s="69" t="s">
        <v>25</v>
      </c>
      <c r="E60" s="222"/>
      <c r="F60" s="274" t="s">
        <v>24</v>
      </c>
      <c r="G60" s="275"/>
      <c r="H60" s="69" t="s">
        <v>25</v>
      </c>
      <c r="I60" s="10"/>
      <c r="J60" s="211" t="s">
        <v>26</v>
      </c>
      <c r="L60" s="282" t="s">
        <v>44</v>
      </c>
      <c r="M60" s="275"/>
      <c r="N60" s="283"/>
      <c r="O60" s="67"/>
      <c r="P60" s="4"/>
      <c r="R60" s="276"/>
      <c r="S60" s="275"/>
      <c r="T60" s="275"/>
      <c r="U60" s="209"/>
      <c r="V60" s="209"/>
      <c r="X60" s="276"/>
      <c r="Y60" s="275"/>
      <c r="Z60" s="275"/>
    </row>
    <row r="61" spans="2:28" x14ac:dyDescent="0.25">
      <c r="B61" s="175" t="s">
        <v>0</v>
      </c>
      <c r="C61" s="99" t="s">
        <v>28</v>
      </c>
      <c r="D61" s="68" t="s">
        <v>29</v>
      </c>
      <c r="E61" s="222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 cinema_semitrack</v>
      </c>
      <c r="M61" s="194" t="str">
        <f>CONCATENATE(F$2," ",L59)</f>
        <v>11bit-quantize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3">
        <f ca="1">0.001*INDIRECT($B62&amp;"!E5")</f>
        <v>28.316848</v>
      </c>
      <c r="E62" s="222"/>
      <c r="F62" s="92" t="str">
        <f>F59</f>
        <v>cinema_semitrack</v>
      </c>
      <c r="G62" s="99" t="s">
        <v>31</v>
      </c>
      <c r="H62" s="223">
        <f ca="1">0.001*INDIRECT($B62&amp;"!W5")</f>
        <v>22.008264000000004</v>
      </c>
      <c r="I62" s="10"/>
      <c r="J62" s="224">
        <f ca="1">H62/D62-1</f>
        <v>-0.22278553036693904</v>
      </c>
      <c r="L62" s="74">
        <f ca="1">INDIRECT($B62&amp;"!"&amp;L$3&amp;"5")</f>
        <v>0.97329683999999994</v>
      </c>
      <c r="M62" s="75">
        <f ca="1">INDIRECT($B62&amp;"!"&amp;M$3&amp;"5")</f>
        <v>0.96298991333333339</v>
      </c>
      <c r="N62" s="76">
        <f ca="1">M62-L62</f>
        <v>-1.0306926666666549E-2</v>
      </c>
      <c r="O62" s="222"/>
      <c r="P62" s="224">
        <f ca="1">bdrate(D62:D65,L62:L65,H62:H65,M62:M65)</f>
        <v>-1.880602355414096E-3</v>
      </c>
      <c r="Q62" s="222"/>
      <c r="R62" s="10"/>
      <c r="S62" s="10"/>
      <c r="T62" s="10"/>
      <c r="U62" s="10"/>
      <c r="V62" s="225"/>
      <c r="X62" s="7"/>
      <c r="Y62" s="7"/>
      <c r="Z62" s="64"/>
      <c r="AB62" s="226"/>
    </row>
    <row r="63" spans="2:28" x14ac:dyDescent="0.25">
      <c r="B63" s="92" t="str">
        <f>B62</f>
        <v>cinema_semitrack</v>
      </c>
      <c r="C63" s="99" t="s">
        <v>32</v>
      </c>
      <c r="D63" s="223">
        <f ca="1">0.001*INDIRECT($B63&amp;"!E6")</f>
        <v>41.126480000000001</v>
      </c>
      <c r="E63" s="222"/>
      <c r="F63" s="92" t="str">
        <f>F62</f>
        <v>cinema_semitrack</v>
      </c>
      <c r="G63" s="99" t="s">
        <v>32</v>
      </c>
      <c r="H63" s="223">
        <f ca="1">0.001*INDIRECT($B63&amp;"!W6")</f>
        <v>30.895712</v>
      </c>
      <c r="I63" s="10"/>
      <c r="J63" s="224">
        <f ca="1">H63/D63-1</f>
        <v>-0.24876352170183302</v>
      </c>
      <c r="L63" s="74">
        <f ca="1">INDIRECT($B63&amp;"!"&amp;L$3&amp;"6")</f>
        <v>0.98444683619047624</v>
      </c>
      <c r="M63" s="75">
        <f ca="1">INDIRECT($B63&amp;"!"&amp;M$3&amp;"6")</f>
        <v>0.9770725238095237</v>
      </c>
      <c r="N63" s="76">
        <f ca="1">M63-L63</f>
        <v>-7.3743123809525413E-3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3">
        <f ca="1">0.001*INDIRECT($B64&amp;"!E7")</f>
        <v>61.86504</v>
      </c>
      <c r="E64" s="222"/>
      <c r="F64" s="92" t="str">
        <f>F63</f>
        <v>cinema_semitrack</v>
      </c>
      <c r="G64" s="99" t="s">
        <v>33</v>
      </c>
      <c r="H64" s="223">
        <f ca="1">0.001*INDIRECT($B64&amp;"!W7")</f>
        <v>45.398407999999996</v>
      </c>
      <c r="I64" s="10"/>
      <c r="J64" s="224">
        <f ca="1">H64/D64-1</f>
        <v>-0.26617023120004457</v>
      </c>
      <c r="L64" s="74">
        <f ca="1">INDIRECT($B64&amp;"!"&amp;L$3&amp;"7")</f>
        <v>0.99233596333333352</v>
      </c>
      <c r="M64" s="75">
        <f ca="1">INDIRECT($B64&amp;"!"&amp;M$3&amp;"7")</f>
        <v>0.98664372333333339</v>
      </c>
      <c r="N64" s="76">
        <f ca="1">M64-L64</f>
        <v>-5.6922400000001261E-3</v>
      </c>
      <c r="O64" s="222"/>
      <c r="P64" s="4" t="s">
        <v>34</v>
      </c>
      <c r="Q64" s="222"/>
      <c r="R64" s="10"/>
      <c r="S64" s="10"/>
      <c r="T64" s="10"/>
      <c r="U64" s="10"/>
      <c r="V64" s="225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3">
        <f ca="1">0.001*INDIRECT($B65&amp;"!E8")</f>
        <v>90.416760000000011</v>
      </c>
      <c r="E65" s="222"/>
      <c r="F65" s="92" t="str">
        <f>F64</f>
        <v>cinema_semitrack</v>
      </c>
      <c r="G65" s="99" t="s">
        <v>35</v>
      </c>
      <c r="H65" s="223">
        <f ca="1">0.001*INDIRECT($B65&amp;"!W8")</f>
        <v>68.281632000000002</v>
      </c>
      <c r="I65" s="10"/>
      <c r="J65" s="224">
        <f ca="1">H65/D65-1</f>
        <v>-0.24481222286664561</v>
      </c>
      <c r="L65" s="74">
        <f ca="1">INDIRECT($B65&amp;"!"&amp;L$3&amp;"8")</f>
        <v>0.99586930666666673</v>
      </c>
      <c r="M65" s="75">
        <f ca="1">INDIRECT($B65&amp;"!"&amp;M$3&amp;"8")</f>
        <v>0.9935515838095238</v>
      </c>
      <c r="N65" s="76">
        <f ca="1">M65-L65</f>
        <v>-2.3177228571429342E-3</v>
      </c>
      <c r="O65" s="222"/>
      <c r="P65" s="227">
        <f ca="1">bdrate(L62:L65,D62:D65,M62:M65,H62:H65)</f>
        <v>2.3033279856843336E-4</v>
      </c>
      <c r="Q65" s="222"/>
      <c r="R65" s="10"/>
      <c r="S65" s="10"/>
      <c r="T65" s="10"/>
      <c r="U65" s="10"/>
      <c r="V65" s="225"/>
      <c r="X65" s="7"/>
      <c r="Y65" s="7"/>
      <c r="Z65" s="64"/>
    </row>
    <row r="66" spans="2:28" ht="16.5" customHeight="1" thickBot="1" x14ac:dyDescent="0.3">
      <c r="B66" s="70"/>
      <c r="C66" s="100"/>
      <c r="D66" s="228"/>
      <c r="E66" s="222"/>
      <c r="F66" s="70"/>
      <c r="G66" s="100"/>
      <c r="H66" s="223"/>
      <c r="I66" s="10"/>
      <c r="J66" s="224"/>
      <c r="L66" s="74"/>
      <c r="M66" s="75"/>
      <c r="N66" s="77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4"/>
      <c r="AB66" s="226"/>
    </row>
    <row r="67" spans="2:28" ht="16.5" customHeight="1" x14ac:dyDescent="0.25">
      <c r="B67" s="88"/>
      <c r="C67" s="89"/>
      <c r="D67" s="230"/>
      <c r="F67" s="88"/>
      <c r="G67" s="89"/>
      <c r="H67" s="230"/>
      <c r="J67" s="78">
        <f ca="1">MIN(D62:D66,H62:H66)</f>
        <v>22.008264000000004</v>
      </c>
      <c r="L67" s="79"/>
      <c r="M67" s="80"/>
      <c r="N67" s="81"/>
      <c r="O67" s="222"/>
      <c r="P67" s="210"/>
      <c r="Q67" s="222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8"/>
      <c r="E68" s="222"/>
      <c r="F68" s="70"/>
      <c r="G68" s="72"/>
      <c r="H68" s="228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2"/>
      <c r="P68" s="6"/>
      <c r="Q68" s="222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8" t="s">
        <v>14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10"/>
      <c r="L70" s="281" t="str">
        <f>F70</f>
        <v>breakdance_track</v>
      </c>
      <c r="M70" s="279"/>
      <c r="N70" s="280"/>
      <c r="O70" s="178"/>
      <c r="P70" s="210"/>
      <c r="U70" s="208"/>
      <c r="V70" s="208"/>
      <c r="X70" s="284"/>
      <c r="Y70" s="275"/>
      <c r="Z70" s="275"/>
    </row>
    <row r="71" spans="2:28" x14ac:dyDescent="0.25">
      <c r="B71" s="274" t="s">
        <v>24</v>
      </c>
      <c r="C71" s="275"/>
      <c r="D71" s="69" t="s">
        <v>25</v>
      </c>
      <c r="E71" s="222"/>
      <c r="F71" s="274" t="s">
        <v>24</v>
      </c>
      <c r="G71" s="275"/>
      <c r="H71" s="69" t="s">
        <v>25</v>
      </c>
      <c r="I71" s="10"/>
      <c r="J71" s="211" t="s">
        <v>26</v>
      </c>
      <c r="L71" s="282" t="s">
        <v>44</v>
      </c>
      <c r="M71" s="275"/>
      <c r="N71" s="283"/>
      <c r="O71" s="67"/>
      <c r="P71" s="4"/>
      <c r="R71" s="276"/>
      <c r="S71" s="275"/>
      <c r="T71" s="275"/>
      <c r="U71" s="209"/>
      <c r="V71" s="209"/>
      <c r="X71" s="276"/>
      <c r="Y71" s="275"/>
      <c r="Z71" s="275"/>
    </row>
    <row r="72" spans="2:28" x14ac:dyDescent="0.25">
      <c r="B72" s="175" t="s">
        <v>0</v>
      </c>
      <c r="C72" s="99" t="s">
        <v>28</v>
      </c>
      <c r="D72" s="68" t="s">
        <v>29</v>
      </c>
      <c r="E72" s="222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 breakdance_track</v>
      </c>
      <c r="M72" s="194" t="str">
        <f>CONCATENATE(F$2," ",L70)</f>
        <v>11bit-quantize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3">
        <f ca="1">0.001*INDIRECT($B73&amp;"!E5")</f>
        <v>126.58231200000002</v>
      </c>
      <c r="E73" s="222"/>
      <c r="F73" s="92" t="str">
        <f>F70</f>
        <v>breakdance_track</v>
      </c>
      <c r="G73" s="99" t="s">
        <v>31</v>
      </c>
      <c r="H73" s="223">
        <f ca="1">0.001*INDIRECT($B73&amp;"!W5")</f>
        <v>98.050312000000005</v>
      </c>
      <c r="I73" s="10"/>
      <c r="J73" s="224">
        <f ca="1">H73/D73-1</f>
        <v>-0.22540274031335439</v>
      </c>
      <c r="L73" s="74">
        <f ca="1">INDIRECT($B73&amp;"!"&amp;L$3&amp;"5")</f>
        <v>0.96381933531250008</v>
      </c>
      <c r="M73" s="75">
        <f ca="1">INDIRECT($B73&amp;"!"&amp;M$3&amp;"5")</f>
        <v>0.94860628562499993</v>
      </c>
      <c r="N73" s="76">
        <f ca="1">M73-L73</f>
        <v>-1.5213049687500146E-2</v>
      </c>
      <c r="O73" s="222"/>
      <c r="P73" s="224">
        <f ca="1">bdrate(D73:D76,L73:L76,H73:H76,M73:M76)</f>
        <v>1.5256912325569028E-2</v>
      </c>
      <c r="Q73" s="222"/>
      <c r="R73" s="10"/>
      <c r="S73" s="10"/>
      <c r="T73" s="10"/>
      <c r="U73" s="10"/>
      <c r="V73" s="225"/>
      <c r="X73" s="7"/>
      <c r="Y73" s="7"/>
      <c r="Z73" s="64"/>
      <c r="AB73" s="226"/>
    </row>
    <row r="74" spans="2:28" x14ac:dyDescent="0.25">
      <c r="B74" s="92" t="str">
        <f>B73</f>
        <v>breakdance_track</v>
      </c>
      <c r="C74" s="99" t="s">
        <v>32</v>
      </c>
      <c r="D74" s="223">
        <f ca="1">0.001*INDIRECT($B74&amp;"!E6")</f>
        <v>181.19922399999999</v>
      </c>
      <c r="E74" s="222"/>
      <c r="F74" s="92" t="str">
        <f>F73</f>
        <v>breakdance_track</v>
      </c>
      <c r="G74" s="99" t="s">
        <v>32</v>
      </c>
      <c r="H74" s="223">
        <f ca="1">0.001*INDIRECT($B74&amp;"!W6")</f>
        <v>138.37070399999999</v>
      </c>
      <c r="I74" s="10"/>
      <c r="J74" s="224">
        <f ca="1">H74/D74-1</f>
        <v>-0.23636149788367744</v>
      </c>
      <c r="L74" s="74">
        <f ca="1">INDIRECT($B74&amp;"!"&amp;L$3&amp;"6")</f>
        <v>0.98289698375000001</v>
      </c>
      <c r="M74" s="75">
        <f ca="1">INDIRECT($B74&amp;"!"&amp;M$3&amp;"6")</f>
        <v>0.96894116093749993</v>
      </c>
      <c r="N74" s="76">
        <f ca="1">M74-L74</f>
        <v>-1.3955822812500074E-2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3">
        <f ca="1">0.001*INDIRECT($B75&amp;"!E7")</f>
        <v>256.27688799999999</v>
      </c>
      <c r="E75" s="222"/>
      <c r="F75" s="92" t="str">
        <f>F74</f>
        <v>breakdance_track</v>
      </c>
      <c r="G75" s="99" t="s">
        <v>33</v>
      </c>
      <c r="H75" s="223">
        <f ca="1">0.001*INDIRECT($B75&amp;"!W7")</f>
        <v>197.38556</v>
      </c>
      <c r="I75" s="10"/>
      <c r="J75" s="224">
        <f ca="1">H75/D75-1</f>
        <v>-0.22979570440234154</v>
      </c>
      <c r="L75" s="74">
        <f ca="1">INDIRECT($B75&amp;"!"&amp;L$3&amp;"7")</f>
        <v>0.99287583718749994</v>
      </c>
      <c r="M75" s="75">
        <f ca="1">INDIRECT($B75&amp;"!"&amp;M$3&amp;"7")</f>
        <v>0.98612702375000016</v>
      </c>
      <c r="N75" s="76">
        <f ca="1">M75-L75</f>
        <v>-6.7488134374997788E-3</v>
      </c>
      <c r="O75" s="222"/>
      <c r="P75" s="4" t="s">
        <v>34</v>
      </c>
      <c r="Q75" s="222"/>
      <c r="R75" s="10"/>
      <c r="S75" s="10"/>
      <c r="T75" s="10"/>
      <c r="U75" s="10"/>
      <c r="V75" s="225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3">
        <f ca="1">0.001*INDIRECT($B76&amp;"!E8")</f>
        <v>356.432816</v>
      </c>
      <c r="E76" s="222"/>
      <c r="F76" s="92" t="str">
        <f>F75</f>
        <v>breakdance_track</v>
      </c>
      <c r="G76" s="99" t="s">
        <v>35</v>
      </c>
      <c r="H76" s="223">
        <f ca="1">0.001*INDIRECT($B76&amp;"!W8")</f>
        <v>278.56732</v>
      </c>
      <c r="I76" s="10"/>
      <c r="J76" s="224">
        <f ca="1">H76/D76-1</f>
        <v>-0.2184577078896125</v>
      </c>
      <c r="L76" s="74">
        <f ca="1">INDIRECT($B76&amp;"!"&amp;L$3&amp;"8")</f>
        <v>0.99625927531250025</v>
      </c>
      <c r="M76" s="75">
        <f ca="1">INDIRECT($B76&amp;"!"&amp;M$3&amp;"8")</f>
        <v>0.99409166281249983</v>
      </c>
      <c r="N76" s="76">
        <f ca="1">M76-L76</f>
        <v>-2.1676125000004154E-3</v>
      </c>
      <c r="O76" s="222"/>
      <c r="P76" s="227">
        <f ca="1">bdrate(L73:L76,D73:D76,M73:M76,H73:H76)</f>
        <v>5.5484442690545421E-5</v>
      </c>
      <c r="Q76" s="222"/>
      <c r="R76" s="10"/>
      <c r="S76" s="10"/>
      <c r="T76" s="10"/>
      <c r="U76" s="10"/>
      <c r="V76" s="225"/>
      <c r="X76" s="7"/>
      <c r="Y76" s="7"/>
      <c r="Z76" s="64"/>
    </row>
    <row r="77" spans="2:28" ht="16.5" customHeight="1" thickBot="1" x14ac:dyDescent="0.3">
      <c r="B77" s="70"/>
      <c r="C77" s="100"/>
      <c r="D77" s="228"/>
      <c r="E77" s="222"/>
      <c r="F77" s="70"/>
      <c r="G77" s="100"/>
      <c r="H77" s="223"/>
      <c r="I77" s="10"/>
      <c r="J77" s="224"/>
      <c r="L77" s="74"/>
      <c r="M77" s="75"/>
      <c r="N77" s="77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4"/>
      <c r="AB77" s="226"/>
    </row>
    <row r="78" spans="2:28" ht="16.5" customHeight="1" x14ac:dyDescent="0.25">
      <c r="B78" s="88"/>
      <c r="C78" s="89"/>
      <c r="D78" s="230"/>
      <c r="F78" s="88"/>
      <c r="G78" s="89"/>
      <c r="H78" s="230"/>
      <c r="J78" s="78">
        <f ca="1">MIN(D73:D77,H73:H77)</f>
        <v>98.050312000000005</v>
      </c>
      <c r="L78" s="79"/>
      <c r="M78" s="80"/>
      <c r="N78" s="81"/>
      <c r="O78" s="222"/>
      <c r="P78" s="210"/>
      <c r="Q78" s="222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8"/>
      <c r="E79" s="222"/>
      <c r="F79" s="70"/>
      <c r="G79" s="72"/>
      <c r="H79" s="228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2"/>
      <c r="P79" s="6"/>
      <c r="Q79" s="222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8" t="s">
        <v>15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10"/>
      <c r="L81" s="281" t="str">
        <f>F81</f>
        <v>breakdance_semitrack</v>
      </c>
      <c r="M81" s="279"/>
      <c r="N81" s="280"/>
      <c r="O81" s="178"/>
      <c r="P81" s="210"/>
      <c r="U81" s="208"/>
      <c r="V81" s="208"/>
      <c r="X81" s="284"/>
      <c r="Y81" s="275"/>
      <c r="Z81" s="275"/>
    </row>
    <row r="82" spans="2:28" x14ac:dyDescent="0.25">
      <c r="B82" s="274" t="s">
        <v>24</v>
      </c>
      <c r="C82" s="275"/>
      <c r="D82" s="69" t="s">
        <v>25</v>
      </c>
      <c r="E82" s="222"/>
      <c r="F82" s="274" t="s">
        <v>24</v>
      </c>
      <c r="G82" s="275"/>
      <c r="H82" s="69" t="s">
        <v>25</v>
      </c>
      <c r="I82" s="10"/>
      <c r="J82" s="211" t="s">
        <v>26</v>
      </c>
      <c r="L82" s="282" t="s">
        <v>44</v>
      </c>
      <c r="M82" s="275"/>
      <c r="N82" s="283"/>
      <c r="O82" s="67"/>
      <c r="P82" s="4"/>
      <c r="R82" s="276"/>
      <c r="S82" s="275"/>
      <c r="T82" s="275"/>
      <c r="U82" s="209"/>
      <c r="V82" s="209"/>
      <c r="X82" s="276"/>
      <c r="Y82" s="275"/>
      <c r="Z82" s="275"/>
    </row>
    <row r="83" spans="2:28" x14ac:dyDescent="0.25">
      <c r="B83" s="175" t="s">
        <v>0</v>
      </c>
      <c r="C83" s="99" t="s">
        <v>28</v>
      </c>
      <c r="D83" s="68" t="s">
        <v>29</v>
      </c>
      <c r="E83" s="222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 breakdance_semitrack</v>
      </c>
      <c r="M83" s="194" t="str">
        <f>CONCATENATE(F$2," ",L81)</f>
        <v>11bit-quantize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3">
        <f ca="1">0.001*INDIRECT($B84&amp;"!E5")</f>
        <v>132.47429600000001</v>
      </c>
      <c r="E84" s="222"/>
      <c r="F84" s="92" t="str">
        <f>F81</f>
        <v>breakdance_semitrack</v>
      </c>
      <c r="G84" s="99" t="s">
        <v>31</v>
      </c>
      <c r="H84" s="223">
        <f ca="1">0.001*INDIRECT($B84&amp;"!W5")</f>
        <v>102.413904</v>
      </c>
      <c r="I84" s="10"/>
      <c r="J84" s="224">
        <f ca="1">H84/D84-1</f>
        <v>-0.22691490279744542</v>
      </c>
      <c r="L84" s="74">
        <f ca="1">INDIRECT($B84&amp;"!"&amp;L$3&amp;"5")</f>
        <v>0.96216957468750008</v>
      </c>
      <c r="M84" s="75">
        <f ca="1">INDIRECT($B84&amp;"!"&amp;M$3&amp;"5")</f>
        <v>0.94568538812500014</v>
      </c>
      <c r="N84" s="76">
        <f ca="1">M84-L84</f>
        <v>-1.6484186562499947E-2</v>
      </c>
      <c r="O84" s="222"/>
      <c r="P84" s="224">
        <f ca="1">bdrate(D84:D87,L84:L87,H84:H87,M84:M87)</f>
        <v>1.9377042505698938E-2</v>
      </c>
      <c r="Q84" s="222"/>
      <c r="R84" s="10"/>
      <c r="S84" s="10"/>
      <c r="T84" s="10"/>
      <c r="U84" s="10"/>
      <c r="V84" s="225"/>
      <c r="X84" s="7"/>
      <c r="Y84" s="7"/>
      <c r="Z84" s="64"/>
      <c r="AB84" s="226"/>
    </row>
    <row r="85" spans="2:28" x14ac:dyDescent="0.25">
      <c r="B85" s="92" t="str">
        <f>B84</f>
        <v>breakdance_semitrack</v>
      </c>
      <c r="C85" s="99" t="s">
        <v>32</v>
      </c>
      <c r="D85" s="223">
        <f ca="1">0.001*INDIRECT($B85&amp;"!E6")</f>
        <v>189.77703999999997</v>
      </c>
      <c r="E85" s="222"/>
      <c r="F85" s="92" t="str">
        <f>F84</f>
        <v>breakdance_semitrack</v>
      </c>
      <c r="G85" s="99" t="s">
        <v>32</v>
      </c>
      <c r="H85" s="223">
        <f ca="1">0.001*INDIRECT($B85&amp;"!W6")</f>
        <v>144.882408</v>
      </c>
      <c r="I85" s="10"/>
      <c r="J85" s="224">
        <f ca="1">H85/D85-1</f>
        <v>-0.23656513980827176</v>
      </c>
      <c r="L85" s="74">
        <f ca="1">INDIRECT($B85&amp;"!"&amp;L$3&amp;"6")</f>
        <v>0.98207449125000013</v>
      </c>
      <c r="M85" s="75">
        <f ca="1">INDIRECT($B85&amp;"!"&amp;M$3&amp;"6")</f>
        <v>0.96709832968750009</v>
      </c>
      <c r="N85" s="76">
        <f ca="1">M85-L85</f>
        <v>-1.4976161562500034E-2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3">
        <f ca="1">0.001*INDIRECT($B86&amp;"!E7")</f>
        <v>268.24353600000001</v>
      </c>
      <c r="E86" s="222"/>
      <c r="F86" s="92" t="str">
        <f>F85</f>
        <v>breakdance_semitrack</v>
      </c>
      <c r="G86" s="99" t="s">
        <v>33</v>
      </c>
      <c r="H86" s="223">
        <f ca="1">0.001*INDIRECT($B86&amp;"!W7")</f>
        <v>206.73079999999996</v>
      </c>
      <c r="I86" s="10"/>
      <c r="J86" s="224">
        <f ca="1">H86/D86-1</f>
        <v>-0.22931675043233868</v>
      </c>
      <c r="L86" s="74">
        <f ca="1">INDIRECT($B86&amp;"!"&amp;L$3&amp;"7")</f>
        <v>0.99251801968750009</v>
      </c>
      <c r="M86" s="75">
        <f ca="1">INDIRECT($B86&amp;"!"&amp;M$3&amp;"7")</f>
        <v>0.98539605999999991</v>
      </c>
      <c r="N86" s="76">
        <f ca="1">M86-L86</f>
        <v>-7.1219596875001789E-3</v>
      </c>
      <c r="O86" s="222"/>
      <c r="P86" s="4" t="s">
        <v>34</v>
      </c>
      <c r="Q86" s="222"/>
      <c r="R86" s="10"/>
      <c r="S86" s="10"/>
      <c r="T86" s="10"/>
      <c r="U86" s="10"/>
      <c r="V86" s="225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3">
        <f ca="1">0.001*INDIRECT($B87&amp;"!E8")</f>
        <v>372.53076799999991</v>
      </c>
      <c r="E87" s="222"/>
      <c r="F87" s="92" t="str">
        <f>F86</f>
        <v>breakdance_semitrack</v>
      </c>
      <c r="G87" s="99" t="s">
        <v>35</v>
      </c>
      <c r="H87" s="223">
        <f ca="1">0.001*INDIRECT($B87&amp;"!W8")</f>
        <v>291.55017599999996</v>
      </c>
      <c r="I87" s="10"/>
      <c r="J87" s="224">
        <f ca="1">H87/D87-1</f>
        <v>-0.21737960715234117</v>
      </c>
      <c r="L87" s="74">
        <f ca="1">INDIRECT($B87&amp;"!"&amp;L$3&amp;"8")</f>
        <v>0.99602294281250014</v>
      </c>
      <c r="M87" s="75">
        <f ca="1">INDIRECT($B87&amp;"!"&amp;M$3&amp;"8")</f>
        <v>0.99377413187499986</v>
      </c>
      <c r="N87" s="76">
        <f ca="1">M87-L87</f>
        <v>-2.2488109375002896E-3</v>
      </c>
      <c r="O87" s="222"/>
      <c r="P87" s="227">
        <f ca="1">bdrate(L84:L87,D84:D87,M84:M87,H84:H87)</f>
        <v>-8.2239492265712144E-5</v>
      </c>
      <c r="Q87" s="222"/>
      <c r="R87" s="10"/>
      <c r="S87" s="10"/>
      <c r="T87" s="10"/>
      <c r="U87" s="10"/>
      <c r="V87" s="225"/>
      <c r="X87" s="7"/>
      <c r="Y87" s="7"/>
      <c r="Z87" s="64"/>
    </row>
    <row r="88" spans="2:28" ht="16.5" customHeight="1" thickBot="1" x14ac:dyDescent="0.3">
      <c r="B88" s="70"/>
      <c r="C88" s="100"/>
      <c r="D88" s="228"/>
      <c r="E88" s="222"/>
      <c r="F88" s="70"/>
      <c r="G88" s="100"/>
      <c r="H88" s="223"/>
      <c r="I88" s="10"/>
      <c r="J88" s="224"/>
      <c r="L88" s="74"/>
      <c r="M88" s="75"/>
      <c r="N88" s="77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4"/>
      <c r="AB88" s="226"/>
    </row>
    <row r="89" spans="2:28" ht="16.5" customHeight="1" x14ac:dyDescent="0.25">
      <c r="B89" s="88"/>
      <c r="C89" s="89"/>
      <c r="D89" s="230"/>
      <c r="F89" s="88"/>
      <c r="G89" s="89"/>
      <c r="H89" s="230"/>
      <c r="J89" s="78">
        <f ca="1">MIN(D84:D88,H84:H88)</f>
        <v>102.413904</v>
      </c>
      <c r="L89" s="79"/>
      <c r="M89" s="80"/>
      <c r="N89" s="81"/>
      <c r="O89" s="222"/>
      <c r="P89" s="210"/>
      <c r="Q89" s="222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8"/>
      <c r="E90" s="222"/>
      <c r="F90" s="70"/>
      <c r="G90" s="72"/>
      <c r="H90" s="228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2"/>
      <c r="P90" s="6"/>
      <c r="Q90" s="222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8" t="s">
        <v>16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10"/>
      <c r="L92" s="281" t="str">
        <f>F92</f>
        <v>bartender_track</v>
      </c>
      <c r="M92" s="279"/>
      <c r="N92" s="280"/>
      <c r="O92" s="178"/>
      <c r="P92" s="210"/>
      <c r="U92" s="208"/>
      <c r="V92" s="208"/>
      <c r="X92" s="284"/>
      <c r="Y92" s="275"/>
      <c r="Z92" s="275"/>
    </row>
    <row r="93" spans="2:28" x14ac:dyDescent="0.25">
      <c r="B93" s="274" t="s">
        <v>24</v>
      </c>
      <c r="C93" s="275"/>
      <c r="D93" s="69" t="s">
        <v>25</v>
      </c>
      <c r="E93" s="222"/>
      <c r="F93" s="274" t="s">
        <v>24</v>
      </c>
      <c r="G93" s="275"/>
      <c r="H93" s="69" t="s">
        <v>25</v>
      </c>
      <c r="I93" s="10"/>
      <c r="J93" s="211" t="s">
        <v>26</v>
      </c>
      <c r="L93" s="282" t="s">
        <v>44</v>
      </c>
      <c r="M93" s="275"/>
      <c r="N93" s="283"/>
      <c r="O93" s="67"/>
      <c r="P93" s="4"/>
      <c r="R93" s="276"/>
      <c r="S93" s="275"/>
      <c r="T93" s="275"/>
      <c r="U93" s="209"/>
      <c r="V93" s="209"/>
      <c r="X93" s="276"/>
      <c r="Y93" s="275"/>
      <c r="Z93" s="275"/>
    </row>
    <row r="94" spans="2:28" x14ac:dyDescent="0.25">
      <c r="B94" s="175" t="s">
        <v>0</v>
      </c>
      <c r="C94" s="99" t="s">
        <v>28</v>
      </c>
      <c r="D94" s="68" t="s">
        <v>29</v>
      </c>
      <c r="E94" s="222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 bartender_track</v>
      </c>
      <c r="M94" s="194" t="str">
        <f>CONCATENATE(F$2," ",L92)</f>
        <v>11bit-quantize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3">
        <f ca="1">0.001*INDIRECT($B95&amp;"!E5")</f>
        <v>37.948527999999996</v>
      </c>
      <c r="E95" s="222"/>
      <c r="F95" s="92" t="str">
        <f>F92</f>
        <v>bartender_track</v>
      </c>
      <c r="G95" s="99" t="s">
        <v>31</v>
      </c>
      <c r="H95" s="223">
        <f ca="1">0.001*INDIRECT($B95&amp;"!W5")</f>
        <v>28.839088</v>
      </c>
      <c r="I95" s="10"/>
      <c r="J95" s="224">
        <f ca="1">H95/D95-1</f>
        <v>-0.24004725558788464</v>
      </c>
      <c r="L95" s="74">
        <f ca="1">INDIRECT($B95&amp;"!"&amp;L$3&amp;"5")</f>
        <v>0.97618636761904753</v>
      </c>
      <c r="M95" s="75">
        <f ca="1">INDIRECT($B95&amp;"!"&amp;M$3&amp;"5")</f>
        <v>0.96833189666666664</v>
      </c>
      <c r="N95" s="76">
        <f ca="1">M95-L95</f>
        <v>-7.8544709523808987E-3</v>
      </c>
      <c r="O95" s="222"/>
      <c r="P95" s="224">
        <f ca="1">bdrate(D95:D98,L95:L98,H95:H98,M95:M98)</f>
        <v>7.3676725709581614E-3</v>
      </c>
      <c r="Q95" s="222"/>
      <c r="R95" s="10"/>
      <c r="S95" s="10"/>
      <c r="T95" s="10"/>
      <c r="U95" s="10"/>
      <c r="V95" s="225"/>
      <c r="X95" s="7"/>
      <c r="Y95" s="7"/>
      <c r="Z95" s="64"/>
      <c r="AB95" s="226"/>
    </row>
    <row r="96" spans="2:28" x14ac:dyDescent="0.25">
      <c r="B96" s="92" t="str">
        <f>B95</f>
        <v>bartender_track</v>
      </c>
      <c r="C96" s="99" t="s">
        <v>32</v>
      </c>
      <c r="D96" s="223">
        <f ca="1">0.001*INDIRECT($B96&amp;"!E6")</f>
        <v>56.081432</v>
      </c>
      <c r="E96" s="222"/>
      <c r="F96" s="92" t="str">
        <f>F95</f>
        <v>bartender_track</v>
      </c>
      <c r="G96" s="99" t="s">
        <v>32</v>
      </c>
      <c r="H96" s="223">
        <f ca="1">0.001*INDIRECT($B96&amp;"!W6")</f>
        <v>41.692</v>
      </c>
      <c r="I96" s="10"/>
      <c r="J96" s="224">
        <f ca="1">H96/D96-1</f>
        <v>-0.25658103737436666</v>
      </c>
      <c r="L96" s="74">
        <f ca="1">INDIRECT($B96&amp;"!"&amp;L$3&amp;"6")</f>
        <v>0.98590186619047637</v>
      </c>
      <c r="M96" s="75">
        <f ca="1">INDIRECT($B96&amp;"!"&amp;M$3&amp;"6")</f>
        <v>0.97908107047619042</v>
      </c>
      <c r="N96" s="76">
        <f ca="1">M96-L96</f>
        <v>-6.8207957142859543E-3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3">
        <f ca="1">0.001*INDIRECT($B97&amp;"!E7")</f>
        <v>83.899416000000002</v>
      </c>
      <c r="E97" s="222"/>
      <c r="F97" s="92" t="str">
        <f>F96</f>
        <v>bartender_track</v>
      </c>
      <c r="G97" s="99" t="s">
        <v>33</v>
      </c>
      <c r="H97" s="223">
        <f ca="1">0.001*INDIRECT($B97&amp;"!W7")</f>
        <v>61.894767999999999</v>
      </c>
      <c r="I97" s="10"/>
      <c r="J97" s="224">
        <f ca="1">H97/D97-1</f>
        <v>-0.2622741497986113</v>
      </c>
      <c r="L97" s="74">
        <f ca="1">INDIRECT($B97&amp;"!"&amp;L$3&amp;"7")</f>
        <v>0.99313430571428574</v>
      </c>
      <c r="M97" s="75">
        <f ca="1">INDIRECT($B97&amp;"!"&amp;M$3&amp;"7")</f>
        <v>0.98776408190476195</v>
      </c>
      <c r="N97" s="76">
        <f ca="1">M97-L97</f>
        <v>-5.3702238095237886E-3</v>
      </c>
      <c r="O97" s="222"/>
      <c r="P97" s="4" t="s">
        <v>34</v>
      </c>
      <c r="Q97" s="222"/>
      <c r="R97" s="10"/>
      <c r="S97" s="10"/>
      <c r="T97" s="10"/>
      <c r="U97" s="10"/>
      <c r="V97" s="225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3">
        <f ca="1">0.001*INDIRECT($B98&amp;"!E8")</f>
        <v>121.390568</v>
      </c>
      <c r="E98" s="222"/>
      <c r="F98" s="92" t="str">
        <f>F97</f>
        <v>bartender_track</v>
      </c>
      <c r="G98" s="99" t="s">
        <v>35</v>
      </c>
      <c r="H98" s="223">
        <f ca="1">0.001*INDIRECT($B98&amp;"!W8")</f>
        <v>92.347752</v>
      </c>
      <c r="I98" s="10"/>
      <c r="J98" s="224">
        <f ca="1">H98/D98-1</f>
        <v>-0.23925101001257365</v>
      </c>
      <c r="L98" s="74">
        <f ca="1">INDIRECT($B98&amp;"!"&amp;L$3&amp;"8")</f>
        <v>0.99616589142857137</v>
      </c>
      <c r="M98" s="75">
        <f ca="1">INDIRECT($B98&amp;"!"&amp;M$3&amp;"8")</f>
        <v>0.99418296714285703</v>
      </c>
      <c r="N98" s="76">
        <f ca="1">M98-L98</f>
        <v>-1.9829242857143381E-3</v>
      </c>
      <c r="O98" s="222"/>
      <c r="P98" s="227">
        <f ca="1">bdrate(L95:L98,D95:D98,M95:M98,H95:H98)</f>
        <v>-2.1265580202323164E-6</v>
      </c>
      <c r="Q98" s="222"/>
      <c r="R98" s="10"/>
      <c r="S98" s="10"/>
      <c r="T98" s="10"/>
      <c r="U98" s="10"/>
      <c r="V98" s="225"/>
      <c r="X98" s="7"/>
      <c r="Y98" s="7"/>
      <c r="Z98" s="64"/>
    </row>
    <row r="99" spans="2:28" ht="16.5" customHeight="1" thickBot="1" x14ac:dyDescent="0.3">
      <c r="B99" s="70"/>
      <c r="C99" s="100"/>
      <c r="D99" s="228"/>
      <c r="E99" s="222"/>
      <c r="F99" s="70"/>
      <c r="G99" s="100"/>
      <c r="H99" s="223"/>
      <c r="I99" s="10"/>
      <c r="J99" s="224"/>
      <c r="L99" s="74"/>
      <c r="M99" s="75"/>
      <c r="N99" s="77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4"/>
      <c r="AB99" s="226"/>
    </row>
    <row r="100" spans="2:28" ht="16.5" customHeight="1" x14ac:dyDescent="0.25">
      <c r="B100" s="88"/>
      <c r="C100" s="89"/>
      <c r="D100" s="230"/>
      <c r="F100" s="88"/>
      <c r="G100" s="89"/>
      <c r="H100" s="230"/>
      <c r="J100" s="78">
        <f ca="1">MIN(D95:D99,H95:H99)</f>
        <v>28.839088</v>
      </c>
      <c r="L100" s="79"/>
      <c r="M100" s="80"/>
      <c r="N100" s="81"/>
      <c r="O100" s="222"/>
      <c r="P100" s="210"/>
      <c r="Q100" s="222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8"/>
      <c r="E101" s="222"/>
      <c r="F101" s="70"/>
      <c r="G101" s="72"/>
      <c r="H101" s="228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2"/>
      <c r="P101" s="6"/>
      <c r="Q101" s="222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8" t="s">
        <v>17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10"/>
      <c r="L103" s="281" t="str">
        <f>F103</f>
        <v>bartender_semitrack</v>
      </c>
      <c r="M103" s="279"/>
      <c r="N103" s="280"/>
      <c r="O103" s="178"/>
      <c r="P103" s="210"/>
      <c r="U103" s="208"/>
      <c r="V103" s="208"/>
      <c r="X103" s="284"/>
      <c r="Y103" s="275"/>
      <c r="Z103" s="275"/>
    </row>
    <row r="104" spans="2:28" x14ac:dyDescent="0.25">
      <c r="B104" s="274" t="s">
        <v>24</v>
      </c>
      <c r="C104" s="275"/>
      <c r="D104" s="69" t="s">
        <v>25</v>
      </c>
      <c r="E104" s="222"/>
      <c r="F104" s="274" t="s">
        <v>24</v>
      </c>
      <c r="G104" s="275"/>
      <c r="H104" s="69" t="s">
        <v>25</v>
      </c>
      <c r="I104" s="10"/>
      <c r="J104" s="211" t="s">
        <v>26</v>
      </c>
      <c r="L104" s="282" t="s">
        <v>44</v>
      </c>
      <c r="M104" s="275"/>
      <c r="N104" s="283"/>
      <c r="O104" s="67"/>
      <c r="P104" s="4"/>
      <c r="R104" s="276"/>
      <c r="S104" s="275"/>
      <c r="T104" s="275"/>
      <c r="U104" s="209"/>
      <c r="V104" s="209"/>
      <c r="X104" s="276"/>
      <c r="Y104" s="275"/>
      <c r="Z104" s="275"/>
    </row>
    <row r="105" spans="2:28" x14ac:dyDescent="0.25">
      <c r="B105" s="175" t="s">
        <v>0</v>
      </c>
      <c r="C105" s="99" t="s">
        <v>28</v>
      </c>
      <c r="D105" s="68" t="s">
        <v>29</v>
      </c>
      <c r="E105" s="222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 bartender_semitrack</v>
      </c>
      <c r="M105" s="194" t="str">
        <f>CONCATENATE(F$2," ",L103)</f>
        <v>11bit-quantize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3">
        <f ca="1">0.001*INDIRECT($B106&amp;"!E5")</f>
        <v>39.123160000000006</v>
      </c>
      <c r="E106" s="222"/>
      <c r="F106" s="92" t="str">
        <f>F103</f>
        <v>bartender_semitrack</v>
      </c>
      <c r="G106" s="99" t="s">
        <v>31</v>
      </c>
      <c r="H106" s="223">
        <f ca="1">0.001*INDIRECT($B106&amp;"!W5")</f>
        <v>29.76248</v>
      </c>
      <c r="I106" s="10"/>
      <c r="J106" s="224">
        <f ca="1">H106/D106-1</f>
        <v>-0.23926185921587118</v>
      </c>
      <c r="L106" s="74">
        <f ca="1">INDIRECT($B106&amp;"!"&amp;L$3&amp;"5")</f>
        <v>0.97487475571428583</v>
      </c>
      <c r="M106" s="75">
        <f ca="1">INDIRECT($B106&amp;"!"&amp;M$3&amp;"5")</f>
        <v>0.9672371642857146</v>
      </c>
      <c r="N106" s="76">
        <f ca="1">M106-L106</f>
        <v>-7.6375914285712332E-3</v>
      </c>
      <c r="O106" s="222"/>
      <c r="P106" s="224">
        <f ca="1">bdrate(D106:D109,L106:L109,H106:H109,M106:M109)</f>
        <v>-1.7423166017752845E-2</v>
      </c>
      <c r="Q106" s="222"/>
      <c r="R106" s="10"/>
      <c r="S106" s="10"/>
      <c r="T106" s="10"/>
      <c r="U106" s="10"/>
      <c r="V106" s="225"/>
      <c r="X106" s="7"/>
      <c r="Y106" s="7"/>
      <c r="Z106" s="64"/>
      <c r="AB106" s="226"/>
    </row>
    <row r="107" spans="2:28" x14ac:dyDescent="0.25">
      <c r="B107" s="92" t="str">
        <f>B106</f>
        <v>bartender_semitrack</v>
      </c>
      <c r="C107" s="99" t="s">
        <v>32</v>
      </c>
      <c r="D107" s="223">
        <f ca="1">0.001*INDIRECT($B107&amp;"!E6")</f>
        <v>57.942776000000009</v>
      </c>
      <c r="E107" s="222"/>
      <c r="F107" s="92" t="str">
        <f>F106</f>
        <v>bartender_semitrack</v>
      </c>
      <c r="G107" s="99" t="s">
        <v>32</v>
      </c>
      <c r="H107" s="223">
        <f ca="1">0.001*INDIRECT($B107&amp;"!W6")</f>
        <v>42.995168</v>
      </c>
      <c r="I107" s="10"/>
      <c r="J107" s="224">
        <f ca="1">H107/D107-1</f>
        <v>-0.25797189972396228</v>
      </c>
      <c r="L107" s="74">
        <f ca="1">INDIRECT($B107&amp;"!"&amp;L$3&amp;"6")</f>
        <v>0.98511816190476176</v>
      </c>
      <c r="M107" s="75">
        <f ca="1">INDIRECT($B107&amp;"!"&amp;M$3&amp;"6")</f>
        <v>0.97848649714285707</v>
      </c>
      <c r="N107" s="76">
        <f ca="1">M107-L107</f>
        <v>-6.6316647619046876E-3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3">
        <f ca="1">0.001*INDIRECT($B108&amp;"!E7")</f>
        <v>86.871504000000002</v>
      </c>
      <c r="E108" s="222"/>
      <c r="F108" s="92" t="str">
        <f>F107</f>
        <v>bartender_semitrack</v>
      </c>
      <c r="G108" s="99" t="s">
        <v>33</v>
      </c>
      <c r="H108" s="223">
        <f ca="1">0.001*INDIRECT($B108&amp;"!W7")</f>
        <v>64.003215999999995</v>
      </c>
      <c r="I108" s="10"/>
      <c r="J108" s="224">
        <f ca="1">H108/D108-1</f>
        <v>-0.2632426854265123</v>
      </c>
      <c r="L108" s="74">
        <f ca="1">INDIRECT($B108&amp;"!"&amp;L$3&amp;"7")</f>
        <v>0.99272395999999996</v>
      </c>
      <c r="M108" s="75">
        <f ca="1">INDIRECT($B108&amp;"!"&amp;M$3&amp;"7")</f>
        <v>0.98765682095238072</v>
      </c>
      <c r="N108" s="76">
        <f ca="1">M108-L108</f>
        <v>-5.0671390476192402E-3</v>
      </c>
      <c r="O108" s="222"/>
      <c r="P108" s="4" t="s">
        <v>34</v>
      </c>
      <c r="Q108" s="222"/>
      <c r="R108" s="10"/>
      <c r="S108" s="10"/>
      <c r="T108" s="10"/>
      <c r="U108" s="10"/>
      <c r="V108" s="225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3">
        <f ca="1">0.001*INDIRECT($B109&amp;"!E8")</f>
        <v>125.675568</v>
      </c>
      <c r="E109" s="222"/>
      <c r="F109" s="92" t="str">
        <f>F108</f>
        <v>bartender_semitrack</v>
      </c>
      <c r="G109" s="99" t="s">
        <v>35</v>
      </c>
      <c r="H109" s="223">
        <f ca="1">0.001*INDIRECT($B109&amp;"!W8")</f>
        <v>95.661008000000024</v>
      </c>
      <c r="I109" s="10"/>
      <c r="J109" s="224">
        <f ca="1">H109/D109-1</f>
        <v>-0.23882573580252264</v>
      </c>
      <c r="L109" s="74">
        <f ca="1">INDIRECT($B109&amp;"!"&amp;L$3&amp;"8")</f>
        <v>0.99606481857142859</v>
      </c>
      <c r="M109" s="75">
        <f ca="1">INDIRECT($B109&amp;"!"&amp;M$3&amp;"8")</f>
        <v>0.9940463671428571</v>
      </c>
      <c r="N109" s="76">
        <f ca="1">M109-L109</f>
        <v>-2.0184514285714883E-3</v>
      </c>
      <c r="O109" s="222"/>
      <c r="P109" s="227">
        <f ca="1">bdrate(L106:L109,D106:D109,M106:M109,H106:H109)</f>
        <v>4.9991074288202597E-4</v>
      </c>
      <c r="Q109" s="222"/>
      <c r="R109" s="10"/>
      <c r="S109" s="10"/>
      <c r="T109" s="10"/>
      <c r="U109" s="10"/>
      <c r="V109" s="225"/>
      <c r="X109" s="7"/>
      <c r="Y109" s="7"/>
      <c r="Z109" s="64"/>
    </row>
    <row r="110" spans="2:28" ht="16.5" customHeight="1" thickBot="1" x14ac:dyDescent="0.3">
      <c r="B110" s="70"/>
      <c r="C110" s="100"/>
      <c r="D110" s="228"/>
      <c r="E110" s="222"/>
      <c r="F110" s="70"/>
      <c r="G110" s="100"/>
      <c r="H110" s="223"/>
      <c r="I110" s="10"/>
      <c r="J110" s="224"/>
      <c r="L110" s="74"/>
      <c r="M110" s="75"/>
      <c r="N110" s="77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4"/>
      <c r="AB110" s="226"/>
    </row>
    <row r="111" spans="2:28" ht="16.5" customHeight="1" x14ac:dyDescent="0.25">
      <c r="B111" s="88"/>
      <c r="C111" s="89"/>
      <c r="D111" s="230"/>
      <c r="F111" s="88"/>
      <c r="G111" s="89"/>
      <c r="H111" s="230"/>
      <c r="J111" s="78">
        <f ca="1">MIN(D106:D110,H106:H110)</f>
        <v>29.76248</v>
      </c>
      <c r="L111" s="79"/>
      <c r="M111" s="80"/>
      <c r="N111" s="81"/>
      <c r="O111" s="222"/>
      <c r="P111" s="210"/>
      <c r="Q111" s="222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8"/>
      <c r="E112" s="222"/>
      <c r="F112" s="70"/>
      <c r="G112" s="72"/>
      <c r="H112" s="228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2"/>
      <c r="P112" s="6"/>
      <c r="Q112" s="222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2"/>
      <c r="E216" s="222"/>
      <c r="F216" s="222"/>
      <c r="G216" s="222"/>
      <c r="H216" s="10"/>
      <c r="I216" s="10"/>
      <c r="J216" s="10"/>
      <c r="L216" s="38"/>
      <c r="M216" s="178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4"/>
      <c r="AB216" s="226"/>
    </row>
    <row r="217" spans="2:28" x14ac:dyDescent="0.25">
      <c r="B217" s="38"/>
      <c r="C217" s="178"/>
      <c r="D217" s="222"/>
      <c r="E217" s="222"/>
      <c r="F217" s="222"/>
      <c r="G217" s="222"/>
      <c r="H217" s="10"/>
      <c r="I217" s="10"/>
      <c r="J217" s="10"/>
      <c r="L217" s="38"/>
      <c r="M217" s="178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4"/>
    </row>
    <row r="218" spans="2:28" x14ac:dyDescent="0.25">
      <c r="B218" s="38"/>
      <c r="C218" s="178"/>
      <c r="D218" s="222"/>
      <c r="E218" s="222"/>
      <c r="F218" s="222"/>
      <c r="G218" s="222"/>
      <c r="H218" s="10"/>
      <c r="I218" s="10"/>
      <c r="J218" s="10"/>
      <c r="L218" s="38"/>
      <c r="M218" s="178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4"/>
    </row>
    <row r="219" spans="2:28" ht="16.5" customHeight="1" x14ac:dyDescent="0.25">
      <c r="B219" s="38"/>
      <c r="C219" s="178"/>
      <c r="D219" s="222"/>
      <c r="E219" s="222"/>
      <c r="F219" s="222"/>
      <c r="G219" s="222"/>
      <c r="H219" s="10"/>
      <c r="I219" s="10"/>
      <c r="J219" s="10"/>
      <c r="L219" s="38"/>
      <c r="M219" s="178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4"/>
      <c r="AB219" s="226"/>
    </row>
    <row r="220" spans="2:28" x14ac:dyDescent="0.25">
      <c r="B220" s="38"/>
      <c r="C220" s="178"/>
      <c r="D220" s="222"/>
      <c r="E220" s="222"/>
      <c r="F220" s="222"/>
      <c r="G220" s="222"/>
      <c r="H220" s="10"/>
      <c r="I220" s="10"/>
      <c r="J220" s="10"/>
      <c r="L220" s="38"/>
      <c r="M220" s="178"/>
      <c r="N220" s="222"/>
      <c r="O220" s="222"/>
      <c r="P220" s="222"/>
      <c r="Q220" s="222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2"/>
      <c r="E221" s="222"/>
      <c r="F221" s="222"/>
      <c r="G221" s="222"/>
      <c r="H221" s="10"/>
      <c r="I221" s="10"/>
      <c r="J221" s="10"/>
      <c r="L221" s="38"/>
      <c r="M221" s="178"/>
      <c r="N221" s="222"/>
      <c r="O221" s="222"/>
      <c r="P221" s="222"/>
      <c r="Q221" s="222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H20" sqref="H20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41" width="9" style="207" customWidth="1"/>
    <col min="42" max="16384" width="9" style="207"/>
  </cols>
  <sheetData>
    <row r="1" spans="1:32" x14ac:dyDescent="0.25">
      <c r="AD1" s="11"/>
      <c r="AF1" s="11"/>
    </row>
    <row r="2" spans="1:32" x14ac:dyDescent="0.25">
      <c r="B2" s="277" t="str">
        <f>'Summary (auto)'!C3</f>
        <v>12bit-quantize</v>
      </c>
      <c r="C2" s="275"/>
      <c r="D2" s="275"/>
      <c r="E2" s="198"/>
      <c r="F2" s="277" t="str">
        <f>'Summary (auto)'!C4</f>
        <v>11bit-quantize</v>
      </c>
      <c r="G2" s="275"/>
      <c r="H2" s="275"/>
      <c r="I2" s="208"/>
      <c r="J2" s="209" t="s">
        <v>19</v>
      </c>
      <c r="K2" s="208"/>
      <c r="L2" s="276" t="s">
        <v>20</v>
      </c>
      <c r="M2" s="275"/>
      <c r="N2" s="275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45</v>
      </c>
      <c r="M3" s="85" t="s">
        <v>46</v>
      </c>
      <c r="N3" s="208"/>
      <c r="O3" s="174"/>
      <c r="P3" s="208"/>
      <c r="U3" s="173"/>
      <c r="W3" s="173"/>
    </row>
    <row r="4" spans="1:32" x14ac:dyDescent="0.25">
      <c r="B4" s="278" t="s">
        <v>8</v>
      </c>
      <c r="C4" s="279"/>
      <c r="D4" s="280"/>
      <c r="E4" s="3"/>
      <c r="F4" s="278" t="str">
        <f>B4</f>
        <v>fruit</v>
      </c>
      <c r="G4" s="279"/>
      <c r="H4" s="280"/>
      <c r="I4" s="3"/>
      <c r="J4" s="210"/>
      <c r="L4" s="281" t="str">
        <f>F4</f>
        <v>fruit</v>
      </c>
      <c r="M4" s="279"/>
      <c r="N4" s="280"/>
      <c r="O4" s="178"/>
      <c r="P4" s="210"/>
      <c r="Q4" s="178"/>
      <c r="R4" s="178"/>
      <c r="S4" s="178"/>
      <c r="T4" s="178"/>
      <c r="U4" s="208"/>
      <c r="V4" s="208"/>
      <c r="X4" s="284"/>
      <c r="Y4" s="275"/>
      <c r="Z4" s="275"/>
    </row>
    <row r="5" spans="1:32" x14ac:dyDescent="0.25">
      <c r="B5" s="274" t="s">
        <v>24</v>
      </c>
      <c r="C5" s="275"/>
      <c r="D5" s="69" t="s">
        <v>25</v>
      </c>
      <c r="E5" s="222"/>
      <c r="F5" s="274" t="s">
        <v>24</v>
      </c>
      <c r="G5" s="275"/>
      <c r="H5" s="69" t="s">
        <v>25</v>
      </c>
      <c r="I5" s="10"/>
      <c r="J5" s="211" t="s">
        <v>26</v>
      </c>
      <c r="L5" s="282" t="s">
        <v>44</v>
      </c>
      <c r="M5" s="275"/>
      <c r="N5" s="283"/>
      <c r="O5" s="67"/>
      <c r="P5" s="4"/>
      <c r="Q5" s="67"/>
      <c r="R5" s="276"/>
      <c r="S5" s="275"/>
      <c r="T5" s="275"/>
      <c r="U5" s="209"/>
      <c r="V5" s="209"/>
      <c r="X5" s="276"/>
      <c r="Y5" s="275"/>
      <c r="Z5" s="275"/>
    </row>
    <row r="6" spans="1:32" x14ac:dyDescent="0.25">
      <c r="B6" s="175" t="s">
        <v>0</v>
      </c>
      <c r="C6" s="99" t="s">
        <v>28</v>
      </c>
      <c r="D6" s="68" t="s">
        <v>29</v>
      </c>
      <c r="E6" s="222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 fruit</v>
      </c>
      <c r="M6" s="194" t="str">
        <f>CONCATENATE(F$2," ",L4)</f>
        <v>11bit-quantize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3">
        <f ca="1">0.001*INDIRECT($B7&amp;"!E5")</f>
        <v>3.8055839999999996</v>
      </c>
      <c r="E7" s="222"/>
      <c r="F7" s="92" t="str">
        <f>F4</f>
        <v>fruit</v>
      </c>
      <c r="G7" s="99" t="s">
        <v>31</v>
      </c>
      <c r="H7" s="223">
        <f ca="1">0.001*INDIRECT($B7&amp;"!W5")</f>
        <v>3.0967920000000007</v>
      </c>
      <c r="I7" s="10"/>
      <c r="J7" s="224">
        <f ca="1">H7/D7-1</f>
        <v>-0.18625052028808164</v>
      </c>
      <c r="L7" s="74">
        <f ca="1">INDIRECT($B7&amp;"!"&amp;L$3&amp;"5")</f>
        <v>8.1516018749999992E-3</v>
      </c>
      <c r="M7" s="75">
        <f ca="1">INDIRECT($B7&amp;"!"&amp;M$3&amp;"5")</f>
        <v>1.78218861875E-2</v>
      </c>
      <c r="N7" s="76">
        <f ca="1">M7-L7</f>
        <v>9.670284312500001E-3</v>
      </c>
      <c r="O7" s="222"/>
      <c r="P7" s="224">
        <f ca="1">bdrate(D7:D10,L7:L10,H7:H10,M7:M10)</f>
        <v>0</v>
      </c>
      <c r="Q7" s="222"/>
      <c r="R7" s="10"/>
      <c r="S7" s="10"/>
      <c r="T7" s="10"/>
      <c r="U7" s="10"/>
      <c r="V7" s="225"/>
      <c r="X7" s="7"/>
      <c r="Y7" s="7"/>
      <c r="Z7" s="64"/>
      <c r="AB7" s="226"/>
    </row>
    <row r="8" spans="1:32" x14ac:dyDescent="0.25">
      <c r="B8" s="92" t="str">
        <f>B7</f>
        <v>fruit</v>
      </c>
      <c r="C8" s="99" t="s">
        <v>32</v>
      </c>
      <c r="D8" s="223">
        <f ca="1">0.001*INDIRECT($B8&amp;"!E6")</f>
        <v>4.8162959999999995</v>
      </c>
      <c r="E8" s="222"/>
      <c r="F8" s="92" t="str">
        <f>F7</f>
        <v>fruit</v>
      </c>
      <c r="G8" s="99" t="s">
        <v>32</v>
      </c>
      <c r="H8" s="223">
        <f ca="1">0.001*INDIRECT($B8&amp;"!W6")</f>
        <v>4.0445679999999999</v>
      </c>
      <c r="I8" s="10"/>
      <c r="J8" s="224">
        <f ca="1">H8/D8-1</f>
        <v>-0.16023267672917108</v>
      </c>
      <c r="L8" s="74">
        <f ca="1">INDIRECT($B8&amp;"!"&amp;L$3&amp;"6")</f>
        <v>4.5681070708333332E-3</v>
      </c>
      <c r="M8" s="75">
        <f ca="1">INDIRECT($B8&amp;"!"&amp;M$3&amp;"6")</f>
        <v>6.7506536041666678E-3</v>
      </c>
      <c r="N8" s="76">
        <f ca="1">M8-L8</f>
        <v>2.1825465333333346E-3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3">
        <f ca="1">0.001*INDIRECT($B9&amp;"!E7")</f>
        <v>6.1718480000000007</v>
      </c>
      <c r="E9" s="222"/>
      <c r="F9" s="92" t="str">
        <f>F8</f>
        <v>fruit</v>
      </c>
      <c r="G9" s="99" t="s">
        <v>33</v>
      </c>
      <c r="H9" s="223">
        <f ca="1">0.001*INDIRECT($B9&amp;"!W7")</f>
        <v>5.1017920000000005</v>
      </c>
      <c r="I9" s="10"/>
      <c r="J9" s="224">
        <f ca="1">H9/D9-1</f>
        <v>-0.1733769204944775</v>
      </c>
      <c r="L9" s="74">
        <f ca="1">INDIRECT($B9&amp;"!"&amp;L$3&amp;"7")</f>
        <v>3.3346815416666667E-3</v>
      </c>
      <c r="M9" s="75">
        <f ca="1">INDIRECT($B9&amp;"!"&amp;M$3&amp;"7")</f>
        <v>4.1570460500000008E-3</v>
      </c>
      <c r="N9" s="76">
        <f ca="1">M9-L9</f>
        <v>8.223645083333341E-4</v>
      </c>
      <c r="O9" s="222"/>
      <c r="P9" s="4" t="s">
        <v>34</v>
      </c>
      <c r="Q9" s="222"/>
      <c r="R9" s="10"/>
      <c r="S9" s="10"/>
      <c r="T9" s="10"/>
      <c r="U9" s="10"/>
      <c r="V9" s="225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3">
        <f ca="1">0.001*INDIRECT($B10&amp;"!E8")</f>
        <v>8.6232160000000011</v>
      </c>
      <c r="E10" s="222"/>
      <c r="F10" s="92" t="str">
        <f>F9</f>
        <v>fruit</v>
      </c>
      <c r="G10" s="99" t="s">
        <v>35</v>
      </c>
      <c r="H10" s="223">
        <f ca="1">0.001*INDIRECT($B10&amp;"!W8")</f>
        <v>6.6105200000000002</v>
      </c>
      <c r="I10" s="10"/>
      <c r="J10" s="224">
        <f ca="1">H10/D10-1</f>
        <v>-0.2334043354590678</v>
      </c>
      <c r="L10" s="74">
        <f ca="1">INDIRECT($B10&amp;"!"&amp;L$3&amp;"8")</f>
        <v>2.3079262666666667E-3</v>
      </c>
      <c r="M10" s="75">
        <f ca="1">INDIRECT($B10&amp;"!"&amp;M$3&amp;"8")</f>
        <v>2.9696212374999997E-3</v>
      </c>
      <c r="N10" s="76">
        <f ca="1">M10-L10</f>
        <v>6.6169497083333299E-4</v>
      </c>
      <c r="O10" s="222"/>
      <c r="P10" s="227">
        <f ca="1">bdrate(L7:L10,D7:D10,M7:M10,H7:H10)</f>
        <v>-2.3444466310784784E-2</v>
      </c>
      <c r="Q10" s="222"/>
      <c r="R10" s="10"/>
      <c r="S10" s="10"/>
      <c r="T10" s="10"/>
      <c r="U10" s="10"/>
      <c r="V10" s="225"/>
      <c r="X10" s="7"/>
      <c r="Y10" s="7"/>
      <c r="Z10" s="64"/>
    </row>
    <row r="11" spans="1:32" ht="16.5" customHeight="1" thickBot="1" x14ac:dyDescent="0.3">
      <c r="B11" s="70"/>
      <c r="C11" s="100"/>
      <c r="D11" s="228"/>
      <c r="E11" s="222"/>
      <c r="F11" s="70"/>
      <c r="G11" s="100"/>
      <c r="H11" s="223"/>
      <c r="I11" s="10"/>
      <c r="J11" s="224"/>
      <c r="L11" s="74"/>
      <c r="M11" s="75"/>
      <c r="N11" s="77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4"/>
      <c r="AB11" s="226"/>
    </row>
    <row r="12" spans="1:32" ht="16.5" customHeight="1" x14ac:dyDescent="0.25">
      <c r="B12" s="71"/>
      <c r="C12" s="89"/>
      <c r="D12" s="230"/>
      <c r="F12" s="71"/>
      <c r="G12" s="89"/>
      <c r="H12" s="230"/>
      <c r="J12" s="78">
        <f ca="1">MIN(D7:D11,H7:H11)</f>
        <v>3.0967920000000007</v>
      </c>
      <c r="L12" s="79"/>
      <c r="M12" s="80"/>
      <c r="N12" s="81"/>
      <c r="O12" s="222"/>
      <c r="P12" s="210"/>
      <c r="Q12" s="222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8"/>
      <c r="E13" s="222"/>
      <c r="F13" s="70"/>
      <c r="G13" s="72"/>
      <c r="H13" s="228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2"/>
      <c r="P13" s="6"/>
      <c r="Q13" s="222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8" t="s">
        <v>9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10"/>
      <c r="L15" s="281" t="str">
        <f>F15</f>
        <v>breakfast</v>
      </c>
      <c r="M15" s="279"/>
      <c r="N15" s="280"/>
      <c r="O15" s="178"/>
      <c r="P15" s="210"/>
      <c r="Q15" s="178"/>
      <c r="R15" s="178"/>
      <c r="S15" s="178"/>
      <c r="T15" s="178"/>
      <c r="U15" s="208"/>
      <c r="V15" s="208"/>
      <c r="X15" s="284"/>
      <c r="Y15" s="275"/>
      <c r="Z15" s="275"/>
    </row>
    <row r="16" spans="1:32" x14ac:dyDescent="0.25">
      <c r="B16" s="274" t="s">
        <v>24</v>
      </c>
      <c r="C16" s="275"/>
      <c r="D16" s="69" t="s">
        <v>25</v>
      </c>
      <c r="E16" s="222"/>
      <c r="F16" s="274" t="s">
        <v>24</v>
      </c>
      <c r="G16" s="275"/>
      <c r="H16" s="69" t="s">
        <v>25</v>
      </c>
      <c r="I16" s="10"/>
      <c r="J16" s="211" t="s">
        <v>26</v>
      </c>
      <c r="L16" s="282" t="s">
        <v>44</v>
      </c>
      <c r="M16" s="275"/>
      <c r="N16" s="283"/>
      <c r="O16" s="67"/>
      <c r="P16" s="4"/>
      <c r="Q16" s="67"/>
      <c r="R16" s="276"/>
      <c r="S16" s="275"/>
      <c r="T16" s="275"/>
      <c r="U16" s="209"/>
      <c r="V16" s="209"/>
      <c r="X16" s="276"/>
      <c r="Y16" s="275"/>
      <c r="Z16" s="275"/>
    </row>
    <row r="17" spans="2:28" x14ac:dyDescent="0.25">
      <c r="B17" s="175" t="s">
        <v>0</v>
      </c>
      <c r="C17" s="99" t="s">
        <v>28</v>
      </c>
      <c r="D17" s="68" t="s">
        <v>29</v>
      </c>
      <c r="E17" s="222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 breakfast</v>
      </c>
      <c r="M17" s="194" t="str">
        <f>CONCATENATE(F$2," ",L15)</f>
        <v>11bit-quantize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3">
        <f ca="1">0.001*INDIRECT($B18&amp;"!E5")</f>
        <v>29.751368000000003</v>
      </c>
      <c r="E18" s="222"/>
      <c r="F18" s="92" t="str">
        <f>F15</f>
        <v>breakfast</v>
      </c>
      <c r="G18" s="99" t="s">
        <v>31</v>
      </c>
      <c r="H18" s="223">
        <f ca="1">0.001*INDIRECT($B18&amp;"!W5")</f>
        <v>23.711600000000004</v>
      </c>
      <c r="I18" s="10"/>
      <c r="J18" s="224">
        <f ca="1">H18/D18-1</f>
        <v>-0.20300807680507327</v>
      </c>
      <c r="L18" s="74">
        <f ca="1">INDIRECT($B18&amp;"!"&amp;L$3&amp;"5")</f>
        <v>2.3186905733333332E-2</v>
      </c>
      <c r="M18" s="75">
        <f ca="1">INDIRECT($B18&amp;"!"&amp;M$3&amp;"5")</f>
        <v>4.6651748733333345E-2</v>
      </c>
      <c r="N18" s="76">
        <f ca="1">M18-L18</f>
        <v>2.3464843000000013E-2</v>
      </c>
      <c r="O18" s="222"/>
      <c r="P18" s="224">
        <f ca="1">bdrate(D18:D21,L18:L21,H18:H21,M18:M21)</f>
        <v>0</v>
      </c>
      <c r="Q18" s="222"/>
      <c r="R18" s="10"/>
      <c r="S18" s="10"/>
      <c r="T18" s="10"/>
      <c r="U18" s="10"/>
      <c r="V18" s="225"/>
      <c r="X18" s="7"/>
      <c r="Y18" s="7"/>
      <c r="Z18" s="64"/>
      <c r="AB18" s="226"/>
    </row>
    <row r="19" spans="2:28" x14ac:dyDescent="0.25">
      <c r="B19" s="92" t="str">
        <f>B18</f>
        <v>breakfast</v>
      </c>
      <c r="C19" s="99" t="s">
        <v>32</v>
      </c>
      <c r="D19" s="223">
        <f ca="1">0.001*INDIRECT($B19&amp;"!E6")</f>
        <v>39.615535999999999</v>
      </c>
      <c r="E19" s="222"/>
      <c r="F19" s="92" t="str">
        <f>F18</f>
        <v>breakfast</v>
      </c>
      <c r="G19" s="99" t="s">
        <v>32</v>
      </c>
      <c r="H19" s="223">
        <f ca="1">0.001*INDIRECT($B19&amp;"!W6")</f>
        <v>31.949432000000002</v>
      </c>
      <c r="I19" s="10"/>
      <c r="J19" s="224">
        <f ca="1">H19/D19-1</f>
        <v>-0.19351256537334238</v>
      </c>
      <c r="L19" s="74">
        <f ca="1">INDIRECT($B19&amp;"!"&amp;L$3&amp;"6")</f>
        <v>1.4264820533333333E-2</v>
      </c>
      <c r="M19" s="75">
        <f ca="1">INDIRECT($B19&amp;"!"&amp;M$3&amp;"6")</f>
        <v>2.1896924799999998E-2</v>
      </c>
      <c r="N19" s="76">
        <f ca="1">M19-L19</f>
        <v>7.6321042666666651E-3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3">
        <f ca="1">0.001*INDIRECT($B20&amp;"!E7")</f>
        <v>53.677455999999999</v>
      </c>
      <c r="E20" s="222"/>
      <c r="F20" s="92" t="str">
        <f>F19</f>
        <v>breakfast</v>
      </c>
      <c r="G20" s="99" t="s">
        <v>33</v>
      </c>
      <c r="H20" s="223">
        <f ca="1">0.001*INDIRECT($B20&amp;"!W7")</f>
        <v>42.517448000000002</v>
      </c>
      <c r="I20" s="10"/>
      <c r="J20" s="224">
        <f ca="1">H20/D20-1</f>
        <v>-0.2079086609469718</v>
      </c>
      <c r="L20" s="74">
        <f ca="1">INDIRECT($B20&amp;"!"&amp;L$3&amp;"7")</f>
        <v>1.1909770366666666E-2</v>
      </c>
      <c r="M20" s="75">
        <f ca="1">INDIRECT($B20&amp;"!"&amp;M$3&amp;"7")</f>
        <v>1.5356418633333334E-2</v>
      </c>
      <c r="N20" s="76">
        <f ca="1">M20-L20</f>
        <v>3.446648266666668E-3</v>
      </c>
      <c r="O20" s="222"/>
      <c r="P20" s="4" t="s">
        <v>34</v>
      </c>
      <c r="Q20" s="222"/>
      <c r="R20" s="10"/>
      <c r="S20" s="10"/>
      <c r="T20" s="10"/>
      <c r="U20" s="10"/>
      <c r="V20" s="225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3">
        <f ca="1">0.001*INDIRECT($B21&amp;"!E8")</f>
        <v>75.127895999999993</v>
      </c>
      <c r="E21" s="222"/>
      <c r="F21" s="92" t="str">
        <f>F20</f>
        <v>breakfast</v>
      </c>
      <c r="G21" s="99" t="s">
        <v>35</v>
      </c>
      <c r="H21" s="223">
        <f ca="1">0.001*INDIRECT($B21&amp;"!W8")</f>
        <v>58.006704000000006</v>
      </c>
      <c r="I21" s="10"/>
      <c r="J21" s="224">
        <f ca="1">H21/D21-1</f>
        <v>-0.22789393702706628</v>
      </c>
      <c r="L21" s="74">
        <f ca="1">INDIRECT($B21&amp;"!"&amp;L$3&amp;"8")</f>
        <v>1.10563534E-2</v>
      </c>
      <c r="M21" s="75">
        <f ca="1">INDIRECT($B21&amp;"!"&amp;M$3&amp;"8")</f>
        <v>1.2526188599999996E-2</v>
      </c>
      <c r="N21" s="76">
        <f ca="1">M21-L21</f>
        <v>1.4698351999999967E-3</v>
      </c>
      <c r="O21" s="222"/>
      <c r="P21" s="227">
        <f ca="1">bdrate(L18:L21,D18:D21,M18:M21,H18:H21)</f>
        <v>0.11046598066164703</v>
      </c>
      <c r="Q21" s="222"/>
      <c r="R21" s="10"/>
      <c r="S21" s="10"/>
      <c r="T21" s="10"/>
      <c r="U21" s="10"/>
      <c r="V21" s="225"/>
      <c r="X21" s="7"/>
      <c r="Y21" s="7"/>
      <c r="Z21" s="64"/>
    </row>
    <row r="22" spans="2:28" ht="16.5" customHeight="1" thickBot="1" x14ac:dyDescent="0.3">
      <c r="B22" s="70"/>
      <c r="C22" s="100"/>
      <c r="D22" s="228"/>
      <c r="E22" s="222"/>
      <c r="F22" s="70"/>
      <c r="G22" s="100"/>
      <c r="H22" s="223"/>
      <c r="I22" s="10"/>
      <c r="J22" s="224"/>
      <c r="L22" s="74"/>
      <c r="M22" s="75"/>
      <c r="N22" s="77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4"/>
      <c r="AB22" s="226"/>
    </row>
    <row r="23" spans="2:28" ht="16.5" customHeight="1" x14ac:dyDescent="0.25">
      <c r="B23" s="71"/>
      <c r="C23" s="89"/>
      <c r="D23" s="230"/>
      <c r="F23" s="71"/>
      <c r="G23" s="89"/>
      <c r="H23" s="230"/>
      <c r="J23" s="78">
        <f ca="1">MIN(D18:D22,H18:H22)</f>
        <v>23.711600000000004</v>
      </c>
      <c r="L23" s="79"/>
      <c r="M23" s="80"/>
      <c r="N23" s="81"/>
      <c r="O23" s="222"/>
      <c r="P23" s="210"/>
      <c r="Q23" s="222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8"/>
      <c r="E24" s="222"/>
      <c r="F24" s="70"/>
      <c r="G24" s="72"/>
      <c r="H24" s="228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2"/>
      <c r="P24" s="6"/>
      <c r="Q24" s="222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8" t="s">
        <v>10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10"/>
      <c r="L26" s="281" t="str">
        <f>F26</f>
        <v>breakfast_track</v>
      </c>
      <c r="M26" s="279"/>
      <c r="N26" s="280"/>
      <c r="O26" s="178"/>
      <c r="P26" s="210"/>
      <c r="U26" s="208"/>
      <c r="V26" s="208"/>
      <c r="X26" s="284"/>
      <c r="Y26" s="275"/>
      <c r="Z26" s="275"/>
    </row>
    <row r="27" spans="2:28" x14ac:dyDescent="0.25">
      <c r="B27" s="274" t="s">
        <v>24</v>
      </c>
      <c r="C27" s="275"/>
      <c r="D27" s="69" t="s">
        <v>25</v>
      </c>
      <c r="E27" s="222"/>
      <c r="F27" s="274" t="s">
        <v>24</v>
      </c>
      <c r="G27" s="275"/>
      <c r="H27" s="69" t="s">
        <v>25</v>
      </c>
      <c r="I27" s="10"/>
      <c r="J27" s="211" t="s">
        <v>26</v>
      </c>
      <c r="L27" s="282" t="s">
        <v>44</v>
      </c>
      <c r="M27" s="275"/>
      <c r="N27" s="283"/>
      <c r="O27" s="67"/>
      <c r="P27" s="4"/>
      <c r="R27" s="276"/>
      <c r="S27" s="275"/>
      <c r="T27" s="275"/>
      <c r="U27" s="209"/>
      <c r="V27" s="209"/>
      <c r="X27" s="276"/>
      <c r="Y27" s="275"/>
      <c r="Z27" s="275"/>
    </row>
    <row r="28" spans="2:28" x14ac:dyDescent="0.25">
      <c r="B28" s="175" t="s">
        <v>0</v>
      </c>
      <c r="C28" s="99" t="s">
        <v>28</v>
      </c>
      <c r="D28" s="68" t="s">
        <v>29</v>
      </c>
      <c r="E28" s="222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 breakfast_track</v>
      </c>
      <c r="M28" s="194" t="str">
        <f>CONCATENATE(F$2," ",L26)</f>
        <v>11bit-quantize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3">
        <f ca="1">0.001*INDIRECT($B29&amp;"!E5")</f>
        <v>37.033472000000003</v>
      </c>
      <c r="E29" s="222"/>
      <c r="F29" s="92" t="str">
        <f>F26</f>
        <v>breakfast_track</v>
      </c>
      <c r="G29" s="99" t="s">
        <v>31</v>
      </c>
      <c r="H29" s="223">
        <f ca="1">0.001*INDIRECT($B29&amp;"!W5")</f>
        <v>28.501552</v>
      </c>
      <c r="I29" s="10"/>
      <c r="J29" s="224">
        <f ca="1">H29/D29-1</f>
        <v>-0.23038401584382917</v>
      </c>
      <c r="L29" s="74">
        <f ca="1">INDIRECT($B29&amp;"!"&amp;L$3&amp;"5")</f>
        <v>6.6136436800000004E-2</v>
      </c>
      <c r="M29" s="75">
        <f ca="1">INDIRECT($B29&amp;"!"&amp;M$3&amp;"5")</f>
        <v>9.9306126933333336E-2</v>
      </c>
      <c r="N29" s="76">
        <f ca="1">M29-L29</f>
        <v>3.3169690133333332E-2</v>
      </c>
      <c r="O29" s="222"/>
      <c r="P29" s="224">
        <f ca="1">bdrate(D29:D32,L29:L32,H29:H32,M29:M32)</f>
        <v>0</v>
      </c>
      <c r="Q29" s="222"/>
      <c r="R29" s="10"/>
      <c r="S29" s="10"/>
      <c r="T29" s="10"/>
      <c r="U29" s="10"/>
      <c r="V29" s="225"/>
      <c r="X29" s="7"/>
      <c r="Y29" s="7"/>
      <c r="Z29" s="64"/>
      <c r="AB29" s="226"/>
    </row>
    <row r="30" spans="2:28" x14ac:dyDescent="0.25">
      <c r="B30" s="92" t="str">
        <f>B29</f>
        <v>breakfast_track</v>
      </c>
      <c r="C30" s="99" t="s">
        <v>32</v>
      </c>
      <c r="D30" s="223">
        <f ca="1">0.001*INDIRECT($B30&amp;"!E6")</f>
        <v>53.243408000000002</v>
      </c>
      <c r="E30" s="222"/>
      <c r="F30" s="92" t="str">
        <f>F29</f>
        <v>breakfast_track</v>
      </c>
      <c r="G30" s="99" t="s">
        <v>32</v>
      </c>
      <c r="H30" s="223">
        <f ca="1">0.001*INDIRECT($B30&amp;"!W6")</f>
        <v>40.473143999999998</v>
      </c>
      <c r="I30" s="10"/>
      <c r="J30" s="224">
        <f ca="1">H30/D30-1</f>
        <v>-0.23984685578353671</v>
      </c>
      <c r="L30" s="74">
        <f ca="1">INDIRECT($B30&amp;"!"&amp;L$3&amp;"6")</f>
        <v>4.1030773533333328E-2</v>
      </c>
      <c r="M30" s="75">
        <f ca="1">INDIRECT($B30&amp;"!"&amp;M$3&amp;"6")</f>
        <v>6.19980132E-2</v>
      </c>
      <c r="N30" s="76">
        <f ca="1">M30-L30</f>
        <v>2.0967239666666672E-2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3">
        <f ca="1">0.001*INDIRECT($B31&amp;"!E7")</f>
        <v>76.773336000000015</v>
      </c>
      <c r="E31" s="222"/>
      <c r="F31" s="92" t="str">
        <f>F30</f>
        <v>breakfast_track</v>
      </c>
      <c r="G31" s="99" t="s">
        <v>33</v>
      </c>
      <c r="H31" s="223">
        <f ca="1">0.001*INDIRECT($B31&amp;"!W7")</f>
        <v>58.210816000000001</v>
      </c>
      <c r="I31" s="10"/>
      <c r="J31" s="224">
        <f ca="1">H31/D31-1</f>
        <v>-0.24178342334896075</v>
      </c>
      <c r="L31" s="74">
        <f ca="1">INDIRECT($B31&amp;"!"&amp;L$3&amp;"7")</f>
        <v>2.4437460799999998E-2</v>
      </c>
      <c r="M31" s="75">
        <f ca="1">INDIRECT($B31&amp;"!"&amp;M$3&amp;"7")</f>
        <v>3.7044384533333335E-2</v>
      </c>
      <c r="N31" s="76">
        <f ca="1">M31-L31</f>
        <v>1.2606923733333338E-2</v>
      </c>
      <c r="O31" s="222"/>
      <c r="P31" s="4" t="s">
        <v>34</v>
      </c>
      <c r="Q31" s="222"/>
      <c r="R31" s="10"/>
      <c r="S31" s="10"/>
      <c r="T31" s="10"/>
      <c r="U31" s="10"/>
      <c r="V31" s="225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3">
        <f ca="1">0.001*INDIRECT($B32&amp;"!E8")</f>
        <v>108.862088</v>
      </c>
      <c r="E32" s="222"/>
      <c r="F32" s="92" t="str">
        <f>F31</f>
        <v>breakfast_track</v>
      </c>
      <c r="G32" s="99" t="s">
        <v>35</v>
      </c>
      <c r="H32" s="223">
        <f ca="1">0.001*INDIRECT($B32&amp;"!W8")</f>
        <v>83.905472000000017</v>
      </c>
      <c r="I32" s="10"/>
      <c r="J32" s="224">
        <f ca="1">H32/D32-1</f>
        <v>-0.22924983764779505</v>
      </c>
      <c r="L32" s="74">
        <f ca="1">INDIRECT($B32&amp;"!"&amp;L$3&amp;"8")</f>
        <v>1.7442298933333333E-2</v>
      </c>
      <c r="M32" s="75">
        <f ca="1">INDIRECT($B32&amp;"!"&amp;M$3&amp;"8")</f>
        <v>2.1930117200000002E-2</v>
      </c>
      <c r="N32" s="76">
        <f ca="1">M32-L32</f>
        <v>4.487818266666669E-3</v>
      </c>
      <c r="O32" s="222"/>
      <c r="P32" s="227">
        <f ca="1">bdrate(L29:L32,D29:D32,M29:M32,H29:H32)</f>
        <v>2.6448894405219248E-2</v>
      </c>
      <c r="Q32" s="222"/>
      <c r="R32" s="10"/>
      <c r="S32" s="10"/>
      <c r="T32" s="10"/>
      <c r="U32" s="10"/>
      <c r="V32" s="225"/>
      <c r="X32" s="7"/>
      <c r="Y32" s="7"/>
      <c r="Z32" s="64"/>
    </row>
    <row r="33" spans="2:28" ht="16.5" customHeight="1" thickBot="1" x14ac:dyDescent="0.3">
      <c r="B33" s="70"/>
      <c r="C33" s="100"/>
      <c r="D33" s="228"/>
      <c r="E33" s="222"/>
      <c r="F33" s="70"/>
      <c r="G33" s="100"/>
      <c r="H33" s="223"/>
      <c r="I33" s="10"/>
      <c r="J33" s="224"/>
      <c r="L33" s="74"/>
      <c r="M33" s="75"/>
      <c r="N33" s="77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4"/>
      <c r="AB33" s="226"/>
    </row>
    <row r="34" spans="2:28" ht="16.5" customHeight="1" x14ac:dyDescent="0.25">
      <c r="B34" s="71"/>
      <c r="C34" s="89"/>
      <c r="D34" s="230"/>
      <c r="F34" s="71"/>
      <c r="G34" s="89"/>
      <c r="H34" s="230"/>
      <c r="J34" s="78">
        <f ca="1">MIN(D29:D33,H29:H33)</f>
        <v>28.501552</v>
      </c>
      <c r="L34" s="79"/>
      <c r="M34" s="80"/>
      <c r="N34" s="81"/>
      <c r="O34" s="222"/>
      <c r="P34" s="210"/>
      <c r="Q34" s="222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8"/>
      <c r="E35" s="222"/>
      <c r="F35" s="70"/>
      <c r="G35" s="72"/>
      <c r="H35" s="228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2"/>
      <c r="P35" s="6"/>
      <c r="Q35" s="222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8" t="s">
        <v>11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10"/>
      <c r="L37" s="281" t="str">
        <f>F37</f>
        <v>breakfast_semitrack</v>
      </c>
      <c r="M37" s="279"/>
      <c r="N37" s="280"/>
      <c r="O37" s="178"/>
      <c r="P37" s="210"/>
      <c r="U37" s="208"/>
      <c r="V37" s="208"/>
      <c r="X37" s="284"/>
      <c r="Y37" s="275"/>
      <c r="Z37" s="275"/>
    </row>
    <row r="38" spans="2:28" x14ac:dyDescent="0.25">
      <c r="B38" s="274" t="s">
        <v>24</v>
      </c>
      <c r="C38" s="275"/>
      <c r="D38" s="69" t="s">
        <v>25</v>
      </c>
      <c r="E38" s="222"/>
      <c r="F38" s="274" t="s">
        <v>24</v>
      </c>
      <c r="G38" s="275"/>
      <c r="H38" s="69" t="s">
        <v>25</v>
      </c>
      <c r="I38" s="10"/>
      <c r="J38" s="211" t="s">
        <v>26</v>
      </c>
      <c r="L38" s="282" t="s">
        <v>44</v>
      </c>
      <c r="M38" s="275"/>
      <c r="N38" s="283"/>
      <c r="O38" s="67"/>
      <c r="P38" s="4"/>
      <c r="R38" s="276"/>
      <c r="S38" s="275"/>
      <c r="T38" s="275"/>
      <c r="U38" s="209"/>
      <c r="V38" s="209"/>
      <c r="X38" s="276"/>
      <c r="Y38" s="275"/>
      <c r="Z38" s="275"/>
    </row>
    <row r="39" spans="2:28" x14ac:dyDescent="0.25">
      <c r="B39" s="175" t="s">
        <v>0</v>
      </c>
      <c r="C39" s="99" t="s">
        <v>28</v>
      </c>
      <c r="D39" s="68" t="s">
        <v>29</v>
      </c>
      <c r="E39" s="222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 breakfast_semitrack</v>
      </c>
      <c r="M39" s="194" t="str">
        <f>CONCATENATE(F$2," ",L37)</f>
        <v>11bit-quantize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3">
        <f ca="1">0.001*INDIRECT($B40&amp;"!E5")</f>
        <v>37.945208000000001</v>
      </c>
      <c r="E40" s="222"/>
      <c r="F40" s="92" t="str">
        <f>F37</f>
        <v>breakfast_semitrack</v>
      </c>
      <c r="G40" s="99" t="s">
        <v>31</v>
      </c>
      <c r="H40" s="223">
        <f ca="1">0.001*INDIRECT($B40&amp;"!W5")</f>
        <v>29.205624000000004</v>
      </c>
      <c r="I40" s="10"/>
      <c r="J40" s="224">
        <f ca="1">H40/D40-1</f>
        <v>-0.23032115148769239</v>
      </c>
      <c r="L40" s="74">
        <f ca="1">INDIRECT($B40&amp;"!"&amp;L$3&amp;"5")</f>
        <v>6.8783966799999999E-2</v>
      </c>
      <c r="M40" s="75">
        <f ca="1">INDIRECT($B40&amp;"!"&amp;M$3&amp;"5")</f>
        <v>0.10325149526666667</v>
      </c>
      <c r="N40" s="76">
        <f ca="1">M40-L40</f>
        <v>3.4467528466666675E-2</v>
      </c>
      <c r="O40" s="222"/>
      <c r="P40" s="224">
        <f ca="1">bdrate(D40:D43,L40:L43,H40:H43,M40:M43)</f>
        <v>0</v>
      </c>
      <c r="Q40" s="222"/>
      <c r="R40" s="10"/>
      <c r="S40" s="10"/>
      <c r="T40" s="10"/>
      <c r="U40" s="10"/>
      <c r="V40" s="225"/>
      <c r="X40" s="7"/>
      <c r="Y40" s="7"/>
      <c r="Z40" s="64"/>
      <c r="AB40" s="226"/>
    </row>
    <row r="41" spans="2:28" x14ac:dyDescent="0.25">
      <c r="B41" s="92" t="str">
        <f>B40</f>
        <v>breakfast_semitrack</v>
      </c>
      <c r="C41" s="99" t="s">
        <v>32</v>
      </c>
      <c r="D41" s="223">
        <f ca="1">0.001*INDIRECT($B41&amp;"!E6")</f>
        <v>54.681568000000006</v>
      </c>
      <c r="E41" s="222"/>
      <c r="F41" s="92" t="str">
        <f>F40</f>
        <v>breakfast_semitrack</v>
      </c>
      <c r="G41" s="99" t="s">
        <v>32</v>
      </c>
      <c r="H41" s="223">
        <f ca="1">0.001*INDIRECT($B41&amp;"!W6")</f>
        <v>41.486840000000001</v>
      </c>
      <c r="I41" s="10"/>
      <c r="J41" s="224">
        <f ca="1">H41/D41-1</f>
        <v>-0.24130120043375503</v>
      </c>
      <c r="L41" s="74">
        <f ca="1">INDIRECT($B41&amp;"!"&amp;L$3&amp;"6")</f>
        <v>4.2531585266666672E-2</v>
      </c>
      <c r="M41" s="75">
        <f ca="1">INDIRECT($B41&amp;"!"&amp;M$3&amp;"6")</f>
        <v>6.3647608866666663E-2</v>
      </c>
      <c r="N41" s="76">
        <f ca="1">M41-L41</f>
        <v>2.1116023599999992E-2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3">
        <f ca="1">0.001*INDIRECT($B42&amp;"!E7")</f>
        <v>79.040791999999996</v>
      </c>
      <c r="E42" s="222"/>
      <c r="F42" s="92" t="str">
        <f>F41</f>
        <v>breakfast_semitrack</v>
      </c>
      <c r="G42" s="99" t="s">
        <v>33</v>
      </c>
      <c r="H42" s="223">
        <f ca="1">0.001*INDIRECT($B42&amp;"!W7")</f>
        <v>59.819472000000005</v>
      </c>
      <c r="I42" s="10"/>
      <c r="J42" s="224">
        <f ca="1">H42/D42-1</f>
        <v>-0.24318227985367347</v>
      </c>
      <c r="L42" s="74">
        <f ca="1">INDIRECT($B42&amp;"!"&amp;L$3&amp;"7")</f>
        <v>2.4929068266666667E-2</v>
      </c>
      <c r="M42" s="75">
        <f ca="1">INDIRECT($B42&amp;"!"&amp;M$3&amp;"7")</f>
        <v>3.81013002E-2</v>
      </c>
      <c r="N42" s="76">
        <f ca="1">M42-L42</f>
        <v>1.3172231933333334E-2</v>
      </c>
      <c r="O42" s="222"/>
      <c r="P42" s="4" t="s">
        <v>34</v>
      </c>
      <c r="Q42" s="222"/>
      <c r="R42" s="10"/>
      <c r="S42" s="10"/>
      <c r="T42" s="10"/>
      <c r="U42" s="10"/>
      <c r="V42" s="225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3">
        <f ca="1">0.001*INDIRECT($B43&amp;"!E8")</f>
        <v>112.14424799999999</v>
      </c>
      <c r="E43" s="222"/>
      <c r="F43" s="92" t="str">
        <f>F42</f>
        <v>breakfast_semitrack</v>
      </c>
      <c r="G43" s="99" t="s">
        <v>35</v>
      </c>
      <c r="H43" s="223">
        <f ca="1">0.001*INDIRECT($B43&amp;"!W8")</f>
        <v>86.426751999999993</v>
      </c>
      <c r="I43" s="10"/>
      <c r="J43" s="224">
        <f ca="1">H43/D43-1</f>
        <v>-0.229325145592844</v>
      </c>
      <c r="L43" s="74">
        <f ca="1">INDIRECT($B43&amp;"!"&amp;L$3&amp;"8")</f>
        <v>1.8277800266666668E-2</v>
      </c>
      <c r="M43" s="75">
        <f ca="1">INDIRECT($B43&amp;"!"&amp;M$3&amp;"8")</f>
        <v>2.2526060999999997E-2</v>
      </c>
      <c r="N43" s="76">
        <f ca="1">M43-L43</f>
        <v>4.2482607333333283E-3</v>
      </c>
      <c r="O43" s="222"/>
      <c r="P43" s="227">
        <f ca="1">bdrate(L40:L43,D40:D43,M40:M43,H40:H43)</f>
        <v>2.4090862571286342E-2</v>
      </c>
      <c r="Q43" s="222"/>
      <c r="R43" s="10"/>
      <c r="S43" s="10"/>
      <c r="T43" s="10"/>
      <c r="U43" s="10"/>
      <c r="V43" s="225"/>
      <c r="X43" s="7"/>
      <c r="Y43" s="7"/>
      <c r="Z43" s="64"/>
    </row>
    <row r="44" spans="2:28" ht="16.5" customHeight="1" thickBot="1" x14ac:dyDescent="0.3">
      <c r="B44" s="70"/>
      <c r="C44" s="100"/>
      <c r="D44" s="228"/>
      <c r="E44" s="222"/>
      <c r="F44" s="70"/>
      <c r="G44" s="100"/>
      <c r="H44" s="223"/>
      <c r="I44" s="10"/>
      <c r="J44" s="224"/>
      <c r="L44" s="74"/>
      <c r="M44" s="75"/>
      <c r="N44" s="77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4"/>
      <c r="AB44" s="226"/>
    </row>
    <row r="45" spans="2:28" ht="16.5" customHeight="1" x14ac:dyDescent="0.25">
      <c r="B45" s="71"/>
      <c r="C45" s="89"/>
      <c r="D45" s="230"/>
      <c r="F45" s="71"/>
      <c r="G45" s="89"/>
      <c r="H45" s="230"/>
      <c r="J45" s="78">
        <f ca="1">MIN(D40:D44,H40:H44)</f>
        <v>29.205624000000004</v>
      </c>
      <c r="L45" s="79"/>
      <c r="M45" s="80"/>
      <c r="N45" s="81"/>
      <c r="O45" s="222"/>
      <c r="P45" s="210"/>
      <c r="Q45" s="222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8"/>
      <c r="E46" s="222"/>
      <c r="F46" s="70"/>
      <c r="G46" s="72"/>
      <c r="H46" s="228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2"/>
      <c r="P46" s="6"/>
      <c r="Q46" s="222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8" t="s">
        <v>12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10"/>
      <c r="L48" s="281" t="str">
        <f>F48</f>
        <v>cinema_track</v>
      </c>
      <c r="M48" s="279"/>
      <c r="N48" s="280"/>
      <c r="O48" s="178"/>
      <c r="P48" s="210"/>
      <c r="U48" s="208"/>
      <c r="V48" s="208"/>
      <c r="X48" s="284"/>
      <c r="Y48" s="275"/>
      <c r="Z48" s="275"/>
    </row>
    <row r="49" spans="2:28" x14ac:dyDescent="0.25">
      <c r="B49" s="274" t="s">
        <v>24</v>
      </c>
      <c r="C49" s="275"/>
      <c r="D49" s="69" t="s">
        <v>25</v>
      </c>
      <c r="E49" s="222"/>
      <c r="F49" s="274" t="s">
        <v>24</v>
      </c>
      <c r="G49" s="275"/>
      <c r="H49" s="69" t="s">
        <v>25</v>
      </c>
      <c r="I49" s="10"/>
      <c r="J49" s="211" t="s">
        <v>26</v>
      </c>
      <c r="L49" s="282" t="s">
        <v>44</v>
      </c>
      <c r="M49" s="275"/>
      <c r="N49" s="283"/>
      <c r="O49" s="67"/>
      <c r="P49" s="4"/>
      <c r="R49" s="276"/>
      <c r="S49" s="275"/>
      <c r="T49" s="275"/>
      <c r="U49" s="209"/>
      <c r="V49" s="209"/>
      <c r="X49" s="276"/>
      <c r="Y49" s="275"/>
      <c r="Z49" s="275"/>
    </row>
    <row r="50" spans="2:28" x14ac:dyDescent="0.25">
      <c r="B50" s="175" t="s">
        <v>0</v>
      </c>
      <c r="C50" s="99" t="s">
        <v>28</v>
      </c>
      <c r="D50" s="68" t="s">
        <v>29</v>
      </c>
      <c r="E50" s="222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 cinema_track</v>
      </c>
      <c r="M50" s="194" t="str">
        <f>CONCATENATE(F$2," ",L48)</f>
        <v>11bit-quantize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3">
        <f ca="1">0.001*INDIRECT($B51&amp;"!E5")</f>
        <v>27.457296000000003</v>
      </c>
      <c r="E51" s="222"/>
      <c r="F51" s="92" t="str">
        <f>F48</f>
        <v>cinema_track</v>
      </c>
      <c r="G51" s="99" t="s">
        <v>31</v>
      </c>
      <c r="H51" s="223">
        <f ca="1">0.001*INDIRECT($B51&amp;"!W5")</f>
        <v>21.309856</v>
      </c>
      <c r="I51" s="10"/>
      <c r="J51" s="224">
        <f ca="1">H51/D51-1</f>
        <v>-0.22389094687255451</v>
      </c>
      <c r="L51" s="74">
        <f ca="1">INDIRECT($B51&amp;"!"&amp;L$3&amp;"5")</f>
        <v>6.1487775095238097E-2</v>
      </c>
      <c r="M51" s="75">
        <f ca="1">INDIRECT($B51&amp;"!"&amp;M$3&amp;"5")</f>
        <v>8.9160277904761914E-2</v>
      </c>
      <c r="N51" s="76">
        <f ca="1">M51-L51</f>
        <v>2.7672502809523818E-2</v>
      </c>
      <c r="O51" s="222"/>
      <c r="P51" s="224">
        <f ca="1">bdrate(D51:D54,L51:L54,H51:H54,M51:M54)</f>
        <v>0</v>
      </c>
      <c r="Q51" s="222"/>
      <c r="R51" s="10"/>
      <c r="S51" s="10"/>
      <c r="T51" s="10"/>
      <c r="U51" s="10"/>
      <c r="V51" s="225"/>
      <c r="X51" s="7"/>
      <c r="Y51" s="7"/>
      <c r="Z51" s="64"/>
      <c r="AB51" s="226"/>
    </row>
    <row r="52" spans="2:28" x14ac:dyDescent="0.25">
      <c r="B52" s="92" t="str">
        <f>B51</f>
        <v>cinema_track</v>
      </c>
      <c r="C52" s="99" t="s">
        <v>32</v>
      </c>
      <c r="D52" s="223">
        <f ca="1">0.001*INDIRECT($B52&amp;"!E6")</f>
        <v>39.731791999999999</v>
      </c>
      <c r="E52" s="222"/>
      <c r="F52" s="92" t="str">
        <f>F51</f>
        <v>cinema_track</v>
      </c>
      <c r="G52" s="99" t="s">
        <v>32</v>
      </c>
      <c r="H52" s="223">
        <f ca="1">0.001*INDIRECT($B52&amp;"!W6")</f>
        <v>29.949416000000003</v>
      </c>
      <c r="I52" s="10"/>
      <c r="J52" s="224">
        <f ca="1">H52/D52-1</f>
        <v>-0.24621028923135402</v>
      </c>
      <c r="L52" s="74">
        <f ca="1">INDIRECT($B52&amp;"!"&amp;L$3&amp;"6")</f>
        <v>4.16115809047619E-2</v>
      </c>
      <c r="M52" s="75">
        <f ca="1">INDIRECT($B52&amp;"!"&amp;M$3&amp;"6")</f>
        <v>5.5519971809523817E-2</v>
      </c>
      <c r="N52" s="76">
        <f ca="1">M52-L52</f>
        <v>1.3908390904761918E-2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3">
        <f ca="1">0.001*INDIRECT($B53&amp;"!E7")</f>
        <v>59.551984000000004</v>
      </c>
      <c r="E53" s="222"/>
      <c r="F53" s="92" t="str">
        <f>F52</f>
        <v>cinema_track</v>
      </c>
      <c r="G53" s="99" t="s">
        <v>33</v>
      </c>
      <c r="H53" s="223">
        <f ca="1">0.001*INDIRECT($B53&amp;"!W7")</f>
        <v>43.809032000000002</v>
      </c>
      <c r="I53" s="10"/>
      <c r="J53" s="224">
        <f ca="1">H53/D53-1</f>
        <v>-0.26435646543698699</v>
      </c>
      <c r="L53" s="74">
        <f ca="1">INDIRECT($B53&amp;"!"&amp;L$3&amp;"7")</f>
        <v>2.6420933619047609E-2</v>
      </c>
      <c r="M53" s="75">
        <f ca="1">INDIRECT($B53&amp;"!"&amp;M$3&amp;"7")</f>
        <v>3.814175109523809E-2</v>
      </c>
      <c r="N53" s="76">
        <f ca="1">M53-L53</f>
        <v>1.1720817476190481E-2</v>
      </c>
      <c r="O53" s="222"/>
      <c r="P53" s="4" t="s">
        <v>34</v>
      </c>
      <c r="Q53" s="222"/>
      <c r="R53" s="10"/>
      <c r="S53" s="10"/>
      <c r="T53" s="10"/>
      <c r="U53" s="10"/>
      <c r="V53" s="225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3">
        <f ca="1">0.001*INDIRECT($B54&amp;"!E8")</f>
        <v>86.991584000000003</v>
      </c>
      <c r="E54" s="222"/>
      <c r="F54" s="92" t="str">
        <f>F53</f>
        <v>cinema_track</v>
      </c>
      <c r="G54" s="99" t="s">
        <v>35</v>
      </c>
      <c r="H54" s="223">
        <f ca="1">0.001*INDIRECT($B54&amp;"!W8")</f>
        <v>65.694232</v>
      </c>
      <c r="I54" s="10"/>
      <c r="J54" s="224">
        <f ca="1">H54/D54-1</f>
        <v>-0.24482083232327401</v>
      </c>
      <c r="L54" s="74">
        <f ca="1">INDIRECT($B54&amp;"!"&amp;L$3&amp;"8")</f>
        <v>1.4465071833333334E-2</v>
      </c>
      <c r="M54" s="75">
        <f ca="1">INDIRECT($B54&amp;"!"&amp;M$3&amp;"8")</f>
        <v>2.2773898809523813E-2</v>
      </c>
      <c r="N54" s="76">
        <f ca="1">M54-L54</f>
        <v>8.3088269761904792E-3</v>
      </c>
      <c r="O54" s="222"/>
      <c r="P54" s="227">
        <f ca="1">bdrate(L51:L54,D51:D54,M51:M54,H51:H54)</f>
        <v>-2.1947275878861916E-3</v>
      </c>
      <c r="Q54" s="222"/>
      <c r="R54" s="10"/>
      <c r="S54" s="10"/>
      <c r="T54" s="10"/>
      <c r="U54" s="10"/>
      <c r="V54" s="225"/>
      <c r="X54" s="7"/>
      <c r="Y54" s="7"/>
      <c r="Z54" s="64"/>
    </row>
    <row r="55" spans="2:28" ht="16.5" customHeight="1" thickBot="1" x14ac:dyDescent="0.3">
      <c r="B55" s="70"/>
      <c r="C55" s="100"/>
      <c r="D55" s="228"/>
      <c r="E55" s="222"/>
      <c r="F55" s="70"/>
      <c r="G55" s="100"/>
      <c r="H55" s="223"/>
      <c r="I55" s="10"/>
      <c r="J55" s="224"/>
      <c r="L55" s="74"/>
      <c r="M55" s="75"/>
      <c r="N55" s="77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4"/>
      <c r="AB55" s="226"/>
    </row>
    <row r="56" spans="2:28" ht="16.5" customHeight="1" x14ac:dyDescent="0.25">
      <c r="B56" s="88"/>
      <c r="C56" s="89"/>
      <c r="D56" s="230"/>
      <c r="F56" s="88"/>
      <c r="G56" s="89"/>
      <c r="H56" s="230"/>
      <c r="J56" s="78">
        <f ca="1">MIN(D51:D55,H51:H55)</f>
        <v>21.309856</v>
      </c>
      <c r="L56" s="79"/>
      <c r="M56" s="80"/>
      <c r="N56" s="81"/>
      <c r="O56" s="222"/>
      <c r="P56" s="210"/>
      <c r="Q56" s="222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8"/>
      <c r="E57" s="222"/>
      <c r="F57" s="70"/>
      <c r="G57" s="72"/>
      <c r="H57" s="228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2"/>
      <c r="P57" s="6"/>
      <c r="Q57" s="222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8" t="s">
        <v>13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10"/>
      <c r="L59" s="281" t="str">
        <f>F59</f>
        <v>cinema_semitrack</v>
      </c>
      <c r="M59" s="279"/>
      <c r="N59" s="280"/>
      <c r="O59" s="178"/>
      <c r="P59" s="210"/>
      <c r="U59" s="208"/>
      <c r="V59" s="208"/>
      <c r="X59" s="284"/>
      <c r="Y59" s="275"/>
      <c r="Z59" s="275"/>
    </row>
    <row r="60" spans="2:28" x14ac:dyDescent="0.25">
      <c r="B60" s="274" t="s">
        <v>24</v>
      </c>
      <c r="C60" s="275"/>
      <c r="D60" s="69" t="s">
        <v>25</v>
      </c>
      <c r="E60" s="222"/>
      <c r="F60" s="274" t="s">
        <v>24</v>
      </c>
      <c r="G60" s="275"/>
      <c r="H60" s="69" t="s">
        <v>25</v>
      </c>
      <c r="I60" s="10"/>
      <c r="J60" s="211" t="s">
        <v>26</v>
      </c>
      <c r="L60" s="282" t="s">
        <v>44</v>
      </c>
      <c r="M60" s="275"/>
      <c r="N60" s="283"/>
      <c r="O60" s="67"/>
      <c r="P60" s="4"/>
      <c r="R60" s="276"/>
      <c r="S60" s="275"/>
      <c r="T60" s="275"/>
      <c r="U60" s="209"/>
      <c r="V60" s="209"/>
      <c r="X60" s="276"/>
      <c r="Y60" s="275"/>
      <c r="Z60" s="275"/>
    </row>
    <row r="61" spans="2:28" x14ac:dyDescent="0.25">
      <c r="B61" s="175" t="s">
        <v>0</v>
      </c>
      <c r="C61" s="99" t="s">
        <v>28</v>
      </c>
      <c r="D61" s="68" t="s">
        <v>29</v>
      </c>
      <c r="E61" s="222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 cinema_semitrack</v>
      </c>
      <c r="M61" s="194" t="str">
        <f>CONCATENATE(F$2," ",L59)</f>
        <v>11bit-quantize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3">
        <f ca="1">0.001*INDIRECT($B62&amp;"!E5")</f>
        <v>28.316848</v>
      </c>
      <c r="E62" s="222"/>
      <c r="F62" s="92" t="str">
        <f>F59</f>
        <v>cinema_semitrack</v>
      </c>
      <c r="G62" s="99" t="s">
        <v>31</v>
      </c>
      <c r="H62" s="223">
        <f ca="1">0.001*INDIRECT($B62&amp;"!W5")</f>
        <v>22.008264000000004</v>
      </c>
      <c r="I62" s="10"/>
      <c r="J62" s="224">
        <f ca="1">H62/D62-1</f>
        <v>-0.22278553036693904</v>
      </c>
      <c r="L62" s="74">
        <f ca="1">INDIRECT($B62&amp;"!"&amp;L$3&amp;"5")</f>
        <v>6.3508869333333329E-2</v>
      </c>
      <c r="M62" s="75">
        <f ca="1">INDIRECT($B62&amp;"!"&amp;M$3&amp;"5")</f>
        <v>9.1805612380952389E-2</v>
      </c>
      <c r="N62" s="76">
        <f ca="1">M62-L62</f>
        <v>2.8296743047619061E-2</v>
      </c>
      <c r="O62" s="222"/>
      <c r="P62" s="224">
        <f ca="1">bdrate(D62:D65,L62:L65,H62:H65,M62:M65)</f>
        <v>0</v>
      </c>
      <c r="Q62" s="222"/>
      <c r="R62" s="10"/>
      <c r="S62" s="10"/>
      <c r="T62" s="10"/>
      <c r="U62" s="10"/>
      <c r="V62" s="225"/>
      <c r="X62" s="7"/>
      <c r="Y62" s="7"/>
      <c r="Z62" s="64"/>
      <c r="AB62" s="226"/>
    </row>
    <row r="63" spans="2:28" x14ac:dyDescent="0.25">
      <c r="B63" s="92" t="str">
        <f>B62</f>
        <v>cinema_semitrack</v>
      </c>
      <c r="C63" s="99" t="s">
        <v>32</v>
      </c>
      <c r="D63" s="223">
        <f ca="1">0.001*INDIRECT($B63&amp;"!E6")</f>
        <v>41.126480000000001</v>
      </c>
      <c r="E63" s="222"/>
      <c r="F63" s="92" t="str">
        <f>F62</f>
        <v>cinema_semitrack</v>
      </c>
      <c r="G63" s="99" t="s">
        <v>32</v>
      </c>
      <c r="H63" s="223">
        <f ca="1">0.001*INDIRECT($B63&amp;"!W6")</f>
        <v>30.895712</v>
      </c>
      <c r="I63" s="10"/>
      <c r="J63" s="224">
        <f ca="1">H63/D63-1</f>
        <v>-0.24876352170183302</v>
      </c>
      <c r="L63" s="74">
        <f ca="1">INDIRECT($B63&amp;"!"&amp;L$3&amp;"6")</f>
        <v>4.2858485857142858E-2</v>
      </c>
      <c r="M63" s="75">
        <f ca="1">INDIRECT($B63&amp;"!"&amp;M$3&amp;"6")</f>
        <v>5.7724260952380937E-2</v>
      </c>
      <c r="N63" s="76">
        <f ca="1">M63-L63</f>
        <v>1.4865775095238079E-2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3">
        <f ca="1">0.001*INDIRECT($B64&amp;"!E7")</f>
        <v>61.86504</v>
      </c>
      <c r="E64" s="222"/>
      <c r="F64" s="92" t="str">
        <f>F63</f>
        <v>cinema_semitrack</v>
      </c>
      <c r="G64" s="99" t="s">
        <v>33</v>
      </c>
      <c r="H64" s="223">
        <f ca="1">0.001*INDIRECT($B64&amp;"!W7")</f>
        <v>45.398407999999996</v>
      </c>
      <c r="I64" s="10"/>
      <c r="J64" s="224">
        <f ca="1">H64/D64-1</f>
        <v>-0.26617023120004457</v>
      </c>
      <c r="L64" s="74">
        <f ca="1">INDIRECT($B64&amp;"!"&amp;L$3&amp;"7")</f>
        <v>2.7275866380952384E-2</v>
      </c>
      <c r="M64" s="75">
        <f ca="1">INDIRECT($B64&amp;"!"&amp;M$3&amp;"7")</f>
        <v>3.9007673857142863E-2</v>
      </c>
      <c r="N64" s="76">
        <f ca="1">M64-L64</f>
        <v>1.173180747619048E-2</v>
      </c>
      <c r="O64" s="222"/>
      <c r="P64" s="4" t="s">
        <v>34</v>
      </c>
      <c r="Q64" s="222"/>
      <c r="R64" s="10"/>
      <c r="S64" s="10"/>
      <c r="T64" s="10"/>
      <c r="U64" s="10"/>
      <c r="V64" s="225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3">
        <f ca="1">0.001*INDIRECT($B65&amp;"!E8")</f>
        <v>90.416760000000011</v>
      </c>
      <c r="E65" s="222"/>
      <c r="F65" s="92" t="str">
        <f>F64</f>
        <v>cinema_semitrack</v>
      </c>
      <c r="G65" s="99" t="s">
        <v>35</v>
      </c>
      <c r="H65" s="223">
        <f ca="1">0.001*INDIRECT($B65&amp;"!W8")</f>
        <v>68.281632000000002</v>
      </c>
      <c r="I65" s="10"/>
      <c r="J65" s="224">
        <f ca="1">H65/D65-1</f>
        <v>-0.24481222286664561</v>
      </c>
      <c r="L65" s="74">
        <f ca="1">INDIRECT($B65&amp;"!"&amp;L$3&amp;"8")</f>
        <v>1.5456564333333332E-2</v>
      </c>
      <c r="M65" s="75">
        <f ca="1">INDIRECT($B65&amp;"!"&amp;M$3&amp;"8")</f>
        <v>2.3473642142857139E-2</v>
      </c>
      <c r="N65" s="76">
        <f ca="1">M65-L65</f>
        <v>8.0170778095238066E-3</v>
      </c>
      <c r="O65" s="222"/>
      <c r="P65" s="227">
        <f ca="1">bdrate(L62:L65,D62:D65,M62:M65,H62:H65)</f>
        <v>-6.0642367472787395E-3</v>
      </c>
      <c r="Q65" s="222"/>
      <c r="R65" s="10"/>
      <c r="S65" s="10"/>
      <c r="T65" s="10"/>
      <c r="U65" s="10"/>
      <c r="V65" s="225"/>
      <c r="X65" s="7"/>
      <c r="Y65" s="7"/>
      <c r="Z65" s="64"/>
    </row>
    <row r="66" spans="2:28" ht="16.5" customHeight="1" thickBot="1" x14ac:dyDescent="0.3">
      <c r="B66" s="70"/>
      <c r="C66" s="100"/>
      <c r="D66" s="228"/>
      <c r="E66" s="222"/>
      <c r="F66" s="70"/>
      <c r="G66" s="100"/>
      <c r="H66" s="223"/>
      <c r="I66" s="10"/>
      <c r="J66" s="224"/>
      <c r="L66" s="74"/>
      <c r="M66" s="75"/>
      <c r="N66" s="77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4"/>
      <c r="AB66" s="226"/>
    </row>
    <row r="67" spans="2:28" ht="16.5" customHeight="1" x14ac:dyDescent="0.25">
      <c r="B67" s="88"/>
      <c r="C67" s="89"/>
      <c r="D67" s="230"/>
      <c r="F67" s="88"/>
      <c r="G67" s="89"/>
      <c r="H67" s="230"/>
      <c r="J67" s="78">
        <f ca="1">MIN(D62:D66,H62:H66)</f>
        <v>22.008264000000004</v>
      </c>
      <c r="L67" s="79"/>
      <c r="M67" s="80"/>
      <c r="N67" s="81"/>
      <c r="O67" s="222"/>
      <c r="P67" s="210"/>
      <c r="Q67" s="222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8"/>
      <c r="E68" s="222"/>
      <c r="F68" s="70"/>
      <c r="G68" s="72"/>
      <c r="H68" s="228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2"/>
      <c r="P68" s="6"/>
      <c r="Q68" s="222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8" t="s">
        <v>14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10"/>
      <c r="L70" s="281" t="str">
        <f>F70</f>
        <v>breakdance_track</v>
      </c>
      <c r="M70" s="279"/>
      <c r="N70" s="280"/>
      <c r="O70" s="178"/>
      <c r="P70" s="210"/>
      <c r="U70" s="208"/>
      <c r="V70" s="208"/>
      <c r="X70" s="284"/>
      <c r="Y70" s="275"/>
      <c r="Z70" s="275"/>
    </row>
    <row r="71" spans="2:28" x14ac:dyDescent="0.25">
      <c r="B71" s="274" t="s">
        <v>24</v>
      </c>
      <c r="C71" s="275"/>
      <c r="D71" s="69" t="s">
        <v>25</v>
      </c>
      <c r="E71" s="222"/>
      <c r="F71" s="274" t="s">
        <v>24</v>
      </c>
      <c r="G71" s="275"/>
      <c r="H71" s="69" t="s">
        <v>25</v>
      </c>
      <c r="I71" s="10"/>
      <c r="J71" s="211" t="s">
        <v>26</v>
      </c>
      <c r="L71" s="282" t="s">
        <v>44</v>
      </c>
      <c r="M71" s="275"/>
      <c r="N71" s="283"/>
      <c r="O71" s="67"/>
      <c r="P71" s="4"/>
      <c r="R71" s="276"/>
      <c r="S71" s="275"/>
      <c r="T71" s="275"/>
      <c r="U71" s="209"/>
      <c r="V71" s="209"/>
      <c r="X71" s="276"/>
      <c r="Y71" s="275"/>
      <c r="Z71" s="275"/>
    </row>
    <row r="72" spans="2:28" x14ac:dyDescent="0.25">
      <c r="B72" s="175" t="s">
        <v>0</v>
      </c>
      <c r="C72" s="99" t="s">
        <v>28</v>
      </c>
      <c r="D72" s="68" t="s">
        <v>29</v>
      </c>
      <c r="E72" s="222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 breakdance_track</v>
      </c>
      <c r="M72" s="194" t="str">
        <f>CONCATENATE(F$2," ",L70)</f>
        <v>11bit-quantize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3">
        <f ca="1">0.001*INDIRECT($B73&amp;"!E5")</f>
        <v>126.58231200000002</v>
      </c>
      <c r="E73" s="222"/>
      <c r="F73" s="92" t="str">
        <f>F70</f>
        <v>breakdance_track</v>
      </c>
      <c r="G73" s="99" t="s">
        <v>31</v>
      </c>
      <c r="H73" s="223">
        <f ca="1">0.001*INDIRECT($B73&amp;"!W5")</f>
        <v>98.050312000000005</v>
      </c>
      <c r="I73" s="10"/>
      <c r="J73" s="224">
        <f ca="1">H73/D73-1</f>
        <v>-0.22540274031335439</v>
      </c>
      <c r="L73" s="74">
        <f ca="1">INDIRECT($B73&amp;"!"&amp;L$3&amp;"5")</f>
        <v>7.5452414593750003E-2</v>
      </c>
      <c r="M73" s="75">
        <f ca="1">INDIRECT($B73&amp;"!"&amp;M$3&amp;"5")</f>
        <v>0.11495249356250001</v>
      </c>
      <c r="N73" s="76">
        <f ca="1">M73-L73</f>
        <v>3.9500078968750005E-2</v>
      </c>
      <c r="O73" s="222"/>
      <c r="P73" s="224">
        <f ca="1">bdrate(D73:D76,L73:L76,H73:H76,M73:M76)</f>
        <v>0</v>
      </c>
      <c r="Q73" s="222"/>
      <c r="R73" s="10"/>
      <c r="S73" s="10"/>
      <c r="T73" s="10"/>
      <c r="U73" s="10"/>
      <c r="V73" s="225"/>
      <c r="X73" s="7"/>
      <c r="Y73" s="7"/>
      <c r="Z73" s="64"/>
      <c r="AB73" s="226"/>
    </row>
    <row r="74" spans="2:28" x14ac:dyDescent="0.25">
      <c r="B74" s="92" t="str">
        <f>B73</f>
        <v>breakdance_track</v>
      </c>
      <c r="C74" s="99" t="s">
        <v>32</v>
      </c>
      <c r="D74" s="223">
        <f ca="1">0.001*INDIRECT($B74&amp;"!E6")</f>
        <v>181.19922399999999</v>
      </c>
      <c r="E74" s="222"/>
      <c r="F74" s="92" t="str">
        <f>F73</f>
        <v>breakdance_track</v>
      </c>
      <c r="G74" s="99" t="s">
        <v>32</v>
      </c>
      <c r="H74" s="223">
        <f ca="1">0.001*INDIRECT($B74&amp;"!W6")</f>
        <v>138.37070399999999</v>
      </c>
      <c r="I74" s="10"/>
      <c r="J74" s="224">
        <f ca="1">H74/D74-1</f>
        <v>-0.23636149788367744</v>
      </c>
      <c r="L74" s="74">
        <f ca="1">INDIRECT($B74&amp;"!"&amp;L$3&amp;"6")</f>
        <v>3.8158042187500005E-2</v>
      </c>
      <c r="M74" s="75">
        <f ca="1">INDIRECT($B74&amp;"!"&amp;M$3&amp;"6")</f>
        <v>6.3638110031249986E-2</v>
      </c>
      <c r="N74" s="76">
        <f ca="1">M74-L74</f>
        <v>2.5480067843749982E-2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3">
        <f ca="1">0.001*INDIRECT($B75&amp;"!E7")</f>
        <v>256.27688799999999</v>
      </c>
      <c r="E75" s="222"/>
      <c r="F75" s="92" t="str">
        <f>F74</f>
        <v>breakdance_track</v>
      </c>
      <c r="G75" s="99" t="s">
        <v>33</v>
      </c>
      <c r="H75" s="223">
        <f ca="1">0.001*INDIRECT($B75&amp;"!W7")</f>
        <v>197.38556</v>
      </c>
      <c r="I75" s="10"/>
      <c r="J75" s="224">
        <f ca="1">H75/D75-1</f>
        <v>-0.22979570440234154</v>
      </c>
      <c r="L75" s="74">
        <f ca="1">INDIRECT($B75&amp;"!"&amp;L$3&amp;"7")</f>
        <v>1.8273288156250001E-2</v>
      </c>
      <c r="M75" s="75">
        <f ca="1">INDIRECT($B75&amp;"!"&amp;M$3&amp;"7")</f>
        <v>3.0755076437500008E-2</v>
      </c>
      <c r="N75" s="76">
        <f ca="1">M75-L75</f>
        <v>1.2481788281250007E-2</v>
      </c>
      <c r="O75" s="222"/>
      <c r="P75" s="4" t="s">
        <v>34</v>
      </c>
      <c r="Q75" s="222"/>
      <c r="R75" s="10"/>
      <c r="S75" s="10"/>
      <c r="T75" s="10"/>
      <c r="U75" s="10"/>
      <c r="V75" s="225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3">
        <f ca="1">0.001*INDIRECT($B76&amp;"!E8")</f>
        <v>356.432816</v>
      </c>
      <c r="E76" s="222"/>
      <c r="F76" s="92" t="str">
        <f>F75</f>
        <v>breakdance_track</v>
      </c>
      <c r="G76" s="99" t="s">
        <v>35</v>
      </c>
      <c r="H76" s="223">
        <f ca="1">0.001*INDIRECT($B76&amp;"!W8")</f>
        <v>278.56732</v>
      </c>
      <c r="I76" s="10"/>
      <c r="J76" s="224">
        <f ca="1">H76/D76-1</f>
        <v>-0.2184577078896125</v>
      </c>
      <c r="L76" s="74">
        <f ca="1">INDIRECT($B76&amp;"!"&amp;L$3&amp;"8")</f>
        <v>1.0210079965625E-2</v>
      </c>
      <c r="M76" s="75">
        <f ca="1">INDIRECT($B76&amp;"!"&amp;M$3&amp;"8")</f>
        <v>1.5070686265625001E-2</v>
      </c>
      <c r="N76" s="76">
        <f ca="1">M76-L76</f>
        <v>4.8606063000000005E-3</v>
      </c>
      <c r="O76" s="222"/>
      <c r="P76" s="227">
        <f ca="1">bdrate(L73:L76,D73:D76,M73:M76,H73:H76)</f>
        <v>-2.627951757536473E-2</v>
      </c>
      <c r="Q76" s="222"/>
      <c r="R76" s="10"/>
      <c r="S76" s="10"/>
      <c r="T76" s="10"/>
      <c r="U76" s="10"/>
      <c r="V76" s="225"/>
      <c r="X76" s="7"/>
      <c r="Y76" s="7"/>
      <c r="Z76" s="64"/>
    </row>
    <row r="77" spans="2:28" ht="16.5" customHeight="1" thickBot="1" x14ac:dyDescent="0.3">
      <c r="B77" s="70"/>
      <c r="C77" s="100"/>
      <c r="D77" s="228"/>
      <c r="E77" s="222"/>
      <c r="F77" s="70"/>
      <c r="G77" s="100"/>
      <c r="H77" s="223"/>
      <c r="I77" s="10"/>
      <c r="J77" s="224"/>
      <c r="L77" s="74"/>
      <c r="M77" s="75"/>
      <c r="N77" s="77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4"/>
      <c r="AB77" s="226"/>
    </row>
    <row r="78" spans="2:28" ht="16.5" customHeight="1" x14ac:dyDescent="0.25">
      <c r="B78" s="88"/>
      <c r="C78" s="89"/>
      <c r="D78" s="230"/>
      <c r="F78" s="88"/>
      <c r="G78" s="89"/>
      <c r="H78" s="230"/>
      <c r="J78" s="78">
        <f ca="1">MIN(D73:D77,H73:H77)</f>
        <v>98.050312000000005</v>
      </c>
      <c r="L78" s="79"/>
      <c r="M78" s="80"/>
      <c r="N78" s="81"/>
      <c r="O78" s="222"/>
      <c r="P78" s="210"/>
      <c r="Q78" s="222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8"/>
      <c r="E79" s="222"/>
      <c r="F79" s="70"/>
      <c r="G79" s="72"/>
      <c r="H79" s="228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2"/>
      <c r="P79" s="6"/>
      <c r="Q79" s="222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8" t="s">
        <v>15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10"/>
      <c r="L81" s="281" t="str">
        <f>F81</f>
        <v>breakdance_semitrack</v>
      </c>
      <c r="M81" s="279"/>
      <c r="N81" s="280"/>
      <c r="O81" s="178"/>
      <c r="P81" s="210"/>
      <c r="U81" s="208"/>
      <c r="V81" s="208"/>
      <c r="X81" s="284"/>
      <c r="Y81" s="275"/>
      <c r="Z81" s="275"/>
    </row>
    <row r="82" spans="2:28" x14ac:dyDescent="0.25">
      <c r="B82" s="274" t="s">
        <v>24</v>
      </c>
      <c r="C82" s="275"/>
      <c r="D82" s="69" t="s">
        <v>25</v>
      </c>
      <c r="E82" s="222"/>
      <c r="F82" s="274" t="s">
        <v>24</v>
      </c>
      <c r="G82" s="275"/>
      <c r="H82" s="69" t="s">
        <v>25</v>
      </c>
      <c r="I82" s="10"/>
      <c r="J82" s="211" t="s">
        <v>26</v>
      </c>
      <c r="L82" s="282" t="s">
        <v>44</v>
      </c>
      <c r="M82" s="275"/>
      <c r="N82" s="283"/>
      <c r="O82" s="67"/>
      <c r="P82" s="4"/>
      <c r="R82" s="276"/>
      <c r="S82" s="275"/>
      <c r="T82" s="275"/>
      <c r="U82" s="209"/>
      <c r="V82" s="209"/>
      <c r="X82" s="276"/>
      <c r="Y82" s="275"/>
      <c r="Z82" s="275"/>
    </row>
    <row r="83" spans="2:28" x14ac:dyDescent="0.25">
      <c r="B83" s="175" t="s">
        <v>0</v>
      </c>
      <c r="C83" s="99" t="s">
        <v>28</v>
      </c>
      <c r="D83" s="68" t="s">
        <v>29</v>
      </c>
      <c r="E83" s="222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 breakdance_semitrack</v>
      </c>
      <c r="M83" s="194" t="str">
        <f>CONCATENATE(F$2," ",L81)</f>
        <v>11bit-quantize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3">
        <f ca="1">0.001*INDIRECT($B84&amp;"!E5")</f>
        <v>132.47429600000001</v>
      </c>
      <c r="E84" s="222"/>
      <c r="F84" s="92" t="str">
        <f>F81</f>
        <v>breakdance_semitrack</v>
      </c>
      <c r="G84" s="99" t="s">
        <v>31</v>
      </c>
      <c r="H84" s="223">
        <f ca="1">0.001*INDIRECT($B84&amp;"!W5")</f>
        <v>102.413904</v>
      </c>
      <c r="I84" s="10"/>
      <c r="J84" s="224">
        <f ca="1">H84/D84-1</f>
        <v>-0.22691490279744542</v>
      </c>
      <c r="L84" s="74">
        <f ca="1">INDIRECT($B84&amp;"!"&amp;L$3&amp;"5")</f>
        <v>7.9293724937499976E-2</v>
      </c>
      <c r="M84" s="75">
        <f ca="1">INDIRECT($B84&amp;"!"&amp;M$3&amp;"5")</f>
        <v>0.12219689296874997</v>
      </c>
      <c r="N84" s="76">
        <f ca="1">M84-L84</f>
        <v>4.2903168031249994E-2</v>
      </c>
      <c r="O84" s="222"/>
      <c r="P84" s="224">
        <f ca="1">bdrate(D84:D87,L84:L87,H84:H87,M84:M87)</f>
        <v>0</v>
      </c>
      <c r="Q84" s="222"/>
      <c r="R84" s="10"/>
      <c r="S84" s="10"/>
      <c r="T84" s="10"/>
      <c r="U84" s="10"/>
      <c r="V84" s="225"/>
      <c r="X84" s="7"/>
      <c r="Y84" s="7"/>
      <c r="Z84" s="64"/>
      <c r="AB84" s="226"/>
    </row>
    <row r="85" spans="2:28" x14ac:dyDescent="0.25">
      <c r="B85" s="92" t="str">
        <f>B84</f>
        <v>breakdance_semitrack</v>
      </c>
      <c r="C85" s="99" t="s">
        <v>32</v>
      </c>
      <c r="D85" s="223">
        <f ca="1">0.001*INDIRECT($B85&amp;"!E6")</f>
        <v>189.77703999999997</v>
      </c>
      <c r="E85" s="222"/>
      <c r="F85" s="92" t="str">
        <f>F84</f>
        <v>breakdance_semitrack</v>
      </c>
      <c r="G85" s="99" t="s">
        <v>32</v>
      </c>
      <c r="H85" s="223">
        <f ca="1">0.001*INDIRECT($B85&amp;"!W6")</f>
        <v>144.882408</v>
      </c>
      <c r="I85" s="10"/>
      <c r="J85" s="224">
        <f ca="1">H85/D85-1</f>
        <v>-0.23656513980827176</v>
      </c>
      <c r="L85" s="74">
        <f ca="1">INDIRECT($B85&amp;"!"&amp;L$3&amp;"6")</f>
        <v>3.821628521875E-2</v>
      </c>
      <c r="M85" s="75">
        <f ca="1">INDIRECT($B85&amp;"!"&amp;M$3&amp;"6")</f>
        <v>6.696591812500001E-2</v>
      </c>
      <c r="N85" s="76">
        <f ca="1">M85-L85</f>
        <v>2.874963290625001E-2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3">
        <f ca="1">0.001*INDIRECT($B86&amp;"!E7")</f>
        <v>268.24353600000001</v>
      </c>
      <c r="E86" s="222"/>
      <c r="F86" s="92" t="str">
        <f>F85</f>
        <v>breakdance_semitrack</v>
      </c>
      <c r="G86" s="99" t="s">
        <v>33</v>
      </c>
      <c r="H86" s="223">
        <f ca="1">0.001*INDIRECT($B86&amp;"!W7")</f>
        <v>206.73079999999996</v>
      </c>
      <c r="I86" s="10"/>
      <c r="J86" s="224">
        <f ca="1">H86/D86-1</f>
        <v>-0.22931675043233868</v>
      </c>
      <c r="L86" s="74">
        <f ca="1">INDIRECT($B86&amp;"!"&amp;L$3&amp;"7")</f>
        <v>1.8455877671874999E-2</v>
      </c>
      <c r="M86" s="75">
        <f ca="1">INDIRECT($B86&amp;"!"&amp;M$3&amp;"7")</f>
        <v>3.1843975312500009E-2</v>
      </c>
      <c r="N86" s="76">
        <f ca="1">M86-L86</f>
        <v>1.3388097640625009E-2</v>
      </c>
      <c r="O86" s="222"/>
      <c r="P86" s="4" t="s">
        <v>34</v>
      </c>
      <c r="Q86" s="222"/>
      <c r="R86" s="10"/>
      <c r="S86" s="10"/>
      <c r="T86" s="10"/>
      <c r="U86" s="10"/>
      <c r="V86" s="225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3">
        <f ca="1">0.001*INDIRECT($B87&amp;"!E8")</f>
        <v>372.53076799999991</v>
      </c>
      <c r="E87" s="222"/>
      <c r="F87" s="92" t="str">
        <f>F86</f>
        <v>breakdance_semitrack</v>
      </c>
      <c r="G87" s="99" t="s">
        <v>35</v>
      </c>
      <c r="H87" s="223">
        <f ca="1">0.001*INDIRECT($B87&amp;"!W8")</f>
        <v>291.55017599999996</v>
      </c>
      <c r="I87" s="10"/>
      <c r="J87" s="224">
        <f ca="1">H87/D87-1</f>
        <v>-0.21737960715234117</v>
      </c>
      <c r="L87" s="74">
        <f ca="1">INDIRECT($B87&amp;"!"&amp;L$3&amp;"8")</f>
        <v>1.0444702146874998E-2</v>
      </c>
      <c r="M87" s="75">
        <f ca="1">INDIRECT($B87&amp;"!"&amp;M$3&amp;"8")</f>
        <v>1.5168720593749997E-2</v>
      </c>
      <c r="N87" s="76">
        <f ca="1">M87-L87</f>
        <v>4.7240184468749988E-3</v>
      </c>
      <c r="O87" s="222"/>
      <c r="P87" s="227">
        <f ca="1">bdrate(L84:L87,D84:D87,M84:M87,H84:H87)</f>
        <v>-4.9617807087700694E-3</v>
      </c>
      <c r="Q87" s="222"/>
      <c r="R87" s="10"/>
      <c r="S87" s="10"/>
      <c r="T87" s="10"/>
      <c r="U87" s="10"/>
      <c r="V87" s="225"/>
      <c r="X87" s="7"/>
      <c r="Y87" s="7"/>
      <c r="Z87" s="64"/>
    </row>
    <row r="88" spans="2:28" ht="16.5" customHeight="1" thickBot="1" x14ac:dyDescent="0.3">
      <c r="B88" s="70"/>
      <c r="C88" s="100"/>
      <c r="D88" s="228"/>
      <c r="E88" s="222"/>
      <c r="F88" s="70"/>
      <c r="G88" s="100"/>
      <c r="H88" s="223"/>
      <c r="I88" s="10"/>
      <c r="J88" s="224"/>
      <c r="L88" s="74"/>
      <c r="M88" s="75"/>
      <c r="N88" s="77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4"/>
      <c r="AB88" s="226"/>
    </row>
    <row r="89" spans="2:28" ht="16.5" customHeight="1" x14ac:dyDescent="0.25">
      <c r="B89" s="88"/>
      <c r="C89" s="89"/>
      <c r="D89" s="230"/>
      <c r="F89" s="88"/>
      <c r="G89" s="89"/>
      <c r="H89" s="230"/>
      <c r="J89" s="78">
        <f ca="1">MIN(D84:D88,H84:H88)</f>
        <v>102.413904</v>
      </c>
      <c r="L89" s="79"/>
      <c r="M89" s="80"/>
      <c r="N89" s="81"/>
      <c r="O89" s="222"/>
      <c r="P89" s="210"/>
      <c r="Q89" s="222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8"/>
      <c r="E90" s="222"/>
      <c r="F90" s="70"/>
      <c r="G90" s="72"/>
      <c r="H90" s="228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2"/>
      <c r="P90" s="6"/>
      <c r="Q90" s="222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8" t="s">
        <v>16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10"/>
      <c r="L92" s="281" t="str">
        <f>F92</f>
        <v>bartender_track</v>
      </c>
      <c r="M92" s="279"/>
      <c r="N92" s="280"/>
      <c r="O92" s="178"/>
      <c r="P92" s="210"/>
      <c r="U92" s="208"/>
      <c r="V92" s="208"/>
      <c r="X92" s="284"/>
      <c r="Y92" s="275"/>
      <c r="Z92" s="275"/>
    </row>
    <row r="93" spans="2:28" x14ac:dyDescent="0.25">
      <c r="B93" s="274" t="s">
        <v>24</v>
      </c>
      <c r="C93" s="275"/>
      <c r="D93" s="69" t="s">
        <v>25</v>
      </c>
      <c r="E93" s="222"/>
      <c r="F93" s="274" t="s">
        <v>24</v>
      </c>
      <c r="G93" s="275"/>
      <c r="H93" s="69" t="s">
        <v>25</v>
      </c>
      <c r="I93" s="10"/>
      <c r="J93" s="211" t="s">
        <v>26</v>
      </c>
      <c r="L93" s="282" t="s">
        <v>44</v>
      </c>
      <c r="M93" s="275"/>
      <c r="N93" s="283"/>
      <c r="O93" s="67"/>
      <c r="P93" s="4"/>
      <c r="R93" s="276"/>
      <c r="S93" s="275"/>
      <c r="T93" s="275"/>
      <c r="U93" s="209"/>
      <c r="V93" s="209"/>
      <c r="X93" s="276"/>
      <c r="Y93" s="275"/>
      <c r="Z93" s="275"/>
    </row>
    <row r="94" spans="2:28" x14ac:dyDescent="0.25">
      <c r="B94" s="175" t="s">
        <v>0</v>
      </c>
      <c r="C94" s="99" t="s">
        <v>28</v>
      </c>
      <c r="D94" s="68" t="s">
        <v>29</v>
      </c>
      <c r="E94" s="222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 bartender_track</v>
      </c>
      <c r="M94" s="194" t="str">
        <f>CONCATENATE(F$2," ",L92)</f>
        <v>11bit-quantize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3">
        <f ca="1">0.001*INDIRECT($B95&amp;"!E5")</f>
        <v>37.948527999999996</v>
      </c>
      <c r="E95" s="222"/>
      <c r="F95" s="92" t="str">
        <f>F92</f>
        <v>bartender_track</v>
      </c>
      <c r="G95" s="99" t="s">
        <v>31</v>
      </c>
      <c r="H95" s="223">
        <f ca="1">0.001*INDIRECT($B95&amp;"!W5")</f>
        <v>28.839088</v>
      </c>
      <c r="I95" s="10"/>
      <c r="J95" s="224">
        <f ca="1">H95/D95-1</f>
        <v>-0.24004725558788464</v>
      </c>
      <c r="L95" s="74">
        <f ca="1">INDIRECT($B95&amp;"!"&amp;L$3&amp;"5")</f>
        <v>6.1267784095238094E-2</v>
      </c>
      <c r="M95" s="75">
        <f ca="1">INDIRECT($B95&amp;"!"&amp;M$3&amp;"5")</f>
        <v>8.4084497904761912E-2</v>
      </c>
      <c r="N95" s="76">
        <f ca="1">M95-L95</f>
        <v>2.2816713809523818E-2</v>
      </c>
      <c r="O95" s="222"/>
      <c r="P95" s="224">
        <f ca="1">bdrate(D95:D98,L95:L98,H95:H98,M95:M98)</f>
        <v>0</v>
      </c>
      <c r="Q95" s="222"/>
      <c r="R95" s="10"/>
      <c r="S95" s="10"/>
      <c r="T95" s="10"/>
      <c r="U95" s="10"/>
      <c r="V95" s="225"/>
      <c r="X95" s="7"/>
      <c r="Y95" s="7"/>
      <c r="Z95" s="64"/>
      <c r="AB95" s="226"/>
    </row>
    <row r="96" spans="2:28" x14ac:dyDescent="0.25">
      <c r="B96" s="92" t="str">
        <f>B95</f>
        <v>bartender_track</v>
      </c>
      <c r="C96" s="99" t="s">
        <v>32</v>
      </c>
      <c r="D96" s="223">
        <f ca="1">0.001*INDIRECT($B96&amp;"!E6")</f>
        <v>56.081432</v>
      </c>
      <c r="E96" s="222"/>
      <c r="F96" s="92" t="str">
        <f>F95</f>
        <v>bartender_track</v>
      </c>
      <c r="G96" s="99" t="s">
        <v>32</v>
      </c>
      <c r="H96" s="223">
        <f ca="1">0.001*INDIRECT($B96&amp;"!W6")</f>
        <v>41.692</v>
      </c>
      <c r="I96" s="10"/>
      <c r="J96" s="224">
        <f ca="1">H96/D96-1</f>
        <v>-0.25658103737436666</v>
      </c>
      <c r="L96" s="74">
        <f ca="1">INDIRECT($B96&amp;"!"&amp;L$3&amp;"6")</f>
        <v>4.1539619095238095E-2</v>
      </c>
      <c r="M96" s="75">
        <f ca="1">INDIRECT($B96&amp;"!"&amp;M$3&amp;"6")</f>
        <v>5.6555546428571427E-2</v>
      </c>
      <c r="N96" s="76">
        <f ca="1">M96-L96</f>
        <v>1.5015927333333332E-2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3">
        <f ca="1">0.001*INDIRECT($B97&amp;"!E7")</f>
        <v>83.899416000000002</v>
      </c>
      <c r="E97" s="222"/>
      <c r="F97" s="92" t="str">
        <f>F96</f>
        <v>bartender_track</v>
      </c>
      <c r="G97" s="99" t="s">
        <v>33</v>
      </c>
      <c r="H97" s="223">
        <f ca="1">0.001*INDIRECT($B97&amp;"!W7")</f>
        <v>61.894767999999999</v>
      </c>
      <c r="I97" s="10"/>
      <c r="J97" s="224">
        <f ca="1">H97/D97-1</f>
        <v>-0.2622741497986113</v>
      </c>
      <c r="L97" s="74">
        <f ca="1">INDIRECT($B97&amp;"!"&amp;L$3&amp;"7")</f>
        <v>2.2487464095238094E-2</v>
      </c>
      <c r="M97" s="75">
        <f ca="1">INDIRECT($B97&amp;"!"&amp;M$3&amp;"7")</f>
        <v>3.5756336285714278E-2</v>
      </c>
      <c r="N97" s="76">
        <f ca="1">M97-L97</f>
        <v>1.3268872190476184E-2</v>
      </c>
      <c r="O97" s="222"/>
      <c r="P97" s="4" t="s">
        <v>34</v>
      </c>
      <c r="Q97" s="222"/>
      <c r="R97" s="10"/>
      <c r="S97" s="10"/>
      <c r="T97" s="10"/>
      <c r="U97" s="10"/>
      <c r="V97" s="225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3">
        <f ca="1">0.001*INDIRECT($B98&amp;"!E8")</f>
        <v>121.390568</v>
      </c>
      <c r="E98" s="222"/>
      <c r="F98" s="92" t="str">
        <f>F97</f>
        <v>bartender_track</v>
      </c>
      <c r="G98" s="99" t="s">
        <v>35</v>
      </c>
      <c r="H98" s="223">
        <f ca="1">0.001*INDIRECT($B98&amp;"!W8")</f>
        <v>92.347752</v>
      </c>
      <c r="I98" s="10"/>
      <c r="J98" s="224">
        <f ca="1">H98/D98-1</f>
        <v>-0.23925101001257365</v>
      </c>
      <c r="L98" s="74">
        <f ca="1">INDIRECT($B98&amp;"!"&amp;L$3&amp;"8")</f>
        <v>1.2618574619047621E-2</v>
      </c>
      <c r="M98" s="75">
        <f ca="1">INDIRECT($B98&amp;"!"&amp;M$3&amp;"8")</f>
        <v>1.8638662666666667E-2</v>
      </c>
      <c r="N98" s="76">
        <f ca="1">M98-L98</f>
        <v>6.0200880476190457E-3</v>
      </c>
      <c r="O98" s="222"/>
      <c r="P98" s="227">
        <f ca="1">bdrate(L95:L98,D95:D98,M95:M98,H95:H98)</f>
        <v>-1.3734204209490897E-2</v>
      </c>
      <c r="Q98" s="222"/>
      <c r="R98" s="10"/>
      <c r="S98" s="10"/>
      <c r="T98" s="10"/>
      <c r="U98" s="10"/>
      <c r="V98" s="225"/>
      <c r="X98" s="7"/>
      <c r="Y98" s="7"/>
      <c r="Z98" s="64"/>
    </row>
    <row r="99" spans="2:28" ht="16.5" customHeight="1" thickBot="1" x14ac:dyDescent="0.3">
      <c r="B99" s="70"/>
      <c r="C99" s="100"/>
      <c r="D99" s="228"/>
      <c r="E99" s="222"/>
      <c r="F99" s="70"/>
      <c r="G99" s="100"/>
      <c r="H99" s="223"/>
      <c r="I99" s="10"/>
      <c r="J99" s="224"/>
      <c r="L99" s="74"/>
      <c r="M99" s="75"/>
      <c r="N99" s="77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4"/>
      <c r="AB99" s="226"/>
    </row>
    <row r="100" spans="2:28" ht="16.5" customHeight="1" x14ac:dyDescent="0.25">
      <c r="B100" s="88"/>
      <c r="C100" s="89"/>
      <c r="D100" s="230"/>
      <c r="F100" s="88"/>
      <c r="G100" s="89"/>
      <c r="H100" s="230"/>
      <c r="J100" s="78">
        <f ca="1">MIN(D95:D99,H95:H99)</f>
        <v>28.839088</v>
      </c>
      <c r="L100" s="79"/>
      <c r="M100" s="80"/>
      <c r="N100" s="81"/>
      <c r="O100" s="222"/>
      <c r="P100" s="210"/>
      <c r="Q100" s="222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8"/>
      <c r="E101" s="222"/>
      <c r="F101" s="70"/>
      <c r="G101" s="72"/>
      <c r="H101" s="228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2"/>
      <c r="P101" s="6"/>
      <c r="Q101" s="222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8" t="s">
        <v>17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10"/>
      <c r="L103" s="281" t="str">
        <f>F103</f>
        <v>bartender_semitrack</v>
      </c>
      <c r="M103" s="279"/>
      <c r="N103" s="280"/>
      <c r="O103" s="178"/>
      <c r="P103" s="210"/>
      <c r="U103" s="208"/>
      <c r="V103" s="208"/>
      <c r="X103" s="284"/>
      <c r="Y103" s="275"/>
      <c r="Z103" s="275"/>
    </row>
    <row r="104" spans="2:28" x14ac:dyDescent="0.25">
      <c r="B104" s="274" t="s">
        <v>24</v>
      </c>
      <c r="C104" s="275"/>
      <c r="D104" s="69" t="s">
        <v>25</v>
      </c>
      <c r="E104" s="222"/>
      <c r="F104" s="274" t="s">
        <v>24</v>
      </c>
      <c r="G104" s="275"/>
      <c r="H104" s="69" t="s">
        <v>25</v>
      </c>
      <c r="I104" s="10"/>
      <c r="J104" s="211" t="s">
        <v>26</v>
      </c>
      <c r="L104" s="282" t="s">
        <v>44</v>
      </c>
      <c r="M104" s="275"/>
      <c r="N104" s="283"/>
      <c r="O104" s="67"/>
      <c r="P104" s="4"/>
      <c r="R104" s="276"/>
      <c r="S104" s="275"/>
      <c r="T104" s="275"/>
      <c r="U104" s="209"/>
      <c r="V104" s="209"/>
      <c r="X104" s="276"/>
      <c r="Y104" s="275"/>
      <c r="Z104" s="275"/>
    </row>
    <row r="105" spans="2:28" x14ac:dyDescent="0.25">
      <c r="B105" s="175" t="s">
        <v>0</v>
      </c>
      <c r="C105" s="99" t="s">
        <v>28</v>
      </c>
      <c r="D105" s="68" t="s">
        <v>29</v>
      </c>
      <c r="E105" s="222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 bartender_semitrack</v>
      </c>
      <c r="M105" s="194" t="str">
        <f>CONCATENATE(F$2," ",L103)</f>
        <v>11bit-quantize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3">
        <f ca="1">0.001*INDIRECT($B106&amp;"!E5")</f>
        <v>39.123160000000006</v>
      </c>
      <c r="E106" s="222"/>
      <c r="F106" s="92" t="str">
        <f>F103</f>
        <v>bartender_semitrack</v>
      </c>
      <c r="G106" s="99" t="s">
        <v>31</v>
      </c>
      <c r="H106" s="223">
        <f ca="1">0.001*INDIRECT($B106&amp;"!W5")</f>
        <v>29.76248</v>
      </c>
      <c r="I106" s="10"/>
      <c r="J106" s="224">
        <f ca="1">H106/D106-1</f>
        <v>-0.23926185921587118</v>
      </c>
      <c r="L106" s="74">
        <f ca="1">INDIRECT($B106&amp;"!"&amp;L$3&amp;"5")</f>
        <v>6.3734913857142847E-2</v>
      </c>
      <c r="M106" s="75">
        <f ca="1">INDIRECT($B106&amp;"!"&amp;M$3&amp;"5")</f>
        <v>8.6702063809523833E-2</v>
      </c>
      <c r="N106" s="76">
        <f ca="1">M106-L106</f>
        <v>2.2967149952380986E-2</v>
      </c>
      <c r="O106" s="222"/>
      <c r="P106" s="224">
        <f ca="1">bdrate(D106:D109,L106:L109,H106:H109,M106:M109)</f>
        <v>0</v>
      </c>
      <c r="Q106" s="222"/>
      <c r="R106" s="10"/>
      <c r="S106" s="10"/>
      <c r="T106" s="10"/>
      <c r="U106" s="10"/>
      <c r="V106" s="225"/>
      <c r="X106" s="7"/>
      <c r="Y106" s="7"/>
      <c r="Z106" s="64"/>
      <c r="AB106" s="226"/>
    </row>
    <row r="107" spans="2:28" x14ac:dyDescent="0.25">
      <c r="B107" s="92" t="str">
        <f>B106</f>
        <v>bartender_semitrack</v>
      </c>
      <c r="C107" s="99" t="s">
        <v>32</v>
      </c>
      <c r="D107" s="223">
        <f ca="1">0.001*INDIRECT($B107&amp;"!E6")</f>
        <v>57.942776000000009</v>
      </c>
      <c r="E107" s="222"/>
      <c r="F107" s="92" t="str">
        <f>F106</f>
        <v>bartender_semitrack</v>
      </c>
      <c r="G107" s="99" t="s">
        <v>32</v>
      </c>
      <c r="H107" s="223">
        <f ca="1">0.001*INDIRECT($B107&amp;"!W6")</f>
        <v>42.995168</v>
      </c>
      <c r="I107" s="10"/>
      <c r="J107" s="224">
        <f ca="1">H107/D107-1</f>
        <v>-0.25797189972396228</v>
      </c>
      <c r="L107" s="74">
        <f ca="1">INDIRECT($B107&amp;"!"&amp;L$3&amp;"6")</f>
        <v>4.3142481809523806E-2</v>
      </c>
      <c r="M107" s="75">
        <f ca="1">INDIRECT($B107&amp;"!"&amp;M$3&amp;"6")</f>
        <v>5.8780881571428578E-2</v>
      </c>
      <c r="N107" s="76">
        <f ca="1">M107-L107</f>
        <v>1.5638399761904773E-2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3">
        <f ca="1">0.001*INDIRECT($B108&amp;"!E7")</f>
        <v>86.871504000000002</v>
      </c>
      <c r="E108" s="222"/>
      <c r="F108" s="92" t="str">
        <f>F107</f>
        <v>bartender_semitrack</v>
      </c>
      <c r="G108" s="99" t="s">
        <v>33</v>
      </c>
      <c r="H108" s="223">
        <f ca="1">0.001*INDIRECT($B108&amp;"!W7")</f>
        <v>64.003215999999995</v>
      </c>
      <c r="I108" s="10"/>
      <c r="J108" s="224">
        <f ca="1">H108/D108-1</f>
        <v>-0.2632426854265123</v>
      </c>
      <c r="L108" s="74">
        <f ca="1">INDIRECT($B108&amp;"!"&amp;L$3&amp;"7")</f>
        <v>2.3475183380952381E-2</v>
      </c>
      <c r="M108" s="75">
        <f ca="1">INDIRECT($B108&amp;"!"&amp;M$3&amp;"7")</f>
        <v>3.7341305190476196E-2</v>
      </c>
      <c r="N108" s="76">
        <f ca="1">M108-L108</f>
        <v>1.3866121809523815E-2</v>
      </c>
      <c r="O108" s="222"/>
      <c r="P108" s="4" t="s">
        <v>34</v>
      </c>
      <c r="Q108" s="222"/>
      <c r="R108" s="10"/>
      <c r="S108" s="10"/>
      <c r="T108" s="10"/>
      <c r="U108" s="10"/>
      <c r="V108" s="225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3">
        <f ca="1">0.001*INDIRECT($B109&amp;"!E8")</f>
        <v>125.675568</v>
      </c>
      <c r="E109" s="222"/>
      <c r="F109" s="92" t="str">
        <f>F108</f>
        <v>bartender_semitrack</v>
      </c>
      <c r="G109" s="99" t="s">
        <v>35</v>
      </c>
      <c r="H109" s="223">
        <f ca="1">0.001*INDIRECT($B109&amp;"!W8")</f>
        <v>95.661008000000024</v>
      </c>
      <c r="I109" s="10"/>
      <c r="J109" s="224">
        <f ca="1">H109/D109-1</f>
        <v>-0.23882573580252264</v>
      </c>
      <c r="L109" s="74">
        <f ca="1">INDIRECT($B109&amp;"!"&amp;L$3&amp;"8")</f>
        <v>1.2726224428571428E-2</v>
      </c>
      <c r="M109" s="75">
        <f ca="1">INDIRECT($B109&amp;"!"&amp;M$3&amp;"8")</f>
        <v>1.9574976571428575E-2</v>
      </c>
      <c r="N109" s="76">
        <f ca="1">M109-L109</f>
        <v>6.8487521428571476E-3</v>
      </c>
      <c r="O109" s="222"/>
      <c r="P109" s="227">
        <f ca="1">bdrate(L106:L109,D106:D109,M106:M109,H106:H109)</f>
        <v>-1.0236400399093792E-2</v>
      </c>
      <c r="Q109" s="222"/>
      <c r="R109" s="10"/>
      <c r="S109" s="10"/>
      <c r="T109" s="10"/>
      <c r="U109" s="10"/>
      <c r="V109" s="225"/>
      <c r="X109" s="7"/>
      <c r="Y109" s="7"/>
      <c r="Z109" s="64"/>
    </row>
    <row r="110" spans="2:28" ht="16.5" customHeight="1" thickBot="1" x14ac:dyDescent="0.3">
      <c r="B110" s="70"/>
      <c r="C110" s="100"/>
      <c r="D110" s="228"/>
      <c r="E110" s="222"/>
      <c r="F110" s="70"/>
      <c r="G110" s="100"/>
      <c r="H110" s="223"/>
      <c r="I110" s="10"/>
      <c r="J110" s="224"/>
      <c r="L110" s="74"/>
      <c r="M110" s="75"/>
      <c r="N110" s="77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4"/>
      <c r="AB110" s="226"/>
    </row>
    <row r="111" spans="2:28" ht="16.5" customHeight="1" x14ac:dyDescent="0.25">
      <c r="B111" s="88"/>
      <c r="C111" s="89"/>
      <c r="D111" s="230"/>
      <c r="F111" s="88"/>
      <c r="G111" s="89"/>
      <c r="H111" s="230"/>
      <c r="J111" s="78">
        <f ca="1">MIN(D106:D110,H106:H110)</f>
        <v>29.76248</v>
      </c>
      <c r="L111" s="79"/>
      <c r="M111" s="80"/>
      <c r="N111" s="81"/>
      <c r="O111" s="222"/>
      <c r="P111" s="210"/>
      <c r="Q111" s="222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8"/>
      <c r="E112" s="222"/>
      <c r="F112" s="70"/>
      <c r="G112" s="72"/>
      <c r="H112" s="228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2"/>
      <c r="P112" s="6"/>
      <c r="Q112" s="222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2"/>
      <c r="E216" s="222"/>
      <c r="F216" s="222"/>
      <c r="G216" s="222"/>
      <c r="H216" s="10"/>
      <c r="I216" s="10"/>
      <c r="J216" s="10"/>
      <c r="L216" s="38"/>
      <c r="M216" s="178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4"/>
      <c r="AB216" s="226"/>
    </row>
    <row r="217" spans="2:28" x14ac:dyDescent="0.25">
      <c r="B217" s="38"/>
      <c r="C217" s="178"/>
      <c r="D217" s="222"/>
      <c r="E217" s="222"/>
      <c r="F217" s="222"/>
      <c r="G217" s="222"/>
      <c r="H217" s="10"/>
      <c r="I217" s="10"/>
      <c r="J217" s="10"/>
      <c r="L217" s="38"/>
      <c r="M217" s="178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4"/>
    </row>
    <row r="218" spans="2:28" x14ac:dyDescent="0.25">
      <c r="B218" s="38"/>
      <c r="C218" s="178"/>
      <c r="D218" s="222"/>
      <c r="E218" s="222"/>
      <c r="F218" s="222"/>
      <c r="G218" s="222"/>
      <c r="H218" s="10"/>
      <c r="I218" s="10"/>
      <c r="J218" s="10"/>
      <c r="L218" s="38"/>
      <c r="M218" s="178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4"/>
    </row>
    <row r="219" spans="2:28" ht="16.5" customHeight="1" x14ac:dyDescent="0.25">
      <c r="B219" s="38"/>
      <c r="C219" s="178"/>
      <c r="D219" s="222"/>
      <c r="E219" s="222"/>
      <c r="F219" s="222"/>
      <c r="G219" s="222"/>
      <c r="H219" s="10"/>
      <c r="I219" s="10"/>
      <c r="J219" s="10"/>
      <c r="L219" s="38"/>
      <c r="M219" s="178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4"/>
      <c r="AB219" s="226"/>
    </row>
    <row r="220" spans="2:28" x14ac:dyDescent="0.25">
      <c r="B220" s="38"/>
      <c r="C220" s="178"/>
      <c r="D220" s="222"/>
      <c r="E220" s="222"/>
      <c r="F220" s="222"/>
      <c r="G220" s="222"/>
      <c r="H220" s="10"/>
      <c r="I220" s="10"/>
      <c r="J220" s="10"/>
      <c r="L220" s="38"/>
      <c r="M220" s="178"/>
      <c r="N220" s="222"/>
      <c r="O220" s="222"/>
      <c r="P220" s="222"/>
      <c r="Q220" s="222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2"/>
      <c r="E221" s="222"/>
      <c r="F221" s="222"/>
      <c r="G221" s="222"/>
      <c r="H221" s="10"/>
      <c r="I221" s="10"/>
      <c r="J221" s="10"/>
      <c r="L221" s="38"/>
      <c r="M221" s="178"/>
      <c r="N221" s="222"/>
      <c r="O221" s="222"/>
      <c r="P221" s="222"/>
      <c r="Q221" s="222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8</v>
      </c>
      <c r="C2" s="295" t="str">
        <f>CONCATENATE("Summary [ ",'Summary (auto)'!$C$3," ]")</f>
        <v>Summary [ 12bit-quantize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fruit</v>
      </c>
      <c r="U2" s="290" t="str">
        <f>CONCATENATE("Summary [ ",'Summary (auto)'!$C$4," ]")</f>
        <v>Summary [ 11bit-quantize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1"/>
      <c r="AK2" s="199"/>
      <c r="AL2" s="161" t="str">
        <f>$B$2</f>
        <v>fruit</v>
      </c>
      <c r="AM2" s="305" t="s">
        <v>47</v>
      </c>
      <c r="AN2" s="269"/>
      <c r="AO2" s="269"/>
      <c r="AP2" s="269"/>
      <c r="AQ2" s="291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0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0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3"/>
      <c r="Q4" s="273"/>
      <c r="R4" s="301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3"/>
      <c r="AI4" s="273"/>
      <c r="AJ4" s="301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9"/>
      <c r="C5" s="25" t="s">
        <v>31</v>
      </c>
      <c r="D5" s="26"/>
      <c r="E5" s="125">
        <f>E23</f>
        <v>3805.5839999999994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43.409885083333336</v>
      </c>
      <c r="G5" s="30">
        <f t="shared" si="0"/>
        <v>47.254513624999994</v>
      </c>
      <c r="H5" s="30">
        <f t="shared" si="0"/>
        <v>0.99789476916666675</v>
      </c>
      <c r="I5" s="90">
        <f t="shared" si="0"/>
        <v>0.99837623125000008</v>
      </c>
      <c r="J5" s="90">
        <f t="shared" si="0"/>
        <v>8.1516018749999992E-3</v>
      </c>
      <c r="K5" s="55"/>
      <c r="L5" s="55"/>
      <c r="M5" s="55"/>
      <c r="N5" s="26"/>
      <c r="O5" s="56"/>
      <c r="P5" s="130">
        <f t="shared" ref="P5:Q8" si="1">P16</f>
        <v>2.9209999999999998</v>
      </c>
      <c r="Q5" s="151">
        <f t="shared" si="1"/>
        <v>1.218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3096.7920000000004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39.340142583333332</v>
      </c>
      <c r="Y5" s="30">
        <f t="shared" si="2"/>
        <v>43.345468250000003</v>
      </c>
      <c r="Z5" s="30">
        <f t="shared" si="2"/>
        <v>0.99570006124999966</v>
      </c>
      <c r="AA5" s="90">
        <f t="shared" si="2"/>
        <v>0.99463806416666667</v>
      </c>
      <c r="AB5" s="90">
        <f t="shared" si="2"/>
        <v>1.78218861875E-2</v>
      </c>
      <c r="AC5" s="55"/>
      <c r="AD5" s="55"/>
      <c r="AE5" s="55"/>
      <c r="AF5" s="26"/>
      <c r="AG5" s="239"/>
      <c r="AH5" s="130">
        <f t="shared" ref="AH5:AI8" si="3">AH16</f>
        <v>2.968</v>
      </c>
      <c r="AI5" s="151">
        <f t="shared" si="3"/>
        <v>1.218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-2.237853988445726E-2</v>
      </c>
      <c r="AN5" s="241">
        <f>bdrate($E5:$E8,G5:G8,$W5:$W8,Y5:Y8)</f>
        <v>-1.6311422515165597E-2</v>
      </c>
      <c r="AO5" s="241">
        <f>bdrate($E5:$E8,H5:H8,$W5:$W8,Z5:Z8)</f>
        <v>6.6181508997136262E-3</v>
      </c>
      <c r="AP5" s="241">
        <f>bdrate($E5:$E8,I5:I8,$W5:$W8,AA5:AA8)</f>
        <v>5.3856205426032755E-3</v>
      </c>
      <c r="AQ5" s="242">
        <f>bdrateInverted($E5:$E8,J5:J8,$W5:$W8,AB5:AB8)</f>
        <v>2.5424679161383246E-3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4816.2959999999994</v>
      </c>
      <c r="F6" s="90">
        <f t="shared" si="0"/>
        <v>46.790057708333329</v>
      </c>
      <c r="G6" s="90">
        <f t="shared" si="0"/>
        <v>50.435263208333339</v>
      </c>
      <c r="H6" s="90">
        <f t="shared" si="0"/>
        <v>0.99867078999999981</v>
      </c>
      <c r="I6" s="90">
        <f t="shared" si="0"/>
        <v>0.99920279708333315</v>
      </c>
      <c r="J6" s="90">
        <f t="shared" si="0"/>
        <v>4.5681070708333332E-3</v>
      </c>
      <c r="K6" s="56"/>
      <c r="L6" s="56"/>
      <c r="M6" s="56"/>
      <c r="N6" s="28"/>
      <c r="O6" s="56"/>
      <c r="P6" s="130">
        <f t="shared" si="1"/>
        <v>2.9060000000000001</v>
      </c>
      <c r="Q6" s="130">
        <f t="shared" si="1"/>
        <v>1.2809999999999999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4044.5680000000002</v>
      </c>
      <c r="X6" s="90">
        <f t="shared" si="2"/>
        <v>45.015792083333345</v>
      </c>
      <c r="Y6" s="90">
        <f t="shared" si="2"/>
        <v>48.730369375000002</v>
      </c>
      <c r="Z6" s="90">
        <f t="shared" si="2"/>
        <v>0.99824696833333337</v>
      </c>
      <c r="AA6" s="90">
        <f t="shared" si="2"/>
        <v>0.99878399958333308</v>
      </c>
      <c r="AB6" s="90">
        <f t="shared" si="2"/>
        <v>6.7506536041666678E-3</v>
      </c>
      <c r="AC6" s="56"/>
      <c r="AD6" s="56"/>
      <c r="AE6" s="56"/>
      <c r="AF6" s="28"/>
      <c r="AG6" s="239"/>
      <c r="AH6" s="130">
        <f t="shared" si="3"/>
        <v>3.093</v>
      </c>
      <c r="AI6" s="130">
        <f t="shared" si="3"/>
        <v>1.234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6171.8480000000009</v>
      </c>
      <c r="F7" s="90">
        <f t="shared" si="0"/>
        <v>48.108836500000002</v>
      </c>
      <c r="G7" s="90">
        <f t="shared" si="0"/>
        <v>51.732762416666652</v>
      </c>
      <c r="H7" s="90">
        <f t="shared" si="0"/>
        <v>0.99891922250000009</v>
      </c>
      <c r="I7" s="90">
        <f t="shared" si="0"/>
        <v>0.99937497375000028</v>
      </c>
      <c r="J7" s="90">
        <f t="shared" si="0"/>
        <v>3.3346815416666667E-3</v>
      </c>
      <c r="K7" s="56"/>
      <c r="L7" s="56"/>
      <c r="M7" s="56"/>
      <c r="N7" s="28"/>
      <c r="O7" s="56"/>
      <c r="P7" s="130">
        <f t="shared" si="1"/>
        <v>2.968</v>
      </c>
      <c r="Q7" s="130">
        <f t="shared" si="1"/>
        <v>1.25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5101.7920000000004</v>
      </c>
      <c r="X7" s="90">
        <f t="shared" si="2"/>
        <v>47.313489291666663</v>
      </c>
      <c r="Y7" s="90">
        <f t="shared" si="2"/>
        <v>50.89370808333333</v>
      </c>
      <c r="Z7" s="90">
        <f t="shared" si="2"/>
        <v>0.99873305791666678</v>
      </c>
      <c r="AA7" s="90">
        <f t="shared" si="2"/>
        <v>0.99924959250000001</v>
      </c>
      <c r="AB7" s="90">
        <f t="shared" si="2"/>
        <v>4.1570460500000008E-3</v>
      </c>
      <c r="AC7" s="56"/>
      <c r="AD7" s="56"/>
      <c r="AE7" s="56"/>
      <c r="AF7" s="28"/>
      <c r="AG7" s="239"/>
      <c r="AH7" s="130">
        <f t="shared" si="3"/>
        <v>3.0459999999999998</v>
      </c>
      <c r="AI7" s="130">
        <f t="shared" si="3"/>
        <v>1.2649999999999999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8623.2160000000003</v>
      </c>
      <c r="F8" s="90">
        <f t="shared" si="0"/>
        <v>49.590225416666669</v>
      </c>
      <c r="G8" s="90">
        <f t="shared" si="0"/>
        <v>53.154724874999999</v>
      </c>
      <c r="H8" s="90">
        <f t="shared" si="0"/>
        <v>0.9991094437500001</v>
      </c>
      <c r="I8" s="90">
        <f t="shared" si="0"/>
        <v>0.99952589916666668</v>
      </c>
      <c r="J8" s="90">
        <f t="shared" si="0"/>
        <v>2.3079262666666667E-3</v>
      </c>
      <c r="K8" s="56"/>
      <c r="L8" s="56"/>
      <c r="M8" s="56"/>
      <c r="N8" s="28"/>
      <c r="O8" s="56"/>
      <c r="P8" s="130">
        <f t="shared" si="1"/>
        <v>2.984</v>
      </c>
      <c r="Q8" s="130">
        <f t="shared" si="1"/>
        <v>1.1559999999999999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6610.52</v>
      </c>
      <c r="X8" s="90">
        <f t="shared" si="2"/>
        <v>48.730218041666667</v>
      </c>
      <c r="Y8" s="90">
        <f t="shared" si="2"/>
        <v>52.259917291666675</v>
      </c>
      <c r="Z8" s="90">
        <f t="shared" si="2"/>
        <v>0.99895808874999992</v>
      </c>
      <c r="AA8" s="90">
        <f t="shared" si="2"/>
        <v>0.99941615124999972</v>
      </c>
      <c r="AB8" s="90">
        <f t="shared" si="2"/>
        <v>2.9696212374999997E-3</v>
      </c>
      <c r="AC8" s="56"/>
      <c r="AD8" s="56"/>
      <c r="AE8" s="56"/>
      <c r="AF8" s="28"/>
      <c r="AG8" s="239"/>
      <c r="AH8" s="130">
        <f t="shared" si="3"/>
        <v>3.0459999999999998</v>
      </c>
      <c r="AI8" s="130">
        <f t="shared" si="3"/>
        <v>1.25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2.9445739833987874</v>
      </c>
      <c r="Q10" s="154">
        <f>GEOMEAN(Q5:Q8)</f>
        <v>1.2253666783129262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3.0379169963356545</v>
      </c>
      <c r="AI10" s="154">
        <f>GEOMEAN(AI5:AI8)</f>
        <v>1.2416258523917052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0" t="str">
        <f>CONCATENATE("Encoding/Decoding [ ",'Summary (auto)'!$C$3," ]")</f>
        <v>Encoding/Decoding [ 12bit-quantize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1"/>
      <c r="T13" s="21"/>
      <c r="U13" s="290" t="str">
        <f>CONCATENATE("Encoding [ ",'Summary (auto)'!$C$4," ]")</f>
        <v>Encoding [ 11bit-quantize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1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31</v>
      </c>
      <c r="D16" s="26"/>
      <c r="E16" s="128">
        <v>900.88</v>
      </c>
      <c r="F16" s="166">
        <v>859.33600000000001</v>
      </c>
      <c r="G16" s="166">
        <v>2.1040000000000001</v>
      </c>
      <c r="H16" s="166">
        <v>1.496</v>
      </c>
      <c r="I16" s="166">
        <v>2.2480000000000002</v>
      </c>
      <c r="J16" s="166">
        <v>1117.2159999999999</v>
      </c>
      <c r="K16" s="60">
        <v>687.43200000000002</v>
      </c>
      <c r="L16" s="60">
        <v>234.87200000000001</v>
      </c>
      <c r="M16" s="60">
        <v>7.8879999999999999</v>
      </c>
      <c r="N16" s="55"/>
      <c r="O16" s="253"/>
      <c r="P16" s="129">
        <v>2.9209999999999998</v>
      </c>
      <c r="Q16" s="129">
        <v>1.218</v>
      </c>
      <c r="R16" s="142"/>
      <c r="S16" s="214"/>
      <c r="T16" s="302"/>
      <c r="U16" s="25" t="s">
        <v>31</v>
      </c>
      <c r="V16" s="26"/>
      <c r="W16" s="128">
        <v>900.88</v>
      </c>
      <c r="X16" s="166">
        <v>664.75199999999995</v>
      </c>
      <c r="Y16" s="166">
        <v>1.048</v>
      </c>
      <c r="Z16" s="166">
        <v>1.44</v>
      </c>
      <c r="AA16" s="166">
        <v>2.024</v>
      </c>
      <c r="AB16" s="166">
        <v>860.23199999999997</v>
      </c>
      <c r="AC16" s="60">
        <v>495.536</v>
      </c>
      <c r="AD16" s="60">
        <v>170.88</v>
      </c>
      <c r="AE16" s="60">
        <v>7.8879999999999999</v>
      </c>
      <c r="AF16" s="55"/>
      <c r="AG16" s="253"/>
      <c r="AH16" s="129">
        <v>2.968</v>
      </c>
      <c r="AI16" s="129">
        <v>1.218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900.88</v>
      </c>
      <c r="F17" s="167">
        <v>1126.6479999999999</v>
      </c>
      <c r="G17" s="167">
        <v>37.655999999999999</v>
      </c>
      <c r="H17" s="167">
        <v>2.3839999999999999</v>
      </c>
      <c r="I17" s="167">
        <v>7.3680000000000003</v>
      </c>
      <c r="J17" s="167">
        <v>1471.8879999999999</v>
      </c>
      <c r="K17" s="62">
        <v>948.22400000000005</v>
      </c>
      <c r="L17" s="62">
        <v>321.24799999999999</v>
      </c>
      <c r="M17" s="62">
        <v>7.88</v>
      </c>
      <c r="N17" s="56"/>
      <c r="O17" s="239"/>
      <c r="P17" s="144">
        <v>2.9060000000000001</v>
      </c>
      <c r="Q17" s="144">
        <v>1.2809999999999999</v>
      </c>
      <c r="R17" s="145"/>
      <c r="S17" s="214"/>
      <c r="T17" s="286"/>
      <c r="U17" s="27" t="s">
        <v>32</v>
      </c>
      <c r="V17" s="28"/>
      <c r="W17" s="143">
        <v>900.88</v>
      </c>
      <c r="X17" s="167">
        <v>923.94399999999996</v>
      </c>
      <c r="Y17" s="167">
        <v>3.7679999999999998</v>
      </c>
      <c r="Z17" s="167">
        <v>1.56</v>
      </c>
      <c r="AA17" s="167">
        <v>2.456</v>
      </c>
      <c r="AB17" s="167">
        <v>1204.104</v>
      </c>
      <c r="AC17" s="62">
        <v>751.63199999999995</v>
      </c>
      <c r="AD17" s="62">
        <v>256.22399999999999</v>
      </c>
      <c r="AE17" s="62">
        <v>7.88</v>
      </c>
      <c r="AF17" s="56"/>
      <c r="AG17" s="239"/>
      <c r="AH17" s="144">
        <v>3.093</v>
      </c>
      <c r="AI17" s="144">
        <v>1.234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900.88</v>
      </c>
      <c r="F18" s="167">
        <v>1406.4880000000001</v>
      </c>
      <c r="G18" s="167">
        <v>263.05599999999998</v>
      </c>
      <c r="H18" s="167">
        <v>33.463999999999999</v>
      </c>
      <c r="I18" s="167">
        <v>93.8</v>
      </c>
      <c r="J18" s="167">
        <v>1844.52</v>
      </c>
      <c r="K18" s="62">
        <v>1215.9760000000001</v>
      </c>
      <c r="L18" s="62">
        <v>413.66399999999999</v>
      </c>
      <c r="M18" s="62">
        <v>7.8639999999999999</v>
      </c>
      <c r="N18" s="56"/>
      <c r="O18" s="239"/>
      <c r="P18" s="144">
        <v>2.968</v>
      </c>
      <c r="Q18" s="144">
        <v>1.25</v>
      </c>
      <c r="R18" s="145"/>
      <c r="S18" s="214"/>
      <c r="T18" s="286"/>
      <c r="U18" s="27" t="s">
        <v>33</v>
      </c>
      <c r="V18" s="28"/>
      <c r="W18" s="143">
        <v>900.88</v>
      </c>
      <c r="X18" s="167">
        <v>1194.1120000000001</v>
      </c>
      <c r="Y18" s="167">
        <v>69.623999999999995</v>
      </c>
      <c r="Z18" s="167">
        <v>3.4</v>
      </c>
      <c r="AA18" s="167">
        <v>14.808</v>
      </c>
      <c r="AB18" s="167">
        <v>1562.1759999999999</v>
      </c>
      <c r="AC18" s="62">
        <v>1013.136</v>
      </c>
      <c r="AD18" s="62">
        <v>343.65600000000001</v>
      </c>
      <c r="AE18" s="62">
        <v>7.8639999999999999</v>
      </c>
      <c r="AF18" s="56"/>
      <c r="AG18" s="239"/>
      <c r="AH18" s="144">
        <v>3.0459999999999998</v>
      </c>
      <c r="AI18" s="144">
        <v>1.2649999999999999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900.88</v>
      </c>
      <c r="F19" s="167">
        <v>1671.92</v>
      </c>
      <c r="G19" s="167">
        <v>833.27200000000005</v>
      </c>
      <c r="H19" s="167">
        <v>441</v>
      </c>
      <c r="I19" s="167">
        <v>528.16800000000001</v>
      </c>
      <c r="J19" s="167">
        <v>2236.52</v>
      </c>
      <c r="K19" s="62">
        <v>1499.4559999999999</v>
      </c>
      <c r="L19" s="62">
        <v>512</v>
      </c>
      <c r="M19" s="62">
        <v>7.7359999999999998</v>
      </c>
      <c r="N19" s="56"/>
      <c r="O19" s="239"/>
      <c r="P19" s="144">
        <v>2.984</v>
      </c>
      <c r="Q19" s="144">
        <v>1.1559999999999999</v>
      </c>
      <c r="R19" s="145"/>
      <c r="S19" s="214"/>
      <c r="T19" s="286"/>
      <c r="U19" s="27" t="s">
        <v>35</v>
      </c>
      <c r="V19" s="28"/>
      <c r="W19" s="143">
        <v>900.88</v>
      </c>
      <c r="X19" s="167">
        <v>1452.2</v>
      </c>
      <c r="Y19" s="167">
        <v>358.44</v>
      </c>
      <c r="Z19" s="167">
        <v>83.456000000000003</v>
      </c>
      <c r="AA19" s="167">
        <v>151.99199999999999</v>
      </c>
      <c r="AB19" s="167">
        <v>1941.296</v>
      </c>
      <c r="AC19" s="62">
        <v>1284.68</v>
      </c>
      <c r="AD19" s="62">
        <v>437.57600000000002</v>
      </c>
      <c r="AE19" s="62">
        <v>7.7359999999999998</v>
      </c>
      <c r="AF19" s="56"/>
      <c r="AG19" s="239"/>
      <c r="AH19" s="144">
        <v>3.0459999999999998</v>
      </c>
      <c r="AI19" s="144">
        <v>1.25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7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7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8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9"/>
      <c r="C23" s="25" t="s">
        <v>31</v>
      </c>
      <c r="D23" s="26"/>
      <c r="E23" s="127">
        <f>SUM(E16:L16)</f>
        <v>3805.5839999999994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89"/>
      <c r="U23" s="25" t="s">
        <v>31</v>
      </c>
      <c r="V23" s="26"/>
      <c r="W23" s="127">
        <f>SUM(W16:AD16)</f>
        <v>3096.7920000000004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4816.2959999999994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4044.5680000000002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6171.8480000000009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5101.7920000000004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8623.2160000000003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6610.52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0" t="str">
        <f>CONCATENATE("View Synthesis [ ",'Summary (auto)'!$C$3," ]")</f>
        <v>View Synthesis [ 12bit-quantize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1"/>
      <c r="S31" s="214"/>
      <c r="T31" s="21"/>
      <c r="U31" s="290" t="str">
        <f>CONCATENATE("View Synthesis [ ",'Summary (auto)'!$C$4," ]")</f>
        <v>View Synthesis [ 11bit-quantize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1"/>
      <c r="AK31" s="199"/>
      <c r="AL31" s="199"/>
      <c r="AM31" s="29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44.413348999999997</v>
      </c>
      <c r="G33" s="96">
        <v>47.966918</v>
      </c>
      <c r="H33" s="96">
        <v>0.99745287000000005</v>
      </c>
      <c r="I33" s="60">
        <v>0.99843053000000004</v>
      </c>
      <c r="J33" s="60">
        <v>8.6335449999999994E-3</v>
      </c>
      <c r="K33" s="61"/>
      <c r="L33" s="258"/>
      <c r="M33" s="258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39.373804999999997</v>
      </c>
      <c r="Y33" s="96">
        <v>43.611403000000003</v>
      </c>
      <c r="Z33" s="96">
        <v>0.99478730999999998</v>
      </c>
      <c r="AA33" s="60">
        <v>0.99521839999999995</v>
      </c>
      <c r="AB33" s="60">
        <v>1.8235629999999999E-2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-5.0395439999999994</v>
      </c>
      <c r="AN33" s="95">
        <f t="shared" ref="AN33:AN96" si="5">IF(OR(Y33="",G33=""),"",Y33-G33)</f>
        <v>-4.3555149999999969</v>
      </c>
      <c r="AO33" s="95">
        <f t="shared" ref="AO33:AO96" si="6">IF(OR(Z33="",H33=""),"",Z33-H33)</f>
        <v>-2.6655600000000668E-3</v>
      </c>
      <c r="AP33" s="95">
        <f t="shared" ref="AP33:AP96" si="7">IF(OR(AA33="",I33=""),"",AA33-I33)</f>
        <v>-3.2121300000000907E-3</v>
      </c>
      <c r="AQ33" s="120">
        <f t="shared" ref="AQ33:AQ96" si="8">IF(OR(AB33="",J33=""),"",AB33-J33)</f>
        <v>9.6020849999999998E-3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47.834549000000003</v>
      </c>
      <c r="G34" s="187">
        <v>50.926459999999999</v>
      </c>
      <c r="H34" s="187">
        <v>0.99840395000000004</v>
      </c>
      <c r="I34" s="62">
        <v>0.99911004000000003</v>
      </c>
      <c r="J34" s="62">
        <v>5.1844426999999998E-3</v>
      </c>
      <c r="K34" s="188"/>
      <c r="L34" s="259"/>
      <c r="M34" s="259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45.418138999999996</v>
      </c>
      <c r="Y34" s="187">
        <v>48.961696000000003</v>
      </c>
      <c r="Z34" s="187">
        <v>0.99785391000000001</v>
      </c>
      <c r="AA34" s="62">
        <v>0.99867192000000005</v>
      </c>
      <c r="AB34" s="62">
        <v>7.3886155E-3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6"/>
      <c r="AM34" s="86">
        <f t="shared" si="4"/>
        <v>-2.4164100000000062</v>
      </c>
      <c r="AN34" s="121">
        <f t="shared" si="5"/>
        <v>-1.9647639999999953</v>
      </c>
      <c r="AO34" s="121">
        <f t="shared" si="6"/>
        <v>-5.5004000000002939E-4</v>
      </c>
      <c r="AP34" s="121">
        <f t="shared" si="7"/>
        <v>-4.381199999999863E-4</v>
      </c>
      <c r="AQ34" s="87">
        <f t="shared" si="8"/>
        <v>2.2041728000000002E-3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49.677733000000003</v>
      </c>
      <c r="G35" s="187">
        <v>52.551220000000001</v>
      </c>
      <c r="H35" s="187">
        <v>0.99875278999999995</v>
      </c>
      <c r="I35" s="62">
        <v>0.99937065999999997</v>
      </c>
      <c r="J35" s="62">
        <v>3.6840849000000001E-3</v>
      </c>
      <c r="K35" s="188"/>
      <c r="L35" s="259"/>
      <c r="M35" s="259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48.205069999999999</v>
      </c>
      <c r="Y35" s="187">
        <v>51.297263000000001</v>
      </c>
      <c r="Z35" s="187">
        <v>0.99852669000000005</v>
      </c>
      <c r="AA35" s="62">
        <v>0.99916782999999998</v>
      </c>
      <c r="AB35" s="62">
        <v>4.7957479999999999E-3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6"/>
      <c r="AM35" s="86">
        <f t="shared" si="4"/>
        <v>-1.4726630000000043</v>
      </c>
      <c r="AN35" s="121">
        <f t="shared" si="5"/>
        <v>-1.2539569999999998</v>
      </c>
      <c r="AO35" s="121">
        <f t="shared" si="6"/>
        <v>-2.2609999999989583E-4</v>
      </c>
      <c r="AP35" s="121">
        <f t="shared" si="7"/>
        <v>-2.0282999999998719E-4</v>
      </c>
      <c r="AQ35" s="87">
        <f t="shared" si="8"/>
        <v>1.1116630999999997E-3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51.580888000000002</v>
      </c>
      <c r="G36" s="187">
        <v>54.333455999999998</v>
      </c>
      <c r="H36" s="187">
        <v>0.99904225999999996</v>
      </c>
      <c r="I36" s="62">
        <v>0.99959929999999997</v>
      </c>
      <c r="J36" s="62">
        <v>1.9703634999999999E-3</v>
      </c>
      <c r="K36" s="188"/>
      <c r="L36" s="259"/>
      <c r="M36" s="259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50.163328</v>
      </c>
      <c r="Y36" s="187">
        <v>53.066758</v>
      </c>
      <c r="Z36" s="187">
        <v>0.99881664999999997</v>
      </c>
      <c r="AA36" s="62">
        <v>0.99942306999999997</v>
      </c>
      <c r="AB36" s="62">
        <v>3.3060149999999998E-3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6"/>
      <c r="AM36" s="86">
        <f t="shared" si="4"/>
        <v>-1.4175600000000017</v>
      </c>
      <c r="AN36" s="121">
        <f t="shared" si="5"/>
        <v>-1.2666979999999981</v>
      </c>
      <c r="AO36" s="121">
        <f t="shared" si="6"/>
        <v>-2.2560999999998721E-4</v>
      </c>
      <c r="AP36" s="121">
        <f t="shared" si="7"/>
        <v>-1.7622999999999944E-4</v>
      </c>
      <c r="AQ36" s="87">
        <f t="shared" si="8"/>
        <v>1.3356514999999999E-3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44.832197000000001</v>
      </c>
      <c r="G38" s="96">
        <v>48.296272999999999</v>
      </c>
      <c r="H38" s="96">
        <v>0.99765108000000002</v>
      </c>
      <c r="I38" s="60">
        <v>0.99854394999999996</v>
      </c>
      <c r="J38" s="60">
        <v>7.776074E-3</v>
      </c>
      <c r="K38" s="61"/>
      <c r="L38" s="258"/>
      <c r="M38" s="258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40.071190999999999</v>
      </c>
      <c r="Y38" s="96">
        <v>44.176369000000001</v>
      </c>
      <c r="Z38" s="96">
        <v>0.99525710999999994</v>
      </c>
      <c r="AA38" s="60">
        <v>0.99581339000000002</v>
      </c>
      <c r="AB38" s="60">
        <v>1.6595559999999999E-2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-4.7610060000000018</v>
      </c>
      <c r="AN38" s="95">
        <f t="shared" si="5"/>
        <v>-4.1199039999999982</v>
      </c>
      <c r="AO38" s="95">
        <f t="shared" si="6"/>
        <v>-2.3939700000000785E-3</v>
      </c>
      <c r="AP38" s="95">
        <f t="shared" si="7"/>
        <v>-2.7305599999999375E-3</v>
      </c>
      <c r="AQ38" s="120">
        <f t="shared" si="8"/>
        <v>8.8194859999999979E-3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48.286338000000001</v>
      </c>
      <c r="G39" s="187">
        <v>51.299905000000003</v>
      </c>
      <c r="H39" s="187">
        <v>0.99851877</v>
      </c>
      <c r="I39" s="62">
        <v>0.99913960000000002</v>
      </c>
      <c r="J39" s="62">
        <v>4.8968950000000001E-3</v>
      </c>
      <c r="K39" s="188"/>
      <c r="L39" s="259"/>
      <c r="M39" s="259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45.954166000000001</v>
      </c>
      <c r="Y39" s="187">
        <v>49.389983000000001</v>
      </c>
      <c r="Z39" s="187">
        <v>0.99796680999999998</v>
      </c>
      <c r="AA39" s="62">
        <v>0.99880385999999999</v>
      </c>
      <c r="AB39" s="62">
        <v>7.0919529999999998E-3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6"/>
      <c r="AM39" s="86">
        <f t="shared" si="4"/>
        <v>-2.3321719999999999</v>
      </c>
      <c r="AN39" s="121">
        <f t="shared" si="5"/>
        <v>-1.9099220000000017</v>
      </c>
      <c r="AO39" s="121">
        <f t="shared" si="6"/>
        <v>-5.5196000000001799E-4</v>
      </c>
      <c r="AP39" s="121">
        <f t="shared" si="7"/>
        <v>-3.3574000000002879E-4</v>
      </c>
      <c r="AQ39" s="87">
        <f t="shared" si="8"/>
        <v>2.1950579999999997E-3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50.099898000000003</v>
      </c>
      <c r="G40" s="187">
        <v>52.953028000000003</v>
      </c>
      <c r="H40" s="187">
        <v>0.99882824999999997</v>
      </c>
      <c r="I40" s="62">
        <v>0.99939999999999996</v>
      </c>
      <c r="J40" s="62">
        <v>3.5126294999999999E-3</v>
      </c>
      <c r="K40" s="188"/>
      <c r="L40" s="259"/>
      <c r="M40" s="259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48.564053999999999</v>
      </c>
      <c r="Y40" s="187">
        <v>51.632824999999997</v>
      </c>
      <c r="Z40" s="187">
        <v>0.99861785999999997</v>
      </c>
      <c r="AA40" s="62">
        <v>0.99920679000000001</v>
      </c>
      <c r="AB40" s="62">
        <v>4.5230679999999999E-3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6"/>
      <c r="AM40" s="86">
        <f t="shared" si="4"/>
        <v>-1.5358440000000044</v>
      </c>
      <c r="AN40" s="121">
        <f t="shared" si="5"/>
        <v>-1.3202030000000065</v>
      </c>
      <c r="AO40" s="121">
        <f t="shared" si="6"/>
        <v>-2.1039000000000474E-4</v>
      </c>
      <c r="AP40" s="121">
        <f t="shared" si="7"/>
        <v>-1.932099999999437E-4</v>
      </c>
      <c r="AQ40" s="87">
        <f t="shared" si="8"/>
        <v>1.0104385E-3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52.072057999999998</v>
      </c>
      <c r="G41" s="187">
        <v>54.826174000000002</v>
      </c>
      <c r="H41" s="187">
        <v>0.99907106000000001</v>
      </c>
      <c r="I41" s="62">
        <v>0.99962578999999996</v>
      </c>
      <c r="J41" s="62">
        <v>1.9062858E-3</v>
      </c>
      <c r="K41" s="188"/>
      <c r="L41" s="259"/>
      <c r="M41" s="259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50.473506</v>
      </c>
      <c r="Y41" s="187">
        <v>53.371492000000003</v>
      </c>
      <c r="Z41" s="187">
        <v>0.99887163000000001</v>
      </c>
      <c r="AA41" s="62">
        <v>0.99944641000000001</v>
      </c>
      <c r="AB41" s="62">
        <v>3.1639233E-3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6"/>
      <c r="AM41" s="86">
        <f t="shared" si="4"/>
        <v>-1.598551999999998</v>
      </c>
      <c r="AN41" s="121">
        <f t="shared" si="5"/>
        <v>-1.4546819999999983</v>
      </c>
      <c r="AO41" s="121">
        <f t="shared" si="6"/>
        <v>-1.9943000000000044E-4</v>
      </c>
      <c r="AP41" s="121">
        <f t="shared" si="7"/>
        <v>-1.7937999999995125E-4</v>
      </c>
      <c r="AQ41" s="87">
        <f t="shared" si="8"/>
        <v>1.2576375E-3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46.216746000000001</v>
      </c>
      <c r="G43" s="96">
        <v>49.400222999999997</v>
      </c>
      <c r="H43" s="96">
        <v>0.99821378000000005</v>
      </c>
      <c r="I43" s="60">
        <v>0.99886085000000002</v>
      </c>
      <c r="J43" s="60">
        <v>6.3086525000000003E-3</v>
      </c>
      <c r="K43" s="61"/>
      <c r="L43" s="258"/>
      <c r="M43" s="258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41.379066999999999</v>
      </c>
      <c r="Y43" s="96">
        <v>45.275010000000002</v>
      </c>
      <c r="Z43" s="96">
        <v>0.99641380000000002</v>
      </c>
      <c r="AA43" s="60">
        <v>0.99541745000000004</v>
      </c>
      <c r="AB43" s="60">
        <v>1.5200050999999999E-2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-4.8376790000000014</v>
      </c>
      <c r="AN43" s="95">
        <f t="shared" si="5"/>
        <v>-4.1252129999999951</v>
      </c>
      <c r="AO43" s="95">
        <f t="shared" si="6"/>
        <v>-1.7999800000000343E-3</v>
      </c>
      <c r="AP43" s="95">
        <f t="shared" si="7"/>
        <v>-3.4433999999999854E-3</v>
      </c>
      <c r="AQ43" s="120">
        <f t="shared" si="8"/>
        <v>8.891398499999998E-3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49.394328999999999</v>
      </c>
      <c r="G44" s="187">
        <v>52.199765999999997</v>
      </c>
      <c r="H44" s="187">
        <v>0.99881025999999995</v>
      </c>
      <c r="I44" s="62">
        <v>0.99936298999999995</v>
      </c>
      <c r="J44" s="62">
        <v>3.5528152E-3</v>
      </c>
      <c r="K44" s="188"/>
      <c r="L44" s="259"/>
      <c r="M44" s="259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46.666418999999998</v>
      </c>
      <c r="Y44" s="187">
        <v>49.800334999999997</v>
      </c>
      <c r="Z44" s="187">
        <v>0.99842874999999998</v>
      </c>
      <c r="AA44" s="62">
        <v>0.99902495000000002</v>
      </c>
      <c r="AB44" s="62">
        <v>5.4029869999999997E-3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6"/>
      <c r="AM44" s="86">
        <f t="shared" si="4"/>
        <v>-2.7279100000000014</v>
      </c>
      <c r="AN44" s="121">
        <f t="shared" si="5"/>
        <v>-2.3994309999999999</v>
      </c>
      <c r="AO44" s="121">
        <f t="shared" si="6"/>
        <v>-3.8150999999997381E-4</v>
      </c>
      <c r="AP44" s="121">
        <f t="shared" si="7"/>
        <v>-3.380399999999284E-4</v>
      </c>
      <c r="AQ44" s="87">
        <f t="shared" si="8"/>
        <v>1.8501717999999997E-3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51.223269999999999</v>
      </c>
      <c r="G45" s="187">
        <v>53.835653000000001</v>
      </c>
      <c r="H45" s="187">
        <v>0.99902285000000002</v>
      </c>
      <c r="I45" s="62">
        <v>0.99953322</v>
      </c>
      <c r="J45" s="62">
        <v>2.1238895000000001E-3</v>
      </c>
      <c r="K45" s="188"/>
      <c r="L45" s="259"/>
      <c r="M45" s="259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49.663443999999998</v>
      </c>
      <c r="Y45" s="187">
        <v>52.499813000000003</v>
      </c>
      <c r="Z45" s="187">
        <v>0.99887446000000002</v>
      </c>
      <c r="AA45" s="62">
        <v>0.99941880000000005</v>
      </c>
      <c r="AB45" s="62">
        <v>3.0624812999999998E-3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6"/>
      <c r="AM45" s="86">
        <f t="shared" si="4"/>
        <v>-1.559826000000001</v>
      </c>
      <c r="AN45" s="121">
        <f t="shared" si="5"/>
        <v>-1.3358399999999975</v>
      </c>
      <c r="AO45" s="121">
        <f t="shared" si="6"/>
        <v>-1.4838999999999825E-4</v>
      </c>
      <c r="AP45" s="121">
        <f t="shared" si="7"/>
        <v>-1.1441999999994845E-4</v>
      </c>
      <c r="AQ45" s="87">
        <f t="shared" si="8"/>
        <v>9.3859179999999974E-4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53.446933000000001</v>
      </c>
      <c r="G46" s="187">
        <v>55.824993999999997</v>
      </c>
      <c r="H46" s="187">
        <v>0.99919135999999997</v>
      </c>
      <c r="I46" s="62">
        <v>0.99969512000000005</v>
      </c>
      <c r="J46" s="62">
        <v>1.1673325E-3</v>
      </c>
      <c r="K46" s="188"/>
      <c r="L46" s="259"/>
      <c r="M46" s="259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51.634059999999998</v>
      </c>
      <c r="Y46" s="187">
        <v>54.244650999999998</v>
      </c>
      <c r="Z46" s="187">
        <v>0.99905980999999999</v>
      </c>
      <c r="AA46" s="62">
        <v>0.99956935999999996</v>
      </c>
      <c r="AB46" s="62">
        <v>1.800311E-3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6"/>
      <c r="AM46" s="86">
        <f t="shared" si="4"/>
        <v>-1.8128730000000033</v>
      </c>
      <c r="AN46" s="121">
        <f t="shared" si="5"/>
        <v>-1.5803429999999992</v>
      </c>
      <c r="AO46" s="121">
        <f t="shared" si="6"/>
        <v>-1.3154999999998029E-4</v>
      </c>
      <c r="AP46" s="121">
        <f t="shared" si="7"/>
        <v>-1.257600000000858E-4</v>
      </c>
      <c r="AQ46" s="87">
        <f t="shared" si="8"/>
        <v>6.3297849999999992E-4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45.720385</v>
      </c>
      <c r="G48" s="96">
        <v>49.033264000000003</v>
      </c>
      <c r="H48" s="96">
        <v>0.99807509000000005</v>
      </c>
      <c r="I48" s="60">
        <v>0.99878151999999998</v>
      </c>
      <c r="J48" s="60">
        <v>6.1419650000000001E-3</v>
      </c>
      <c r="K48" s="61"/>
      <c r="L48" s="258"/>
      <c r="M48" s="258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40.858403000000003</v>
      </c>
      <c r="Y48" s="96">
        <v>44.963898999999998</v>
      </c>
      <c r="Z48" s="96">
        <v>0.99620761000000002</v>
      </c>
      <c r="AA48" s="60">
        <v>0.99459710000000001</v>
      </c>
      <c r="AB48" s="60">
        <v>1.48234535E-2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-4.8619819999999976</v>
      </c>
      <c r="AN48" s="95">
        <f t="shared" si="5"/>
        <v>-4.0693650000000048</v>
      </c>
      <c r="AO48" s="95">
        <f t="shared" si="6"/>
        <v>-1.8674800000000324E-3</v>
      </c>
      <c r="AP48" s="95">
        <f t="shared" si="7"/>
        <v>-4.1844199999999665E-3</v>
      </c>
      <c r="AQ48" s="120">
        <f t="shared" si="8"/>
        <v>8.6814885000000008E-3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48.970965</v>
      </c>
      <c r="G49" s="187">
        <v>51.851942999999999</v>
      </c>
      <c r="H49" s="187">
        <v>0.99872768999999995</v>
      </c>
      <c r="I49" s="62">
        <v>0.99932082</v>
      </c>
      <c r="J49" s="62">
        <v>3.567686E-3</v>
      </c>
      <c r="K49" s="188"/>
      <c r="L49" s="259"/>
      <c r="M49" s="259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46.187629999999999</v>
      </c>
      <c r="Y49" s="187">
        <v>49.369391999999998</v>
      </c>
      <c r="Z49" s="187">
        <v>0.99833110000000003</v>
      </c>
      <c r="AA49" s="62">
        <v>0.99884702999999997</v>
      </c>
      <c r="AB49" s="62">
        <v>5.1605682999999996E-3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6"/>
      <c r="AM49" s="86">
        <f t="shared" si="4"/>
        <v>-2.783335000000001</v>
      </c>
      <c r="AN49" s="121">
        <f t="shared" si="5"/>
        <v>-2.4825510000000008</v>
      </c>
      <c r="AO49" s="121">
        <f t="shared" si="6"/>
        <v>-3.9658999999991895E-4</v>
      </c>
      <c r="AP49" s="121">
        <f t="shared" si="7"/>
        <v>-4.7379000000002947E-4</v>
      </c>
      <c r="AQ49" s="87">
        <f t="shared" si="8"/>
        <v>1.5928822999999996E-3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50.761001999999998</v>
      </c>
      <c r="G50" s="187">
        <v>53.410359</v>
      </c>
      <c r="H50" s="187">
        <v>0.99894589</v>
      </c>
      <c r="I50" s="62">
        <v>0.99949938999999999</v>
      </c>
      <c r="J50" s="62">
        <v>2.2359616000000001E-3</v>
      </c>
      <c r="K50" s="188"/>
      <c r="L50" s="259"/>
      <c r="M50" s="259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49.270690999999999</v>
      </c>
      <c r="Y50" s="187">
        <v>52.114939999999997</v>
      </c>
      <c r="Z50" s="187">
        <v>0.99879773000000005</v>
      </c>
      <c r="AA50" s="62">
        <v>0.99938083</v>
      </c>
      <c r="AB50" s="62">
        <v>3.0535677999999999E-3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6"/>
      <c r="AM50" s="86">
        <f t="shared" si="4"/>
        <v>-1.4903109999999984</v>
      </c>
      <c r="AN50" s="121">
        <f t="shared" si="5"/>
        <v>-1.2954190000000025</v>
      </c>
      <c r="AO50" s="121">
        <f t="shared" si="6"/>
        <v>-1.4815999999995277E-4</v>
      </c>
      <c r="AP50" s="121">
        <f t="shared" si="7"/>
        <v>-1.1855999999998978E-4</v>
      </c>
      <c r="AQ50" s="87">
        <f t="shared" si="8"/>
        <v>8.1760619999999987E-4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52.888057000000003</v>
      </c>
      <c r="G51" s="187">
        <v>55.270648999999999</v>
      </c>
      <c r="H51" s="187">
        <v>0.99912886999999995</v>
      </c>
      <c r="I51" s="62">
        <v>0.99966440000000001</v>
      </c>
      <c r="J51" s="62">
        <v>1.2012610999999999E-3</v>
      </c>
      <c r="K51" s="188"/>
      <c r="L51" s="259"/>
      <c r="M51" s="259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51.157606000000001</v>
      </c>
      <c r="Y51" s="187">
        <v>53.747691000000003</v>
      </c>
      <c r="Z51" s="187">
        <v>0.99898766999999999</v>
      </c>
      <c r="AA51" s="62">
        <v>0.99952850999999998</v>
      </c>
      <c r="AB51" s="62">
        <v>1.915148E-3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6"/>
      <c r="AM51" s="86">
        <f t="shared" si="4"/>
        <v>-1.7304510000000022</v>
      </c>
      <c r="AN51" s="121">
        <f t="shared" si="5"/>
        <v>-1.5229579999999956</v>
      </c>
      <c r="AO51" s="121">
        <f t="shared" si="6"/>
        <v>-1.4119999999995247E-4</v>
      </c>
      <c r="AP51" s="121">
        <f t="shared" si="7"/>
        <v>-1.3589000000002738E-4</v>
      </c>
      <c r="AQ51" s="87">
        <f t="shared" si="8"/>
        <v>7.1388690000000004E-4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46.241976999999999</v>
      </c>
      <c r="G53" s="96">
        <v>49.462935999999999</v>
      </c>
      <c r="H53" s="96">
        <v>0.99800562999999998</v>
      </c>
      <c r="I53" s="60">
        <v>0.99874026999999999</v>
      </c>
      <c r="J53" s="60">
        <v>6.7792796000000002E-3</v>
      </c>
      <c r="K53" s="61"/>
      <c r="L53" s="258"/>
      <c r="M53" s="258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41.165911999999999</v>
      </c>
      <c r="Y53" s="96">
        <v>45.176164</v>
      </c>
      <c r="Z53" s="96">
        <v>0.99585944999999998</v>
      </c>
      <c r="AA53" s="60">
        <v>0.99613282000000003</v>
      </c>
      <c r="AB53" s="60">
        <v>1.6279631999999999E-2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-5.0760649999999998</v>
      </c>
      <c r="AN53" s="95">
        <f t="shared" si="5"/>
        <v>-4.2867719999999991</v>
      </c>
      <c r="AO53" s="95">
        <f t="shared" si="6"/>
        <v>-2.1461799999999975E-3</v>
      </c>
      <c r="AP53" s="95">
        <f t="shared" si="7"/>
        <v>-2.6074499999999556E-3</v>
      </c>
      <c r="AQ53" s="120">
        <f t="shared" si="8"/>
        <v>9.5003523999999985E-3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49.298129000000003</v>
      </c>
      <c r="G54" s="187">
        <v>52.104647999999997</v>
      </c>
      <c r="H54" s="187">
        <v>0.99867583000000004</v>
      </c>
      <c r="I54" s="62">
        <v>0.99926245999999996</v>
      </c>
      <c r="J54" s="62">
        <v>4.0768740000000003E-3</v>
      </c>
      <c r="K54" s="188"/>
      <c r="L54" s="259"/>
      <c r="M54" s="259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47.230581999999998</v>
      </c>
      <c r="Y54" s="187">
        <v>50.375999999999998</v>
      </c>
      <c r="Z54" s="187">
        <v>0.99828375000000003</v>
      </c>
      <c r="AA54" s="62">
        <v>0.99897634000000002</v>
      </c>
      <c r="AB54" s="62">
        <v>6.0190859999999999E-3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6"/>
      <c r="AM54" s="86">
        <f t="shared" si="4"/>
        <v>-2.0675470000000047</v>
      </c>
      <c r="AN54" s="121">
        <f t="shared" si="5"/>
        <v>-1.7286479999999997</v>
      </c>
      <c r="AO54" s="121">
        <f t="shared" si="6"/>
        <v>-3.9208000000001686E-4</v>
      </c>
      <c r="AP54" s="121">
        <f t="shared" si="7"/>
        <v>-2.8611999999994531E-4</v>
      </c>
      <c r="AQ54" s="87">
        <f t="shared" si="8"/>
        <v>1.9422119999999996E-3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51.330325000000002</v>
      </c>
      <c r="G55" s="187">
        <v>53.904240999999999</v>
      </c>
      <c r="H55" s="187">
        <v>0.99895712000000003</v>
      </c>
      <c r="I55" s="62">
        <v>0.99948519000000002</v>
      </c>
      <c r="J55" s="62">
        <v>2.5859521999999999E-3</v>
      </c>
      <c r="K55" s="188"/>
      <c r="L55" s="259"/>
      <c r="M55" s="259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49.777543000000001</v>
      </c>
      <c r="Y55" s="187">
        <v>52.584772000000001</v>
      </c>
      <c r="Z55" s="187">
        <v>0.99878405999999997</v>
      </c>
      <c r="AA55" s="62">
        <v>0.99933559000000005</v>
      </c>
      <c r="AB55" s="62">
        <v>3.6034544E-3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6"/>
      <c r="AM55" s="86">
        <f t="shared" si="4"/>
        <v>-1.5527820000000006</v>
      </c>
      <c r="AN55" s="121">
        <f t="shared" si="5"/>
        <v>-1.319468999999998</v>
      </c>
      <c r="AO55" s="121">
        <f t="shared" si="6"/>
        <v>-1.7306000000005817E-4</v>
      </c>
      <c r="AP55" s="121">
        <f t="shared" si="7"/>
        <v>-1.4959999999997198E-4</v>
      </c>
      <c r="AQ55" s="87">
        <f t="shared" si="8"/>
        <v>1.0175022000000001E-3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53.175500999999997</v>
      </c>
      <c r="G56" s="187">
        <v>55.641964999999999</v>
      </c>
      <c r="H56" s="187">
        <v>0.99914325000000004</v>
      </c>
      <c r="I56" s="62">
        <v>0.99966049999999995</v>
      </c>
      <c r="J56" s="62">
        <v>1.450666E-3</v>
      </c>
      <c r="K56" s="188"/>
      <c r="L56" s="259"/>
      <c r="M56" s="259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51.475408000000002</v>
      </c>
      <c r="Y56" s="187">
        <v>54.049813999999998</v>
      </c>
      <c r="Z56" s="187">
        <v>0.99897999000000004</v>
      </c>
      <c r="AA56" s="62">
        <v>0.99950137999999999</v>
      </c>
      <c r="AB56" s="62">
        <v>2.4885714999999999E-3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6"/>
      <c r="AM56" s="86">
        <f t="shared" si="4"/>
        <v>-1.7000929999999954</v>
      </c>
      <c r="AN56" s="121">
        <f t="shared" si="5"/>
        <v>-1.5921510000000012</v>
      </c>
      <c r="AO56" s="121">
        <f t="shared" si="6"/>
        <v>-1.6325999999999841E-4</v>
      </c>
      <c r="AP56" s="121">
        <f t="shared" si="7"/>
        <v>-1.5911999999995707E-4</v>
      </c>
      <c r="AQ56" s="87">
        <f t="shared" si="8"/>
        <v>1.0379054999999999E-3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46.335827999999999</v>
      </c>
      <c r="G58" s="96">
        <v>49.519728999999998</v>
      </c>
      <c r="H58" s="96">
        <v>0.99799848999999996</v>
      </c>
      <c r="I58" s="60">
        <v>0.99873345000000002</v>
      </c>
      <c r="J58" s="60">
        <v>6.9734706E-3</v>
      </c>
      <c r="K58" s="61"/>
      <c r="L58" s="258"/>
      <c r="M58" s="258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40.997777999999997</v>
      </c>
      <c r="Y58" s="96">
        <v>45.030240999999997</v>
      </c>
      <c r="Z58" s="96">
        <v>0.995834</v>
      </c>
      <c r="AA58" s="60">
        <v>0.99561089000000003</v>
      </c>
      <c r="AB58" s="60">
        <v>1.6948279E-2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-5.3380500000000026</v>
      </c>
      <c r="AN58" s="95">
        <f t="shared" si="5"/>
        <v>-4.4894880000000015</v>
      </c>
      <c r="AO58" s="95">
        <f t="shared" si="6"/>
        <v>-2.1644899999999634E-3</v>
      </c>
      <c r="AP58" s="95">
        <f t="shared" si="7"/>
        <v>-3.1225599999999964E-3</v>
      </c>
      <c r="AQ58" s="120">
        <f t="shared" si="8"/>
        <v>9.9748084000000001E-3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49.304693999999998</v>
      </c>
      <c r="G59" s="187">
        <v>52.087003000000003</v>
      </c>
      <c r="H59" s="187">
        <v>0.99865431999999998</v>
      </c>
      <c r="I59" s="62">
        <v>0.99924226000000005</v>
      </c>
      <c r="J59" s="62">
        <v>4.1901359999999997E-3</v>
      </c>
      <c r="K59" s="188"/>
      <c r="L59" s="259"/>
      <c r="M59" s="259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47.083302000000003</v>
      </c>
      <c r="Y59" s="187">
        <v>50.175966000000003</v>
      </c>
      <c r="Z59" s="187">
        <v>0.99823426999999998</v>
      </c>
      <c r="AA59" s="62">
        <v>0.99891127000000002</v>
      </c>
      <c r="AB59" s="62">
        <v>6.1713755000000004E-3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6"/>
      <c r="AM59" s="86">
        <f t="shared" si="4"/>
        <v>-2.2213919999999945</v>
      </c>
      <c r="AN59" s="121">
        <f t="shared" si="5"/>
        <v>-1.9110370000000003</v>
      </c>
      <c r="AO59" s="121">
        <f t="shared" si="6"/>
        <v>-4.2005000000000514E-4</v>
      </c>
      <c r="AP59" s="121">
        <f t="shared" si="7"/>
        <v>-3.3099000000003098E-4</v>
      </c>
      <c r="AQ59" s="87">
        <f t="shared" si="8"/>
        <v>1.9812395000000007E-3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51.276508</v>
      </c>
      <c r="G60" s="187">
        <v>53.814197</v>
      </c>
      <c r="H60" s="187">
        <v>0.99889501999999997</v>
      </c>
      <c r="I60" s="62">
        <v>0.99946363000000005</v>
      </c>
      <c r="J60" s="62">
        <v>2.5713063999999999E-3</v>
      </c>
      <c r="K60" s="188"/>
      <c r="L60" s="259"/>
      <c r="M60" s="259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49.747190000000003</v>
      </c>
      <c r="Y60" s="187">
        <v>52.491066000000004</v>
      </c>
      <c r="Z60" s="187">
        <v>0.99872523000000002</v>
      </c>
      <c r="AA60" s="62">
        <v>0.99931462000000004</v>
      </c>
      <c r="AB60" s="62">
        <v>3.7001836999999999E-3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6"/>
      <c r="AM60" s="86">
        <f t="shared" si="4"/>
        <v>-1.5293179999999964</v>
      </c>
      <c r="AN60" s="121">
        <f t="shared" si="5"/>
        <v>-1.3231309999999965</v>
      </c>
      <c r="AO60" s="121">
        <f t="shared" si="6"/>
        <v>-1.6978999999994748E-4</v>
      </c>
      <c r="AP60" s="121">
        <f t="shared" si="7"/>
        <v>-1.4901000000000497E-4</v>
      </c>
      <c r="AQ60" s="87">
        <f t="shared" si="8"/>
        <v>1.1288773E-3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53.180219999999998</v>
      </c>
      <c r="G61" s="187">
        <v>55.534680000000002</v>
      </c>
      <c r="H61" s="187">
        <v>0.99908830999999998</v>
      </c>
      <c r="I61" s="62">
        <v>0.99964447999999995</v>
      </c>
      <c r="J61" s="62">
        <v>1.3895733E-3</v>
      </c>
      <c r="K61" s="188"/>
      <c r="L61" s="259"/>
      <c r="M61" s="259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51.349544000000002</v>
      </c>
      <c r="Y61" s="187">
        <v>53.845976</v>
      </c>
      <c r="Z61" s="187">
        <v>0.99892369000000003</v>
      </c>
      <c r="AA61" s="62">
        <v>0.99947512000000005</v>
      </c>
      <c r="AB61" s="62">
        <v>2.4312467E-3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6"/>
      <c r="AM61" s="86">
        <f t="shared" si="4"/>
        <v>-1.8306759999999969</v>
      </c>
      <c r="AN61" s="121">
        <f t="shared" si="5"/>
        <v>-1.6887040000000013</v>
      </c>
      <c r="AO61" s="121">
        <f t="shared" si="6"/>
        <v>-1.646199999999487E-4</v>
      </c>
      <c r="AP61" s="121">
        <f t="shared" si="7"/>
        <v>-1.6935999999989626E-4</v>
      </c>
      <c r="AQ61" s="87">
        <f t="shared" si="8"/>
        <v>1.0416734E-3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46.906336000000003</v>
      </c>
      <c r="G63" s="96">
        <v>50.117055000000001</v>
      </c>
      <c r="H63" s="96">
        <v>0.99817235000000004</v>
      </c>
      <c r="I63" s="60">
        <v>0.99884249999999997</v>
      </c>
      <c r="J63" s="60">
        <v>6.2030339999999996E-3</v>
      </c>
      <c r="K63" s="61"/>
      <c r="L63" s="258"/>
      <c r="M63" s="258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41.139516999999998</v>
      </c>
      <c r="Y63" s="96">
        <v>45.225499999999997</v>
      </c>
      <c r="Z63" s="96">
        <v>0.99605564000000002</v>
      </c>
      <c r="AA63" s="60">
        <v>0.99541787000000004</v>
      </c>
      <c r="AB63" s="60">
        <v>1.5723279999999999E-2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-5.7668190000000052</v>
      </c>
      <c r="AN63" s="95">
        <f t="shared" si="5"/>
        <v>-4.8915550000000039</v>
      </c>
      <c r="AO63" s="95">
        <f t="shared" si="6"/>
        <v>-2.1167100000000216E-3</v>
      </c>
      <c r="AP63" s="95">
        <f t="shared" si="7"/>
        <v>-3.4246299999999286E-3</v>
      </c>
      <c r="AQ63" s="120">
        <f t="shared" si="8"/>
        <v>9.5202459999999996E-3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49.584834000000001</v>
      </c>
      <c r="G64" s="187">
        <v>52.474266999999998</v>
      </c>
      <c r="H64" s="187">
        <v>0.99876865999999997</v>
      </c>
      <c r="I64" s="62">
        <v>0.99933503000000001</v>
      </c>
      <c r="J64" s="62">
        <v>3.6202510000000001E-3</v>
      </c>
      <c r="K64" s="188"/>
      <c r="L64" s="259"/>
      <c r="M64" s="259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47.420943000000001</v>
      </c>
      <c r="Y64" s="187">
        <v>50.508082000000002</v>
      </c>
      <c r="Z64" s="187">
        <v>0.99840483000000002</v>
      </c>
      <c r="AA64" s="62">
        <v>0.99897035999999995</v>
      </c>
      <c r="AB64" s="62">
        <v>5.4158308000000002E-3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6"/>
      <c r="AM64" s="86">
        <f t="shared" si="4"/>
        <v>-2.1638909999999996</v>
      </c>
      <c r="AN64" s="121">
        <f t="shared" si="5"/>
        <v>-1.9661849999999959</v>
      </c>
      <c r="AO64" s="121">
        <f t="shared" si="6"/>
        <v>-3.6382999999995391E-4</v>
      </c>
      <c r="AP64" s="121">
        <f t="shared" si="7"/>
        <v>-3.6467000000006689E-4</v>
      </c>
      <c r="AQ64" s="87">
        <f t="shared" si="8"/>
        <v>1.7955798000000001E-3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51.350802999999999</v>
      </c>
      <c r="G65" s="187">
        <v>54.041997000000002</v>
      </c>
      <c r="H65" s="187">
        <v>0.99897846000000001</v>
      </c>
      <c r="I65" s="62">
        <v>0.99950691000000003</v>
      </c>
      <c r="J65" s="62">
        <v>2.2618838E-3</v>
      </c>
      <c r="K65" s="188"/>
      <c r="L65" s="259"/>
      <c r="M65" s="259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50.075828000000001</v>
      </c>
      <c r="Y65" s="187">
        <v>52.901657999999998</v>
      </c>
      <c r="Z65" s="187">
        <v>0.99883986000000002</v>
      </c>
      <c r="AA65" s="62">
        <v>0.99940136999999996</v>
      </c>
      <c r="AB65" s="62">
        <v>3.1268684999999998E-3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6"/>
      <c r="AM65" s="86">
        <f t="shared" si="4"/>
        <v>-1.2749749999999977</v>
      </c>
      <c r="AN65" s="121">
        <f t="shared" si="5"/>
        <v>-1.1403390000000044</v>
      </c>
      <c r="AO65" s="121">
        <f t="shared" si="6"/>
        <v>-1.3859999999998873E-4</v>
      </c>
      <c r="AP65" s="121">
        <f t="shared" si="7"/>
        <v>-1.0554000000007058E-4</v>
      </c>
      <c r="AQ65" s="87">
        <f t="shared" si="8"/>
        <v>8.6498469999999987E-4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53.370114999999998</v>
      </c>
      <c r="G66" s="187">
        <v>55.786312000000002</v>
      </c>
      <c r="H66" s="187">
        <v>0.99915427999999995</v>
      </c>
      <c r="I66" s="62">
        <v>0.99966522999999996</v>
      </c>
      <c r="J66" s="62">
        <v>1.2131288E-3</v>
      </c>
      <c r="K66" s="188"/>
      <c r="L66" s="259"/>
      <c r="M66" s="259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51.574615999999999</v>
      </c>
      <c r="Y66" s="187">
        <v>54.095196000000001</v>
      </c>
      <c r="Z66" s="187">
        <v>0.99901266</v>
      </c>
      <c r="AA66" s="62">
        <v>0.99952534000000004</v>
      </c>
      <c r="AB66" s="62">
        <v>2.0651530000000001E-3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6"/>
      <c r="AM66" s="86">
        <f t="shared" si="4"/>
        <v>-1.7954989999999995</v>
      </c>
      <c r="AN66" s="121">
        <f t="shared" si="5"/>
        <v>-1.691116000000001</v>
      </c>
      <c r="AO66" s="121">
        <f t="shared" si="6"/>
        <v>-1.4161999999995345E-4</v>
      </c>
      <c r="AP66" s="121">
        <f t="shared" si="7"/>
        <v>-1.3988999999992036E-4</v>
      </c>
      <c r="AQ66" s="87">
        <f t="shared" si="8"/>
        <v>8.5202420000000012E-4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46.934429999999999</v>
      </c>
      <c r="G68" s="96">
        <v>50.171560999999997</v>
      </c>
      <c r="H68" s="96">
        <v>0.99818761</v>
      </c>
      <c r="I68" s="60">
        <v>0.99884048999999997</v>
      </c>
      <c r="J68" s="60">
        <v>6.0232085999999997E-3</v>
      </c>
      <c r="K68" s="61"/>
      <c r="L68" s="258"/>
      <c r="M68" s="258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40.993751000000003</v>
      </c>
      <c r="Y68" s="96">
        <v>44.983499999999999</v>
      </c>
      <c r="Z68" s="96">
        <v>0.99610821000000005</v>
      </c>
      <c r="AA68" s="60">
        <v>0.99510136999999999</v>
      </c>
      <c r="AB68" s="60">
        <v>1.5719812E-2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-5.9406789999999958</v>
      </c>
      <c r="AN68" s="95">
        <f t="shared" si="5"/>
        <v>-5.1880609999999976</v>
      </c>
      <c r="AO68" s="95">
        <f t="shared" si="6"/>
        <v>-2.0793999999999535E-3</v>
      </c>
      <c r="AP68" s="95">
        <f t="shared" si="7"/>
        <v>-3.7391199999999847E-3</v>
      </c>
      <c r="AQ68" s="120">
        <f t="shared" si="8"/>
        <v>9.6966034E-3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49.309787999999998</v>
      </c>
      <c r="G69" s="187">
        <v>52.369093999999997</v>
      </c>
      <c r="H69" s="187">
        <v>0.99879589000000002</v>
      </c>
      <c r="I69" s="62">
        <v>0.99934058999999997</v>
      </c>
      <c r="J69" s="62">
        <v>3.4454976999999999E-3</v>
      </c>
      <c r="K69" s="188"/>
      <c r="L69" s="259"/>
      <c r="M69" s="259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47.37171</v>
      </c>
      <c r="Y69" s="187">
        <v>50.479492999999998</v>
      </c>
      <c r="Z69" s="187">
        <v>0.99844253000000005</v>
      </c>
      <c r="AA69" s="62">
        <v>0.99888708000000004</v>
      </c>
      <c r="AB69" s="62">
        <v>5.2729374999999998E-3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6"/>
      <c r="AM69" s="86">
        <f t="shared" si="4"/>
        <v>-1.9380779999999973</v>
      </c>
      <c r="AN69" s="121">
        <f t="shared" si="5"/>
        <v>-1.889600999999999</v>
      </c>
      <c r="AO69" s="121">
        <f t="shared" si="6"/>
        <v>-3.5335999999996925E-4</v>
      </c>
      <c r="AP69" s="121">
        <f t="shared" si="7"/>
        <v>-4.535099999999348E-4</v>
      </c>
      <c r="AQ69" s="87">
        <f t="shared" si="8"/>
        <v>1.8274398E-3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50.787525000000002</v>
      </c>
      <c r="G70" s="187">
        <v>53.787505000000003</v>
      </c>
      <c r="H70" s="187">
        <v>0.99899185000000001</v>
      </c>
      <c r="I70" s="62">
        <v>0.99949434000000004</v>
      </c>
      <c r="J70" s="62">
        <v>2.2455510000000001E-3</v>
      </c>
      <c r="K70" s="188"/>
      <c r="L70" s="259"/>
      <c r="M70" s="259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49.849601</v>
      </c>
      <c r="Y70" s="187">
        <v>52.857801000000002</v>
      </c>
      <c r="Z70" s="187">
        <v>0.99886436999999995</v>
      </c>
      <c r="AA70" s="62">
        <v>0.99941024000000001</v>
      </c>
      <c r="AB70" s="62">
        <v>3.017437E-3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6"/>
      <c r="AM70" s="86">
        <f t="shared" si="4"/>
        <v>-0.93792400000000242</v>
      </c>
      <c r="AN70" s="121">
        <f t="shared" si="5"/>
        <v>-0.92970400000000097</v>
      </c>
      <c r="AO70" s="121">
        <f t="shared" si="6"/>
        <v>-1.2748000000006865E-4</v>
      </c>
      <c r="AP70" s="121">
        <f t="shared" si="7"/>
        <v>-8.4100000000031372E-5</v>
      </c>
      <c r="AQ70" s="87">
        <f t="shared" si="8"/>
        <v>7.7188599999999984E-4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52.799320000000002</v>
      </c>
      <c r="G71" s="187">
        <v>55.573934000000001</v>
      </c>
      <c r="H71" s="187">
        <v>0.99915785999999995</v>
      </c>
      <c r="I71" s="62">
        <v>0.99965344</v>
      </c>
      <c r="J71" s="62">
        <v>1.2537122E-3</v>
      </c>
      <c r="K71" s="188"/>
      <c r="L71" s="259"/>
      <c r="M71" s="259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51.355459000000003</v>
      </c>
      <c r="Y71" s="187">
        <v>54.040543</v>
      </c>
      <c r="Z71" s="187">
        <v>0.99902851000000004</v>
      </c>
      <c r="AA71" s="62">
        <v>0.99952587999999998</v>
      </c>
      <c r="AB71" s="62">
        <v>2.0539344E-3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6"/>
      <c r="AM71" s="86">
        <f t="shared" si="4"/>
        <v>-1.4438609999999983</v>
      </c>
      <c r="AN71" s="121">
        <f t="shared" si="5"/>
        <v>-1.5333910000000017</v>
      </c>
      <c r="AO71" s="121">
        <f t="shared" si="6"/>
        <v>-1.2934999999991703E-4</v>
      </c>
      <c r="AP71" s="121">
        <f t="shared" si="7"/>
        <v>-1.2756000000002654E-4</v>
      </c>
      <c r="AQ71" s="87">
        <f t="shared" si="8"/>
        <v>8.0022220000000002E-4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43.282376999999997</v>
      </c>
      <c r="G73" s="96">
        <v>47.190283999999998</v>
      </c>
      <c r="H73" s="96">
        <v>0.99764940999999996</v>
      </c>
      <c r="I73" s="60">
        <v>0.99756752000000004</v>
      </c>
      <c r="J73" s="60">
        <v>7.509216E-3</v>
      </c>
      <c r="K73" s="61"/>
      <c r="L73" s="258"/>
      <c r="M73" s="258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37.820089000000003</v>
      </c>
      <c r="Y73" s="96">
        <v>42.460833999999998</v>
      </c>
      <c r="Z73" s="96">
        <v>0.99491587999999997</v>
      </c>
      <c r="AA73" s="60">
        <v>0.99162786999999997</v>
      </c>
      <c r="AB73" s="60">
        <v>2.0788926999999999E-2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-5.4622879999999938</v>
      </c>
      <c r="AN73" s="95">
        <f t="shared" si="5"/>
        <v>-4.7294499999999999</v>
      </c>
      <c r="AO73" s="95">
        <f t="shared" si="6"/>
        <v>-2.733529999999984E-3</v>
      </c>
      <c r="AP73" s="95">
        <f t="shared" si="7"/>
        <v>-5.939650000000074E-3</v>
      </c>
      <c r="AQ73" s="120">
        <f t="shared" si="8"/>
        <v>1.3279711E-2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48.394494999999999</v>
      </c>
      <c r="G74" s="187">
        <v>51.491342000000003</v>
      </c>
      <c r="H74" s="187">
        <v>0.99866412999999998</v>
      </c>
      <c r="I74" s="62">
        <v>0.99920788000000005</v>
      </c>
      <c r="J74" s="62">
        <v>3.7191946000000001E-3</v>
      </c>
      <c r="K74" s="188"/>
      <c r="L74" s="259"/>
      <c r="M74" s="259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45.943649000000001</v>
      </c>
      <c r="Y74" s="187">
        <v>49.191265000000001</v>
      </c>
      <c r="Z74" s="187">
        <v>0.99823402999999999</v>
      </c>
      <c r="AA74" s="62">
        <v>0.99859991999999997</v>
      </c>
      <c r="AB74" s="62">
        <v>6.1075124E-3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6"/>
      <c r="AM74" s="86">
        <f t="shared" si="4"/>
        <v>-2.4508459999999985</v>
      </c>
      <c r="AN74" s="121">
        <f t="shared" si="5"/>
        <v>-2.3000770000000017</v>
      </c>
      <c r="AO74" s="121">
        <f t="shared" si="6"/>
        <v>-4.3009999999998882E-4</v>
      </c>
      <c r="AP74" s="121">
        <f t="shared" si="7"/>
        <v>-6.07960000000074E-4</v>
      </c>
      <c r="AQ74" s="87">
        <f t="shared" si="8"/>
        <v>2.3883177999999999E-3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50.013016</v>
      </c>
      <c r="G75" s="187">
        <v>53.091386999999997</v>
      </c>
      <c r="H75" s="187">
        <v>0.99891832999999997</v>
      </c>
      <c r="I75" s="62">
        <v>0.99946493999999997</v>
      </c>
      <c r="J75" s="62">
        <v>2.3257988999999999E-3</v>
      </c>
      <c r="K75" s="188"/>
      <c r="L75" s="259"/>
      <c r="M75" s="259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47.977153999999999</v>
      </c>
      <c r="Y75" s="187">
        <v>51.126264999999997</v>
      </c>
      <c r="Z75" s="187">
        <v>0.99867415000000004</v>
      </c>
      <c r="AA75" s="62">
        <v>0.99911101999999996</v>
      </c>
      <c r="AB75" s="62">
        <v>3.5040046E-3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6"/>
      <c r="AM75" s="86">
        <f t="shared" si="4"/>
        <v>-2.0358620000000016</v>
      </c>
      <c r="AN75" s="121">
        <f t="shared" si="5"/>
        <v>-1.9651220000000009</v>
      </c>
      <c r="AO75" s="121">
        <f t="shared" si="6"/>
        <v>-2.4417999999992723E-4</v>
      </c>
      <c r="AP75" s="121">
        <f t="shared" si="7"/>
        <v>-3.5392000000000756E-4</v>
      </c>
      <c r="AQ75" s="87">
        <f t="shared" si="8"/>
        <v>1.1782057000000001E-3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52.253030000000003</v>
      </c>
      <c r="G76" s="187">
        <v>55.197768000000003</v>
      </c>
      <c r="H76" s="187">
        <v>0.99911954000000003</v>
      </c>
      <c r="I76" s="62">
        <v>0.99963557999999997</v>
      </c>
      <c r="J76" s="62">
        <v>1.3211288E-3</v>
      </c>
      <c r="K76" s="188"/>
      <c r="L76" s="259"/>
      <c r="M76" s="259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50.734960999999998</v>
      </c>
      <c r="Y76" s="187">
        <v>53.651082000000002</v>
      </c>
      <c r="Z76" s="187">
        <v>0.99897999000000004</v>
      </c>
      <c r="AA76" s="62">
        <v>0.99948804999999996</v>
      </c>
      <c r="AB76" s="62">
        <v>2.1382459999999999E-3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6"/>
      <c r="AM76" s="86">
        <f t="shared" si="4"/>
        <v>-1.5180690000000041</v>
      </c>
      <c r="AN76" s="121">
        <f t="shared" si="5"/>
        <v>-1.5466860000000011</v>
      </c>
      <c r="AO76" s="121">
        <f t="shared" si="6"/>
        <v>-1.3954999999998829E-4</v>
      </c>
      <c r="AP76" s="121">
        <f t="shared" si="7"/>
        <v>-1.4753000000000682E-4</v>
      </c>
      <c r="AQ76" s="87">
        <f t="shared" si="8"/>
        <v>8.1711719999999987E-4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43.339098</v>
      </c>
      <c r="G78" s="96">
        <v>47.041840999999998</v>
      </c>
      <c r="H78" s="96">
        <v>0.99761339999999998</v>
      </c>
      <c r="I78" s="60">
        <v>0.99782501000000001</v>
      </c>
      <c r="J78" s="60">
        <v>7.2638989999999999E-3</v>
      </c>
      <c r="K78" s="61"/>
      <c r="L78" s="258"/>
      <c r="M78" s="258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38.840381999999998</v>
      </c>
      <c r="Y78" s="96">
        <v>42.992196999999997</v>
      </c>
      <c r="Z78" s="96">
        <v>0.99524765999999998</v>
      </c>
      <c r="AA78" s="60">
        <v>0.99292513999999998</v>
      </c>
      <c r="AB78" s="60">
        <v>1.9620802E-2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-4.4987160000000017</v>
      </c>
      <c r="AN78" s="95">
        <f t="shared" si="5"/>
        <v>-4.0496440000000007</v>
      </c>
      <c r="AO78" s="95">
        <f t="shared" si="6"/>
        <v>-2.3657400000000051E-3</v>
      </c>
      <c r="AP78" s="95">
        <f t="shared" si="7"/>
        <v>-4.8998700000000284E-3</v>
      </c>
      <c r="AQ78" s="120">
        <f t="shared" si="8"/>
        <v>1.2356902999999999E-2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47.909118999999997</v>
      </c>
      <c r="G79" s="187">
        <v>51.137225000000001</v>
      </c>
      <c r="H79" s="187">
        <v>0.99863190000000002</v>
      </c>
      <c r="I79" s="62">
        <v>0.99924944000000004</v>
      </c>
      <c r="J79" s="62">
        <v>3.5846433999999999E-3</v>
      </c>
      <c r="K79" s="188"/>
      <c r="L79" s="259"/>
      <c r="M79" s="259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45.822485</v>
      </c>
      <c r="Y79" s="187">
        <v>49.095154000000001</v>
      </c>
      <c r="Z79" s="187">
        <v>0.99822975000000003</v>
      </c>
      <c r="AA79" s="62">
        <v>0.99874331999999999</v>
      </c>
      <c r="AB79" s="62">
        <v>5.9235008000000002E-3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6"/>
      <c r="AM79" s="86">
        <f t="shared" si="4"/>
        <v>-2.0866339999999965</v>
      </c>
      <c r="AN79" s="121">
        <f t="shared" si="5"/>
        <v>-2.042071</v>
      </c>
      <c r="AO79" s="121">
        <f t="shared" si="6"/>
        <v>-4.0214999999999002E-4</v>
      </c>
      <c r="AP79" s="121">
        <f t="shared" si="7"/>
        <v>-5.061200000000543E-4</v>
      </c>
      <c r="AQ79" s="87">
        <f t="shared" si="8"/>
        <v>2.3388574000000003E-3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49.241486999999999</v>
      </c>
      <c r="G80" s="187">
        <v>52.625124</v>
      </c>
      <c r="H80" s="187">
        <v>0.99890632999999995</v>
      </c>
      <c r="I80" s="62">
        <v>0.99945782000000005</v>
      </c>
      <c r="J80" s="62">
        <v>2.3740279000000002E-3</v>
      </c>
      <c r="K80" s="188"/>
      <c r="L80" s="259"/>
      <c r="M80" s="259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47.884546999999998</v>
      </c>
      <c r="Y80" s="187">
        <v>51.101500000000001</v>
      </c>
      <c r="Z80" s="187">
        <v>0.99864940999999996</v>
      </c>
      <c r="AA80" s="62">
        <v>0.99922339999999998</v>
      </c>
      <c r="AB80" s="62">
        <v>3.4393112000000001E-3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6"/>
      <c r="AM80" s="86">
        <f t="shared" si="4"/>
        <v>-1.3569400000000016</v>
      </c>
      <c r="AN80" s="121">
        <f t="shared" si="5"/>
        <v>-1.5236239999999981</v>
      </c>
      <c r="AO80" s="121">
        <f t="shared" si="6"/>
        <v>-2.5691999999999382E-4</v>
      </c>
      <c r="AP80" s="121">
        <f t="shared" si="7"/>
        <v>-2.3442000000006846E-4</v>
      </c>
      <c r="AQ80" s="87">
        <f t="shared" si="8"/>
        <v>1.0652832999999999E-3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51.162968999999997</v>
      </c>
      <c r="G81" s="187">
        <v>54.618465999999998</v>
      </c>
      <c r="H81" s="187">
        <v>0.99910807999999995</v>
      </c>
      <c r="I81" s="62">
        <v>0.99959843999999998</v>
      </c>
      <c r="J81" s="62">
        <v>1.4417791000000001E-3</v>
      </c>
      <c r="K81" s="188"/>
      <c r="L81" s="259"/>
      <c r="M81" s="259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50.184469</v>
      </c>
      <c r="Y81" s="187">
        <v>53.452095</v>
      </c>
      <c r="Z81" s="187">
        <v>0.99897888999999995</v>
      </c>
      <c r="AA81" s="62">
        <v>0.99949357999999999</v>
      </c>
      <c r="AB81" s="62">
        <v>2.1699911000000001E-3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6"/>
      <c r="AM81" s="86">
        <f t="shared" si="4"/>
        <v>-0.97849999999999682</v>
      </c>
      <c r="AN81" s="121">
        <f t="shared" si="5"/>
        <v>-1.166370999999998</v>
      </c>
      <c r="AO81" s="121">
        <f t="shared" si="6"/>
        <v>-1.2919000000000125E-4</v>
      </c>
      <c r="AP81" s="121">
        <f t="shared" si="7"/>
        <v>-1.0485999999998441E-4</v>
      </c>
      <c r="AQ81" s="87">
        <f t="shared" si="8"/>
        <v>7.28212E-4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44.319425000000003</v>
      </c>
      <c r="G83" s="96">
        <v>48.413448000000002</v>
      </c>
      <c r="H83" s="96">
        <v>0.99838638000000002</v>
      </c>
      <c r="I83" s="60">
        <v>0.99891797000000004</v>
      </c>
      <c r="J83" s="60">
        <v>6.4318810000000004E-3</v>
      </c>
      <c r="K83" s="61"/>
      <c r="L83" s="258"/>
      <c r="M83" s="258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40.355817000000002</v>
      </c>
      <c r="Y83" s="96">
        <v>43.885505000000002</v>
      </c>
      <c r="Z83" s="96">
        <v>0.99674289999999999</v>
      </c>
      <c r="AA83" s="60">
        <v>0.99451014999999998</v>
      </c>
      <c r="AB83" s="60">
        <v>1.6023244999999998E-2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-3.9636080000000007</v>
      </c>
      <c r="AN83" s="95">
        <f t="shared" si="5"/>
        <v>-4.5279430000000005</v>
      </c>
      <c r="AO83" s="95">
        <f t="shared" si="6"/>
        <v>-1.6434800000000305E-3</v>
      </c>
      <c r="AP83" s="95">
        <f t="shared" si="7"/>
        <v>-4.4078200000000622E-3</v>
      </c>
      <c r="AQ83" s="120">
        <f t="shared" si="8"/>
        <v>9.5913639999999981E-3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45.902729000000001</v>
      </c>
      <c r="G84" s="187">
        <v>50.310481000000003</v>
      </c>
      <c r="H84" s="187">
        <v>0.99888390000000005</v>
      </c>
      <c r="I84" s="62">
        <v>0.99928947999999995</v>
      </c>
      <c r="J84" s="62">
        <v>3.9381440000000002E-3</v>
      </c>
      <c r="K84" s="188"/>
      <c r="L84" s="259"/>
      <c r="M84" s="259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45.003970000000002</v>
      </c>
      <c r="Y84" s="187">
        <v>49.137962999999999</v>
      </c>
      <c r="Z84" s="187">
        <v>0.99858526000000003</v>
      </c>
      <c r="AA84" s="62">
        <v>0.99882325999999999</v>
      </c>
      <c r="AB84" s="62">
        <v>5.5015259999999996E-3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6"/>
      <c r="AM84" s="86">
        <f t="shared" si="4"/>
        <v>-0.89875899999999831</v>
      </c>
      <c r="AN84" s="121">
        <f t="shared" si="5"/>
        <v>-1.1725180000000037</v>
      </c>
      <c r="AO84" s="121">
        <f t="shared" si="6"/>
        <v>-2.9864000000001667E-4</v>
      </c>
      <c r="AP84" s="121">
        <f t="shared" si="7"/>
        <v>-4.6621999999996167E-4</v>
      </c>
      <c r="AQ84" s="87">
        <f t="shared" si="8"/>
        <v>1.5633819999999994E-3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46.600577000000001</v>
      </c>
      <c r="G85" s="187">
        <v>51.068398999999999</v>
      </c>
      <c r="H85" s="187">
        <v>0.99901669000000004</v>
      </c>
      <c r="I85" s="62">
        <v>0.99937165999999999</v>
      </c>
      <c r="J85" s="62">
        <v>3.2570417999999999E-3</v>
      </c>
      <c r="K85" s="188"/>
      <c r="L85" s="259"/>
      <c r="M85" s="259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46.728831999999997</v>
      </c>
      <c r="Y85" s="187">
        <v>50.983781999999998</v>
      </c>
      <c r="Z85" s="187">
        <v>0.99890323000000003</v>
      </c>
      <c r="AA85" s="62">
        <v>0.99932856999999997</v>
      </c>
      <c r="AB85" s="62">
        <v>3.5157625000000001E-3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6"/>
      <c r="AM85" s="86">
        <f t="shared" si="4"/>
        <v>0.12825499999999579</v>
      </c>
      <c r="AN85" s="121">
        <f t="shared" si="5"/>
        <v>-8.4617000000001497E-2</v>
      </c>
      <c r="AO85" s="121">
        <f t="shared" si="6"/>
        <v>-1.1346000000000966E-4</v>
      </c>
      <c r="AP85" s="121">
        <f t="shared" si="7"/>
        <v>-4.3090000000023387E-5</v>
      </c>
      <c r="AQ85" s="87">
        <f t="shared" si="8"/>
        <v>2.5872070000000028E-4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47.697960000000002</v>
      </c>
      <c r="G86" s="187">
        <v>51.987194000000002</v>
      </c>
      <c r="H86" s="187">
        <v>0.99914267000000001</v>
      </c>
      <c r="I86" s="62">
        <v>0.9994461</v>
      </c>
      <c r="J86" s="62">
        <v>2.3858744999999998E-3</v>
      </c>
      <c r="K86" s="188"/>
      <c r="L86" s="259"/>
      <c r="M86" s="259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47.720281</v>
      </c>
      <c r="Y86" s="187">
        <v>51.841757999999999</v>
      </c>
      <c r="Z86" s="187">
        <v>0.99903797999999999</v>
      </c>
      <c r="AA86" s="62">
        <v>0.99940085999999995</v>
      </c>
      <c r="AB86" s="62">
        <v>2.6164631999999999E-3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6"/>
      <c r="AM86" s="86">
        <f t="shared" si="4"/>
        <v>2.2320999999998037E-2</v>
      </c>
      <c r="AN86" s="121">
        <f t="shared" si="5"/>
        <v>-0.14543600000000367</v>
      </c>
      <c r="AO86" s="121">
        <f t="shared" si="6"/>
        <v>-1.0469000000001838E-4</v>
      </c>
      <c r="AP86" s="121">
        <f t="shared" si="7"/>
        <v>-4.5240000000057456E-5</v>
      </c>
      <c r="AQ86" s="87">
        <f t="shared" si="8"/>
        <v>2.3058870000000013E-4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43.069201</v>
      </c>
      <c r="G88" s="96">
        <v>47.580437000000003</v>
      </c>
      <c r="H88" s="96">
        <v>0.99828766999999996</v>
      </c>
      <c r="I88" s="60">
        <v>0.99884985999999998</v>
      </c>
      <c r="J88" s="60">
        <v>7.9128979999999998E-3</v>
      </c>
      <c r="K88" s="61"/>
      <c r="L88" s="258"/>
      <c r="M88" s="258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39.599780000000003</v>
      </c>
      <c r="Y88" s="96">
        <v>43.177809000000003</v>
      </c>
      <c r="Z88" s="96">
        <v>0.99660053000000004</v>
      </c>
      <c r="AA88" s="60">
        <v>0.99427818000000001</v>
      </c>
      <c r="AB88" s="60">
        <v>1.7686862000000001E-2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-3.469420999999997</v>
      </c>
      <c r="AN88" s="95">
        <f t="shared" si="5"/>
        <v>-4.402628</v>
      </c>
      <c r="AO88" s="95">
        <f t="shared" si="6"/>
        <v>-1.6871399999999204E-3</v>
      </c>
      <c r="AP88" s="95">
        <f t="shared" si="7"/>
        <v>-4.5716799999999669E-3</v>
      </c>
      <c r="AQ88" s="120">
        <f t="shared" si="8"/>
        <v>9.7739640000000013E-3</v>
      </c>
      <c r="AR88" s="37"/>
      <c r="AS88" s="234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44.866109000000002</v>
      </c>
      <c r="G89" s="187">
        <v>49.488365999999999</v>
      </c>
      <c r="H89" s="187">
        <v>0.99882324</v>
      </c>
      <c r="I89" s="62">
        <v>0.99918362999999999</v>
      </c>
      <c r="J89" s="62">
        <v>4.7042673000000004E-3</v>
      </c>
      <c r="K89" s="188"/>
      <c r="L89" s="259"/>
      <c r="M89" s="259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43.80979</v>
      </c>
      <c r="Y89" s="187">
        <v>48.386581</v>
      </c>
      <c r="Z89" s="187">
        <v>0.99852437999999999</v>
      </c>
      <c r="AA89" s="62">
        <v>0.99868128</v>
      </c>
      <c r="AB89" s="62">
        <v>6.5691257000000001E-3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6"/>
      <c r="AM89" s="86">
        <f t="shared" si="4"/>
        <v>-1.056319000000002</v>
      </c>
      <c r="AN89" s="121">
        <f t="shared" si="5"/>
        <v>-1.1017849999999996</v>
      </c>
      <c r="AO89" s="121">
        <f t="shared" si="6"/>
        <v>-2.9886000000001189E-4</v>
      </c>
      <c r="AP89" s="121">
        <f t="shared" si="7"/>
        <v>-5.0234999999998475E-4</v>
      </c>
      <c r="AQ89" s="87">
        <f t="shared" si="8"/>
        <v>1.8648583999999998E-3</v>
      </c>
      <c r="AR89" s="37"/>
      <c r="AS89" s="234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45.569203999999999</v>
      </c>
      <c r="G90" s="187">
        <v>50.113382999999999</v>
      </c>
      <c r="H90" s="187">
        <v>0.99896083999999996</v>
      </c>
      <c r="I90" s="62">
        <v>0.99926950000000003</v>
      </c>
      <c r="J90" s="62">
        <v>3.878065E-3</v>
      </c>
      <c r="K90" s="188"/>
      <c r="L90" s="259"/>
      <c r="M90" s="259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45.753463000000004</v>
      </c>
      <c r="Y90" s="187">
        <v>50.219062000000001</v>
      </c>
      <c r="Z90" s="187">
        <v>0.99884972000000005</v>
      </c>
      <c r="AA90" s="62">
        <v>0.99923642000000001</v>
      </c>
      <c r="AB90" s="62">
        <v>4.1751666000000003E-3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6"/>
      <c r="AM90" s="86">
        <f t="shared" si="4"/>
        <v>0.18425900000000439</v>
      </c>
      <c r="AN90" s="121">
        <f t="shared" si="5"/>
        <v>0.10567900000000208</v>
      </c>
      <c r="AO90" s="121">
        <f t="shared" si="6"/>
        <v>-1.1111999999990907E-4</v>
      </c>
      <c r="AP90" s="121">
        <f t="shared" si="7"/>
        <v>-3.308000000001865E-5</v>
      </c>
      <c r="AQ90" s="87">
        <f t="shared" si="8"/>
        <v>2.9710160000000034E-4</v>
      </c>
      <c r="AR90" s="37"/>
      <c r="AS90" s="234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46.522061999999998</v>
      </c>
      <c r="G91" s="187">
        <v>50.834240999999999</v>
      </c>
      <c r="H91" s="187">
        <v>0.99910019000000005</v>
      </c>
      <c r="I91" s="62">
        <v>0.99934805999999998</v>
      </c>
      <c r="J91" s="62">
        <v>3.0662427000000001E-3</v>
      </c>
      <c r="K91" s="188"/>
      <c r="L91" s="259"/>
      <c r="M91" s="259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46.630516999999998</v>
      </c>
      <c r="Y91" s="187">
        <v>50.854348999999999</v>
      </c>
      <c r="Z91" s="187">
        <v>0.99898209000000004</v>
      </c>
      <c r="AA91" s="62">
        <v>0.99930114000000003</v>
      </c>
      <c r="AB91" s="62">
        <v>3.0662706000000001E-3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6"/>
      <c r="AM91" s="86">
        <f t="shared" si="4"/>
        <v>0.1084549999999993</v>
      </c>
      <c r="AN91" s="121">
        <f t="shared" si="5"/>
        <v>2.0108000000000459E-2</v>
      </c>
      <c r="AO91" s="121">
        <f t="shared" si="6"/>
        <v>-1.1810000000000986E-4</v>
      </c>
      <c r="AP91" s="121">
        <f t="shared" si="7"/>
        <v>-4.6919999999950335E-5</v>
      </c>
      <c r="AQ91" s="87">
        <f t="shared" si="8"/>
        <v>2.7899999999973085E-8</v>
      </c>
      <c r="AR91" s="37"/>
      <c r="AS91" s="234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41.130768000000003</v>
      </c>
      <c r="G93" s="96">
        <v>44.832684</v>
      </c>
      <c r="H93" s="96">
        <v>0.99737507000000003</v>
      </c>
      <c r="I93" s="60">
        <v>0.99803993999999996</v>
      </c>
      <c r="J93" s="60">
        <v>7.2592226999999999E-3</v>
      </c>
      <c r="K93" s="61"/>
      <c r="L93" s="258"/>
      <c r="M93" s="258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35.945300000000003</v>
      </c>
      <c r="Y93" s="96">
        <v>40.193072000000001</v>
      </c>
      <c r="Z93" s="96">
        <v>0.99461535000000001</v>
      </c>
      <c r="AA93" s="60">
        <v>0.99311777000000001</v>
      </c>
      <c r="AB93" s="60">
        <v>1.9415699000000002E-2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-5.1854680000000002</v>
      </c>
      <c r="AN93" s="95">
        <f t="shared" si="5"/>
        <v>-4.6396119999999996</v>
      </c>
      <c r="AO93" s="95">
        <f t="shared" si="6"/>
        <v>-2.759720000000021E-3</v>
      </c>
      <c r="AP93" s="95">
        <f t="shared" si="7"/>
        <v>-4.922169999999948E-3</v>
      </c>
      <c r="AQ93" s="120">
        <f t="shared" si="8"/>
        <v>1.2156476300000002E-2</v>
      </c>
      <c r="AR93" s="37"/>
      <c r="AS93" s="234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46.045074999999997</v>
      </c>
      <c r="G94" s="187">
        <v>49.689483000000003</v>
      </c>
      <c r="H94" s="187">
        <v>0.99856555000000002</v>
      </c>
      <c r="I94" s="62">
        <v>0.99923443999999995</v>
      </c>
      <c r="J94" s="62">
        <v>3.4571200000000002E-3</v>
      </c>
      <c r="K94" s="188"/>
      <c r="L94" s="259"/>
      <c r="M94" s="259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44.529190999999997</v>
      </c>
      <c r="Y94" s="187">
        <v>48.102707000000002</v>
      </c>
      <c r="Z94" s="187">
        <v>0.99809897999999997</v>
      </c>
      <c r="AA94" s="62">
        <v>0.99869909999999995</v>
      </c>
      <c r="AB94" s="62">
        <v>5.8481870000000004E-3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6"/>
      <c r="AM94" s="86">
        <f t="shared" si="4"/>
        <v>-1.5158839999999998</v>
      </c>
      <c r="AN94" s="121">
        <f t="shared" si="5"/>
        <v>-1.5867760000000004</v>
      </c>
      <c r="AO94" s="121">
        <f t="shared" si="6"/>
        <v>-4.66570000000055E-4</v>
      </c>
      <c r="AP94" s="121">
        <f t="shared" si="7"/>
        <v>-5.3533999999999526E-4</v>
      </c>
      <c r="AQ94" s="87">
        <f t="shared" si="8"/>
        <v>2.3910670000000002E-3</v>
      </c>
      <c r="AR94" s="37"/>
      <c r="AS94" s="234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47.339551</v>
      </c>
      <c r="G95" s="187">
        <v>51.288587</v>
      </c>
      <c r="H95" s="187">
        <v>0.99890106000000001</v>
      </c>
      <c r="I95" s="62">
        <v>0.99940319</v>
      </c>
      <c r="J95" s="62">
        <v>2.4917065E-3</v>
      </c>
      <c r="K95" s="188"/>
      <c r="L95" s="259"/>
      <c r="M95" s="259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46.527154000000003</v>
      </c>
      <c r="Y95" s="187">
        <v>50.1038</v>
      </c>
      <c r="Z95" s="187">
        <v>0.99865422000000004</v>
      </c>
      <c r="AA95" s="62">
        <v>0.99933755000000002</v>
      </c>
      <c r="AB95" s="62">
        <v>3.1620348E-3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6"/>
      <c r="AM95" s="86">
        <f t="shared" si="4"/>
        <v>-0.81239699999999715</v>
      </c>
      <c r="AN95" s="121">
        <f t="shared" si="5"/>
        <v>-1.184787</v>
      </c>
      <c r="AO95" s="121">
        <f t="shared" si="6"/>
        <v>-2.4683999999997042E-4</v>
      </c>
      <c r="AP95" s="121">
        <f t="shared" si="7"/>
        <v>-6.5639999999977938E-5</v>
      </c>
      <c r="AQ95" s="87">
        <f t="shared" si="8"/>
        <v>6.7032830000000009E-4</v>
      </c>
      <c r="AR95" s="37"/>
      <c r="AS95" s="234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48.817315999999998</v>
      </c>
      <c r="G96" s="187">
        <v>52.934004999999999</v>
      </c>
      <c r="H96" s="187">
        <v>0.99908578999999997</v>
      </c>
      <c r="I96" s="62">
        <v>0.99950444000000005</v>
      </c>
      <c r="J96" s="62">
        <v>1.9069352000000001E-3</v>
      </c>
      <c r="K96" s="188"/>
      <c r="L96" s="259"/>
      <c r="M96" s="259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48.334006000000002</v>
      </c>
      <c r="Y96" s="187">
        <v>52.187733999999999</v>
      </c>
      <c r="Z96" s="187">
        <v>0.99894685999999999</v>
      </c>
      <c r="AA96" s="62">
        <v>0.99943875000000004</v>
      </c>
      <c r="AB96" s="62">
        <v>2.2831856999999999E-3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6"/>
      <c r="AM96" s="86">
        <f t="shared" si="4"/>
        <v>-0.48330999999999591</v>
      </c>
      <c r="AN96" s="121">
        <f t="shared" si="5"/>
        <v>-0.74627100000000013</v>
      </c>
      <c r="AO96" s="121">
        <f t="shared" si="6"/>
        <v>-1.3892999999998157E-4</v>
      </c>
      <c r="AP96" s="121">
        <f t="shared" si="7"/>
        <v>-6.5690000000007132E-5</v>
      </c>
      <c r="AQ96" s="87">
        <f t="shared" si="8"/>
        <v>3.762504999999998E-4</v>
      </c>
      <c r="AR96" s="37"/>
      <c r="AS96" s="234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40.762335</v>
      </c>
      <c r="G98" s="96">
        <v>44.434503999999997</v>
      </c>
      <c r="H98" s="96">
        <v>0.99729352000000004</v>
      </c>
      <c r="I98" s="60">
        <v>0.99759304000000004</v>
      </c>
      <c r="J98" s="60">
        <v>8.1045890000000006E-3</v>
      </c>
      <c r="K98" s="61"/>
      <c r="L98" s="258"/>
      <c r="M98" s="258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35.901434000000002</v>
      </c>
      <c r="Y98" s="96">
        <v>39.941108</v>
      </c>
      <c r="Z98" s="96">
        <v>0.99429807000000003</v>
      </c>
      <c r="AA98" s="60">
        <v>0.99238068999999995</v>
      </c>
      <c r="AB98" s="60">
        <v>2.0518897000000001E-2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-4.8609009999999984</v>
      </c>
      <c r="AN98" s="95">
        <f t="shared" si="15"/>
        <v>-4.4933959999999971</v>
      </c>
      <c r="AO98" s="95">
        <f t="shared" si="16"/>
        <v>-2.9954500000000106E-3</v>
      </c>
      <c r="AP98" s="95">
        <f t="shared" si="17"/>
        <v>-5.2123500000000877E-3</v>
      </c>
      <c r="AQ98" s="120">
        <f t="shared" si="18"/>
        <v>1.2414308000000001E-2</v>
      </c>
      <c r="AR98" s="37"/>
      <c r="AS98" s="234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45.574722000000001</v>
      </c>
      <c r="G99" s="187">
        <v>49.384556000000003</v>
      </c>
      <c r="H99" s="187">
        <v>0.99853846999999996</v>
      </c>
      <c r="I99" s="62">
        <v>0.99919511000000005</v>
      </c>
      <c r="J99" s="62">
        <v>3.825331E-3</v>
      </c>
      <c r="K99" s="188"/>
      <c r="L99" s="259"/>
      <c r="M99" s="259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43.793083000000003</v>
      </c>
      <c r="Y99" s="187">
        <v>47.544395000000002</v>
      </c>
      <c r="Z99" s="187">
        <v>0.99796348000000001</v>
      </c>
      <c r="AA99" s="62">
        <v>0.99855742000000003</v>
      </c>
      <c r="AB99" s="62">
        <v>6.526029E-3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6"/>
      <c r="AM99" s="86">
        <f t="shared" si="14"/>
        <v>-1.7816389999999984</v>
      </c>
      <c r="AN99" s="121">
        <f t="shared" si="15"/>
        <v>-1.8401610000000019</v>
      </c>
      <c r="AO99" s="121">
        <f t="shared" si="16"/>
        <v>-5.7498999999994194E-4</v>
      </c>
      <c r="AP99" s="121">
        <f t="shared" si="17"/>
        <v>-6.3769000000002407E-4</v>
      </c>
      <c r="AQ99" s="87">
        <f t="shared" si="18"/>
        <v>2.7006980000000001E-3</v>
      </c>
      <c r="AR99" s="37"/>
      <c r="AS99" s="234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46.8187</v>
      </c>
      <c r="G100" s="187">
        <v>50.939399999999999</v>
      </c>
      <c r="H100" s="187">
        <v>0.99888617000000002</v>
      </c>
      <c r="I100" s="62">
        <v>0.99933534000000002</v>
      </c>
      <c r="J100" s="62">
        <v>2.8395619999999999E-3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45.894401999999999</v>
      </c>
      <c r="Y100" s="187">
        <v>49.566611000000002</v>
      </c>
      <c r="Z100" s="187">
        <v>0.99861869000000003</v>
      </c>
      <c r="AA100" s="62">
        <v>0.99926243000000003</v>
      </c>
      <c r="AB100" s="62">
        <v>3.5162181999999998E-3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6"/>
      <c r="AM100" s="86">
        <f t="shared" si="14"/>
        <v>-0.92429800000000029</v>
      </c>
      <c r="AN100" s="121">
        <f t="shared" si="15"/>
        <v>-1.3727889999999974</v>
      </c>
      <c r="AO100" s="121">
        <f t="shared" si="16"/>
        <v>-2.6747999999998662E-4</v>
      </c>
      <c r="AP100" s="121">
        <f t="shared" si="17"/>
        <v>-7.2909999999981601E-5</v>
      </c>
      <c r="AQ100" s="87">
        <f t="shared" si="18"/>
        <v>6.7665619999999994E-4</v>
      </c>
      <c r="AR100" s="37"/>
      <c r="AS100" s="234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47.951523000000002</v>
      </c>
      <c r="G101" s="187">
        <v>52.183611999999997</v>
      </c>
      <c r="H101" s="187">
        <v>0.99907963</v>
      </c>
      <c r="I101" s="62">
        <v>0.99945764999999998</v>
      </c>
      <c r="J101" s="62">
        <v>2.2031657999999998E-3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47.602867000000003</v>
      </c>
      <c r="Y101" s="187">
        <v>51.606113000000001</v>
      </c>
      <c r="Z101" s="187">
        <v>0.99893421000000004</v>
      </c>
      <c r="AA101" s="62">
        <v>0.99938554999999996</v>
      </c>
      <c r="AB101" s="62">
        <v>2.5090459E-3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6"/>
      <c r="AM101" s="86">
        <f t="shared" si="14"/>
        <v>-0.3486559999999983</v>
      </c>
      <c r="AN101" s="121">
        <f t="shared" si="15"/>
        <v>-0.57749899999999599</v>
      </c>
      <c r="AO101" s="121">
        <f t="shared" si="16"/>
        <v>-1.454199999999517E-4</v>
      </c>
      <c r="AP101" s="121">
        <f t="shared" si="17"/>
        <v>-7.2100000000019371E-5</v>
      </c>
      <c r="AQ101" s="87">
        <f t="shared" si="18"/>
        <v>3.0588010000000016E-4</v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41.351982999999997</v>
      </c>
      <c r="G103" s="96">
        <v>45.290464999999998</v>
      </c>
      <c r="H103" s="96">
        <v>0.99761703999999995</v>
      </c>
      <c r="I103" s="60">
        <v>0.99782243999999998</v>
      </c>
      <c r="J103" s="60">
        <v>9.3215750000000003E-3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37.973529999999997</v>
      </c>
      <c r="Y103" s="96">
        <v>41.795611999999998</v>
      </c>
      <c r="Z103" s="96">
        <v>0.99516446999999997</v>
      </c>
      <c r="AA103" s="60">
        <v>0.99361526</v>
      </c>
      <c r="AB103" s="60">
        <v>2.0422316999999999E-2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-3.3784530000000004</v>
      </c>
      <c r="AN103" s="95">
        <f t="shared" si="15"/>
        <v>-3.4948529999999991</v>
      </c>
      <c r="AO103" s="95">
        <f t="shared" si="16"/>
        <v>-2.4525699999999873E-3</v>
      </c>
      <c r="AP103" s="95">
        <f t="shared" si="17"/>
        <v>-4.207179999999977E-3</v>
      </c>
      <c r="AQ103" s="120">
        <f t="shared" si="18"/>
        <v>1.1100741999999999E-2</v>
      </c>
      <c r="AR103" s="37"/>
      <c r="AS103" s="234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44.593060000000001</v>
      </c>
      <c r="G104" s="187">
        <v>48.618549999999999</v>
      </c>
      <c r="H104" s="187">
        <v>0.99853702</v>
      </c>
      <c r="I104" s="62">
        <v>0.99900964999999997</v>
      </c>
      <c r="J104" s="62">
        <v>4.6672733000000001E-3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42.763202999999997</v>
      </c>
      <c r="Y104" s="187">
        <v>46.817093</v>
      </c>
      <c r="Z104" s="187">
        <v>0.99804729000000003</v>
      </c>
      <c r="AA104" s="62">
        <v>0.99834036000000004</v>
      </c>
      <c r="AB104" s="62">
        <v>7.9184110000000002E-3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6"/>
      <c r="AM104" s="86">
        <f t="shared" si="14"/>
        <v>-1.8298570000000041</v>
      </c>
      <c r="AN104" s="121">
        <f t="shared" si="15"/>
        <v>-1.8014569999999992</v>
      </c>
      <c r="AO104" s="121">
        <f t="shared" si="16"/>
        <v>-4.8972999999996603E-4</v>
      </c>
      <c r="AP104" s="121">
        <f t="shared" si="17"/>
        <v>-6.6928999999993355E-4</v>
      </c>
      <c r="AQ104" s="87">
        <f t="shared" si="18"/>
        <v>3.2511377000000001E-3</v>
      </c>
      <c r="AR104" s="37"/>
      <c r="AS104" s="234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45.662585</v>
      </c>
      <c r="G105" s="187">
        <v>49.840752000000002</v>
      </c>
      <c r="H105" s="187">
        <v>0.99882439999999995</v>
      </c>
      <c r="I105" s="62">
        <v>0.99921819000000001</v>
      </c>
      <c r="J105" s="62">
        <v>3.5761409000000001E-3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45.741605</v>
      </c>
      <c r="Y105" s="187">
        <v>49.775314999999999</v>
      </c>
      <c r="Z105" s="187">
        <v>0.99858506999999996</v>
      </c>
      <c r="AA105" s="62">
        <v>0.99912537000000001</v>
      </c>
      <c r="AB105" s="62">
        <v>4.4064120000000002E-3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6"/>
      <c r="AM105" s="86">
        <f t="shared" si="14"/>
        <v>7.9019999999999868E-2</v>
      </c>
      <c r="AN105" s="121">
        <f t="shared" si="15"/>
        <v>-6.5437000000002854E-2</v>
      </c>
      <c r="AO105" s="121">
        <f t="shared" si="16"/>
        <v>-2.3932999999998206E-4</v>
      </c>
      <c r="AP105" s="121">
        <f t="shared" si="17"/>
        <v>-9.2819999999993463E-5</v>
      </c>
      <c r="AQ105" s="87">
        <f t="shared" si="18"/>
        <v>8.3027110000000008E-4</v>
      </c>
      <c r="AR105" s="37"/>
      <c r="AS105" s="234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46.711302000000003</v>
      </c>
      <c r="G106" s="187">
        <v>51.001215999999999</v>
      </c>
      <c r="H106" s="187">
        <v>0.99899274999999998</v>
      </c>
      <c r="I106" s="62">
        <v>0.99937421000000004</v>
      </c>
      <c r="J106" s="62">
        <v>2.7700252999999998E-3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46.108989000000001</v>
      </c>
      <c r="Y106" s="187">
        <v>50.197819000000003</v>
      </c>
      <c r="Z106" s="187">
        <v>0.99885330999999999</v>
      </c>
      <c r="AA106" s="62">
        <v>0.99927513000000001</v>
      </c>
      <c r="AB106" s="62">
        <v>3.2168229000000001E-3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6"/>
      <c r="AM106" s="86">
        <f t="shared" si="14"/>
        <v>-0.60231300000000232</v>
      </c>
      <c r="AN106" s="121">
        <f t="shared" si="15"/>
        <v>-0.80339699999999681</v>
      </c>
      <c r="AO106" s="121">
        <f t="shared" si="16"/>
        <v>-1.3943999999999068E-4</v>
      </c>
      <c r="AP106" s="121">
        <f t="shared" si="17"/>
        <v>-9.9080000000029145E-5</v>
      </c>
      <c r="AQ106" s="87">
        <f t="shared" si="18"/>
        <v>4.4679760000000028E-4</v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>
        <v>41.634140000000002</v>
      </c>
      <c r="G108" s="96">
        <v>45.674196000000002</v>
      </c>
      <c r="H108" s="96">
        <v>0.99767428999999996</v>
      </c>
      <c r="I108" s="60">
        <v>0.99809291</v>
      </c>
      <c r="J108" s="60">
        <v>9.4710609999999994E-3</v>
      </c>
      <c r="K108" s="61"/>
      <c r="L108" s="258"/>
      <c r="M108" s="258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>
        <v>38.391658999999997</v>
      </c>
      <c r="Y108" s="96">
        <v>42.171556000000002</v>
      </c>
      <c r="Z108" s="96">
        <v>0.99537047000000001</v>
      </c>
      <c r="AA108" s="60">
        <v>0.99440817999999997</v>
      </c>
      <c r="AB108" s="60">
        <v>1.9712469999999999E-2</v>
      </c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5" t="s">
        <v>84</v>
      </c>
      <c r="AM108" s="119">
        <f t="shared" si="14"/>
        <v>-3.2424810000000051</v>
      </c>
      <c r="AN108" s="95">
        <f t="shared" si="15"/>
        <v>-3.5026399999999995</v>
      </c>
      <c r="AO108" s="95">
        <f t="shared" si="16"/>
        <v>-2.3038199999999565E-3</v>
      </c>
      <c r="AP108" s="95">
        <f t="shared" si="17"/>
        <v>-3.6847300000000249E-3</v>
      </c>
      <c r="AQ108" s="120">
        <f t="shared" si="18"/>
        <v>1.0241409E-2</v>
      </c>
      <c r="AR108" s="37"/>
      <c r="AS108" s="234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>
        <v>44.639823999999997</v>
      </c>
      <c r="G109" s="187">
        <v>48.715353999999998</v>
      </c>
      <c r="H109" s="187">
        <v>0.99859359999999997</v>
      </c>
      <c r="I109" s="62">
        <v>0.99905776000000002</v>
      </c>
      <c r="J109" s="62">
        <v>4.8525260000000002E-3</v>
      </c>
      <c r="K109" s="188"/>
      <c r="L109" s="259"/>
      <c r="M109" s="259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>
        <v>42.952091000000003</v>
      </c>
      <c r="Y109" s="187">
        <v>47.093953999999997</v>
      </c>
      <c r="Z109" s="187">
        <v>0.99814124999999998</v>
      </c>
      <c r="AA109" s="62">
        <v>0.99854591000000004</v>
      </c>
      <c r="AB109" s="62">
        <v>7.8941419999999998E-3</v>
      </c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6"/>
      <c r="AM109" s="86">
        <f t="shared" si="14"/>
        <v>-1.6877329999999944</v>
      </c>
      <c r="AN109" s="121">
        <f t="shared" si="15"/>
        <v>-1.6214000000000013</v>
      </c>
      <c r="AO109" s="121">
        <f t="shared" si="16"/>
        <v>-4.5234999999999026E-4</v>
      </c>
      <c r="AP109" s="121">
        <f t="shared" si="17"/>
        <v>-5.1184999999998038E-4</v>
      </c>
      <c r="AQ109" s="87">
        <f t="shared" si="18"/>
        <v>3.0416159999999996E-3</v>
      </c>
      <c r="AR109" s="37"/>
      <c r="AS109" s="234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>
        <v>45.733648000000002</v>
      </c>
      <c r="G110" s="187">
        <v>49.961461999999997</v>
      </c>
      <c r="H110" s="187">
        <v>0.99885312000000004</v>
      </c>
      <c r="I110" s="62">
        <v>0.99925755999999999</v>
      </c>
      <c r="J110" s="62">
        <v>3.728879E-3</v>
      </c>
      <c r="K110" s="188"/>
      <c r="L110" s="259"/>
      <c r="M110" s="259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>
        <v>45.830156000000002</v>
      </c>
      <c r="Y110" s="187">
        <v>49.896304000000001</v>
      </c>
      <c r="Z110" s="187">
        <v>0.99863173999999999</v>
      </c>
      <c r="AA110" s="62">
        <v>0.99914365999999999</v>
      </c>
      <c r="AB110" s="62">
        <v>4.6196324000000004E-3</v>
      </c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6"/>
      <c r="AM110" s="86">
        <f t="shared" si="14"/>
        <v>9.6508000000000038E-2</v>
      </c>
      <c r="AN110" s="121">
        <f t="shared" si="15"/>
        <v>-6.5157999999996719E-2</v>
      </c>
      <c r="AO110" s="121">
        <f t="shared" si="16"/>
        <v>-2.2138000000004876E-4</v>
      </c>
      <c r="AP110" s="121">
        <f t="shared" si="17"/>
        <v>-1.1390000000000011E-4</v>
      </c>
      <c r="AQ110" s="87">
        <f t="shared" si="18"/>
        <v>8.9075340000000034E-4</v>
      </c>
      <c r="AR110" s="37"/>
      <c r="AS110" s="234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>
        <v>46.638840000000002</v>
      </c>
      <c r="G111" s="187">
        <v>50.982298999999998</v>
      </c>
      <c r="H111" s="187">
        <v>0.99903503000000005</v>
      </c>
      <c r="I111" s="62">
        <v>0.99938497000000004</v>
      </c>
      <c r="J111" s="62">
        <v>2.8977995000000001E-3</v>
      </c>
      <c r="K111" s="188"/>
      <c r="L111" s="259"/>
      <c r="M111" s="259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>
        <v>46.127640999999997</v>
      </c>
      <c r="Y111" s="187">
        <v>50.281759000000001</v>
      </c>
      <c r="Z111" s="187">
        <v>0.99888438000000002</v>
      </c>
      <c r="AA111" s="62">
        <v>0.99928139999999999</v>
      </c>
      <c r="AB111" s="62">
        <v>3.3932668000000001E-3</v>
      </c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6"/>
      <c r="AM111" s="86">
        <f t="shared" si="14"/>
        <v>-0.51119900000000484</v>
      </c>
      <c r="AN111" s="121">
        <f t="shared" si="15"/>
        <v>-0.70053999999999661</v>
      </c>
      <c r="AO111" s="121">
        <f t="shared" si="16"/>
        <v>-1.5065000000002993E-4</v>
      </c>
      <c r="AP111" s="121">
        <f t="shared" si="17"/>
        <v>-1.0357000000005279E-4</v>
      </c>
      <c r="AQ111" s="87">
        <f t="shared" si="18"/>
        <v>4.9546729999999997E-4</v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>
        <v>41.760463999999999</v>
      </c>
      <c r="G113" s="96">
        <v>46.498112999999996</v>
      </c>
      <c r="H113" s="96">
        <v>0.99821638999999995</v>
      </c>
      <c r="I113" s="60">
        <v>0.99882948999999999</v>
      </c>
      <c r="J113" s="60">
        <v>1.0200888E-2</v>
      </c>
      <c r="K113" s="61"/>
      <c r="L113" s="258"/>
      <c r="M113" s="258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>
        <v>39.320149999999998</v>
      </c>
      <c r="Y113" s="96">
        <v>43.204656999999997</v>
      </c>
      <c r="Z113" s="96">
        <v>0.99637907000000003</v>
      </c>
      <c r="AA113" s="60">
        <v>0.99572799999999995</v>
      </c>
      <c r="AB113" s="60">
        <v>1.8944631999999999E-2</v>
      </c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5" t="s">
        <v>85</v>
      </c>
      <c r="AM113" s="119">
        <f t="shared" si="14"/>
        <v>-2.4403140000000008</v>
      </c>
      <c r="AN113" s="95">
        <f t="shared" si="15"/>
        <v>-3.2934559999999991</v>
      </c>
      <c r="AO113" s="95">
        <f t="shared" si="16"/>
        <v>-1.8373199999999201E-3</v>
      </c>
      <c r="AP113" s="95">
        <f t="shared" si="17"/>
        <v>-3.10149000000004E-3</v>
      </c>
      <c r="AQ113" s="120">
        <f t="shared" si="18"/>
        <v>8.7437439999999995E-3</v>
      </c>
      <c r="AR113" s="37"/>
      <c r="AS113" s="234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>
        <v>44.298481000000002</v>
      </c>
      <c r="G114" s="187">
        <v>49.024330999999997</v>
      </c>
      <c r="H114" s="187">
        <v>0.99881637000000001</v>
      </c>
      <c r="I114" s="62">
        <v>0.99919652000000003</v>
      </c>
      <c r="J114" s="62">
        <v>5.7500049999999999E-3</v>
      </c>
      <c r="K114" s="188"/>
      <c r="L114" s="259"/>
      <c r="M114" s="259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>
        <v>42.805604000000002</v>
      </c>
      <c r="Y114" s="187">
        <v>47.623233999999997</v>
      </c>
      <c r="Z114" s="187">
        <v>0.99847889999999995</v>
      </c>
      <c r="AA114" s="62">
        <v>0.99891295999999996</v>
      </c>
      <c r="AB114" s="62">
        <v>8.4450410000000004E-3</v>
      </c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6"/>
      <c r="AM114" s="86">
        <f t="shared" si="14"/>
        <v>-1.492877</v>
      </c>
      <c r="AN114" s="121">
        <f t="shared" si="15"/>
        <v>-1.401097</v>
      </c>
      <c r="AO114" s="121">
        <f t="shared" si="16"/>
        <v>-3.3747000000006189E-4</v>
      </c>
      <c r="AP114" s="121">
        <f t="shared" si="17"/>
        <v>-2.8356000000007153E-4</v>
      </c>
      <c r="AQ114" s="87">
        <f t="shared" si="18"/>
        <v>2.6950360000000005E-3</v>
      </c>
      <c r="AR114" s="37"/>
      <c r="AS114" s="234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>
        <v>44.972769</v>
      </c>
      <c r="G115" s="187">
        <v>49.525545999999999</v>
      </c>
      <c r="H115" s="187">
        <v>0.99899470000000001</v>
      </c>
      <c r="I115" s="62">
        <v>0.99926811000000004</v>
      </c>
      <c r="J115" s="62">
        <v>4.845561E-3</v>
      </c>
      <c r="K115" s="188"/>
      <c r="L115" s="259"/>
      <c r="M115" s="259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>
        <v>45.170347</v>
      </c>
      <c r="Y115" s="187">
        <v>49.784222</v>
      </c>
      <c r="Z115" s="187">
        <v>0.99885098000000005</v>
      </c>
      <c r="AA115" s="62">
        <v>0.99923393999999999</v>
      </c>
      <c r="AB115" s="62">
        <v>5.3735559999999998E-3</v>
      </c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6"/>
      <c r="AM115" s="86">
        <f t="shared" si="14"/>
        <v>0.19757800000000003</v>
      </c>
      <c r="AN115" s="121">
        <f t="shared" si="15"/>
        <v>0.25867600000000124</v>
      </c>
      <c r="AO115" s="121">
        <f t="shared" si="16"/>
        <v>-1.4371999999995833E-4</v>
      </c>
      <c r="AP115" s="121">
        <f t="shared" si="17"/>
        <v>-3.4170000000055545E-5</v>
      </c>
      <c r="AQ115" s="87">
        <f t="shared" si="18"/>
        <v>5.2799499999999985E-4</v>
      </c>
      <c r="AR115" s="37"/>
      <c r="AS115" s="234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>
        <v>45.886665999999998</v>
      </c>
      <c r="G116" s="187">
        <v>50.299796000000001</v>
      </c>
      <c r="H116" s="187">
        <v>0.99913680000000005</v>
      </c>
      <c r="I116" s="62">
        <v>0.99936005999999999</v>
      </c>
      <c r="J116" s="62">
        <v>4.0694334999999996E-3</v>
      </c>
      <c r="K116" s="188"/>
      <c r="L116" s="259"/>
      <c r="M116" s="259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>
        <v>45.866703999999999</v>
      </c>
      <c r="Y116" s="187">
        <v>50.362848</v>
      </c>
      <c r="Z116" s="187">
        <v>0.99902314999999997</v>
      </c>
      <c r="AA116" s="62">
        <v>0.99931674999999998</v>
      </c>
      <c r="AB116" s="62">
        <v>4.1562049999999996E-3</v>
      </c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6"/>
      <c r="AM116" s="86">
        <f t="shared" si="14"/>
        <v>-1.9961999999999591E-2</v>
      </c>
      <c r="AN116" s="121">
        <f t="shared" si="15"/>
        <v>6.3051999999998998E-2</v>
      </c>
      <c r="AO116" s="121">
        <f t="shared" si="16"/>
        <v>-1.1365000000007619E-4</v>
      </c>
      <c r="AP116" s="121">
        <f t="shared" si="17"/>
        <v>-4.3310000000018611E-5</v>
      </c>
      <c r="AQ116" s="87">
        <f t="shared" si="18"/>
        <v>8.6771499999999981E-5</v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>
        <v>41.784027000000002</v>
      </c>
      <c r="G118" s="96">
        <v>46.444870000000002</v>
      </c>
      <c r="H118" s="96">
        <v>0.99819464000000002</v>
      </c>
      <c r="I118" s="60">
        <v>0.99877930000000004</v>
      </c>
      <c r="J118" s="60">
        <v>1.0781094E-2</v>
      </c>
      <c r="K118" s="61"/>
      <c r="L118" s="258"/>
      <c r="M118" s="258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>
        <v>39.316544999999998</v>
      </c>
      <c r="Y118" s="96">
        <v>43.142510999999999</v>
      </c>
      <c r="Z118" s="96">
        <v>0.99629082000000002</v>
      </c>
      <c r="AA118" s="60">
        <v>0.99567753000000003</v>
      </c>
      <c r="AB118" s="60">
        <v>1.933532E-2</v>
      </c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5" t="s">
        <v>86</v>
      </c>
      <c r="AM118" s="119">
        <f t="shared" si="14"/>
        <v>-2.4674820000000039</v>
      </c>
      <c r="AN118" s="95">
        <f t="shared" si="15"/>
        <v>-3.3023590000000027</v>
      </c>
      <c r="AO118" s="95">
        <f t="shared" si="16"/>
        <v>-1.9038200000000005E-3</v>
      </c>
      <c r="AP118" s="95">
        <f t="shared" si="17"/>
        <v>-3.1017700000000037E-3</v>
      </c>
      <c r="AQ118" s="120">
        <f t="shared" si="18"/>
        <v>8.5542259999999998E-3</v>
      </c>
      <c r="AR118" s="37"/>
      <c r="AS118" s="234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>
        <v>44.366947000000003</v>
      </c>
      <c r="G119" s="187">
        <v>48.986556999999998</v>
      </c>
      <c r="H119" s="187">
        <v>0.99878482999999996</v>
      </c>
      <c r="I119" s="62">
        <v>0.99915312000000001</v>
      </c>
      <c r="J119" s="62">
        <v>6.0211830000000003E-3</v>
      </c>
      <c r="K119" s="188"/>
      <c r="L119" s="259"/>
      <c r="M119" s="259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>
        <v>42.917085</v>
      </c>
      <c r="Y119" s="187">
        <v>47.581653000000003</v>
      </c>
      <c r="Z119" s="187">
        <v>0.99842544</v>
      </c>
      <c r="AA119" s="62">
        <v>0.99893641</v>
      </c>
      <c r="AB119" s="62">
        <v>8.8170009999999997E-3</v>
      </c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6"/>
      <c r="AM119" s="86">
        <f t="shared" si="14"/>
        <v>-1.4498620000000031</v>
      </c>
      <c r="AN119" s="121">
        <f t="shared" si="15"/>
        <v>-1.4049039999999948</v>
      </c>
      <c r="AO119" s="121">
        <f t="shared" si="16"/>
        <v>-3.5938999999995946E-4</v>
      </c>
      <c r="AP119" s="121">
        <f t="shared" si="17"/>
        <v>-2.1671000000000884E-4</v>
      </c>
      <c r="AQ119" s="87">
        <f t="shared" si="18"/>
        <v>2.7958179999999994E-3</v>
      </c>
      <c r="AR119" s="37"/>
      <c r="AS119" s="234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>
        <v>45.053027999999998</v>
      </c>
      <c r="G120" s="187">
        <v>49.537840000000003</v>
      </c>
      <c r="H120" s="187">
        <v>0.99897833000000003</v>
      </c>
      <c r="I120" s="62">
        <v>0.99924460000000004</v>
      </c>
      <c r="J120" s="62">
        <v>4.9577323E-3</v>
      </c>
      <c r="K120" s="188"/>
      <c r="L120" s="259"/>
      <c r="M120" s="259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>
        <v>45.219726999999999</v>
      </c>
      <c r="Y120" s="187">
        <v>49.692419000000001</v>
      </c>
      <c r="Z120" s="187">
        <v>0.99882358999999998</v>
      </c>
      <c r="AA120" s="62">
        <v>0.99920555</v>
      </c>
      <c r="AB120" s="62">
        <v>5.5453693000000002E-3</v>
      </c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6"/>
      <c r="AM120" s="86">
        <f t="shared" si="14"/>
        <v>0.16669900000000126</v>
      </c>
      <c r="AN120" s="121">
        <f t="shared" si="15"/>
        <v>0.15457899999999825</v>
      </c>
      <c r="AO120" s="121">
        <f t="shared" si="16"/>
        <v>-1.5474000000004207E-4</v>
      </c>
      <c r="AP120" s="121">
        <f t="shared" si="17"/>
        <v>-3.9050000000040441E-5</v>
      </c>
      <c r="AQ120" s="87">
        <f t="shared" si="18"/>
        <v>5.8763700000000023E-4</v>
      </c>
      <c r="AR120" s="37"/>
      <c r="AS120" s="234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>
        <v>45.986482000000002</v>
      </c>
      <c r="G121" s="187">
        <v>50.368259999999999</v>
      </c>
      <c r="H121" s="187">
        <v>0.99913960000000002</v>
      </c>
      <c r="I121" s="62">
        <v>0.99936035000000001</v>
      </c>
      <c r="J121" s="62">
        <v>4.1366950000000001E-3</v>
      </c>
      <c r="K121" s="188"/>
      <c r="L121" s="259"/>
      <c r="M121" s="259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>
        <v>45.912121999999997</v>
      </c>
      <c r="Y121" s="187">
        <v>50.352159</v>
      </c>
      <c r="Z121" s="187">
        <v>0.99900498000000004</v>
      </c>
      <c r="AA121" s="62">
        <v>0.99930050000000004</v>
      </c>
      <c r="AB121" s="62">
        <v>4.2867000000000001E-3</v>
      </c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6"/>
      <c r="AM121" s="86">
        <f t="shared" si="14"/>
        <v>-7.4360000000005755E-2</v>
      </c>
      <c r="AN121" s="121">
        <f t="shared" si="15"/>
        <v>-1.6100999999999033E-2</v>
      </c>
      <c r="AO121" s="121">
        <f t="shared" si="16"/>
        <v>-1.346199999999742E-4</v>
      </c>
      <c r="AP121" s="121">
        <f t="shared" si="17"/>
        <v>-5.9849999999972425E-5</v>
      </c>
      <c r="AQ121" s="87">
        <f t="shared" si="18"/>
        <v>1.5000499999999993E-4</v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>
        <v>41.695171999999999</v>
      </c>
      <c r="G123" s="96">
        <v>46.184762999999997</v>
      </c>
      <c r="H123" s="96">
        <v>0.99822416999999997</v>
      </c>
      <c r="I123" s="60">
        <v>0.99876889000000002</v>
      </c>
      <c r="J123" s="60">
        <v>9.3131450000000001E-3</v>
      </c>
      <c r="K123" s="61"/>
      <c r="L123" s="258"/>
      <c r="M123" s="258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>
        <v>39.143445</v>
      </c>
      <c r="Y123" s="96">
        <v>42.976697000000001</v>
      </c>
      <c r="Z123" s="96">
        <v>0.99614340999999995</v>
      </c>
      <c r="AA123" s="60">
        <v>0.99493743000000001</v>
      </c>
      <c r="AB123" s="60">
        <v>1.7771997000000001E-2</v>
      </c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5" t="s">
        <v>87</v>
      </c>
      <c r="AM123" s="119">
        <f t="shared" si="14"/>
        <v>-2.5517269999999996</v>
      </c>
      <c r="AN123" s="95">
        <f t="shared" si="15"/>
        <v>-3.2080659999999952</v>
      </c>
      <c r="AO123" s="95">
        <f t="shared" si="16"/>
        <v>-2.0807600000000148E-3</v>
      </c>
      <c r="AP123" s="95">
        <f t="shared" si="17"/>
        <v>-3.8314600000000087E-3</v>
      </c>
      <c r="AQ123" s="120">
        <f t="shared" si="18"/>
        <v>8.4588520000000011E-3</v>
      </c>
      <c r="AR123" s="37"/>
      <c r="AS123" s="234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>
        <v>44.243687000000001</v>
      </c>
      <c r="G124" s="187">
        <v>48.749129000000003</v>
      </c>
      <c r="H124" s="187">
        <v>0.99882236999999996</v>
      </c>
      <c r="I124" s="62">
        <v>0.99919382000000001</v>
      </c>
      <c r="J124" s="62">
        <v>5.2147570000000004E-3</v>
      </c>
      <c r="K124" s="188"/>
      <c r="L124" s="259"/>
      <c r="M124" s="259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>
        <v>43.024653999999998</v>
      </c>
      <c r="Y124" s="187">
        <v>47.410885999999998</v>
      </c>
      <c r="Z124" s="187">
        <v>0.99843261999999999</v>
      </c>
      <c r="AA124" s="62">
        <v>0.99885882000000004</v>
      </c>
      <c r="AB124" s="62">
        <v>7.4317892999999999E-3</v>
      </c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6"/>
      <c r="AM124" s="86">
        <f t="shared" si="14"/>
        <v>-1.2190330000000031</v>
      </c>
      <c r="AN124" s="121">
        <f t="shared" si="15"/>
        <v>-1.3382430000000056</v>
      </c>
      <c r="AO124" s="121">
        <f t="shared" si="16"/>
        <v>-3.8974999999996651E-4</v>
      </c>
      <c r="AP124" s="121">
        <f t="shared" si="17"/>
        <v>-3.3499999999997421E-4</v>
      </c>
      <c r="AQ124" s="87">
        <f t="shared" si="18"/>
        <v>2.2170322999999995E-3</v>
      </c>
      <c r="AR124" s="37"/>
      <c r="AS124" s="234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>
        <v>45.047344000000002</v>
      </c>
      <c r="G125" s="187">
        <v>49.504415000000002</v>
      </c>
      <c r="H125" s="187">
        <v>0.99902424999999995</v>
      </c>
      <c r="I125" s="62">
        <v>0.99928956000000002</v>
      </c>
      <c r="J125" s="62">
        <v>4.2429254E-3</v>
      </c>
      <c r="K125" s="188"/>
      <c r="L125" s="259"/>
      <c r="M125" s="259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>
        <v>44.826101000000001</v>
      </c>
      <c r="Y125" s="187">
        <v>49.283192</v>
      </c>
      <c r="Z125" s="187">
        <v>0.99887853000000004</v>
      </c>
      <c r="AA125" s="62">
        <v>0.99925874999999997</v>
      </c>
      <c r="AB125" s="62">
        <v>4.8758863E-3</v>
      </c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6"/>
      <c r="AM125" s="86">
        <f t="shared" si="14"/>
        <v>-0.22124300000000119</v>
      </c>
      <c r="AN125" s="121">
        <f t="shared" si="15"/>
        <v>-0.22122300000000195</v>
      </c>
      <c r="AO125" s="121">
        <f t="shared" si="16"/>
        <v>-1.4571999999990481E-4</v>
      </c>
      <c r="AP125" s="121">
        <f t="shared" si="17"/>
        <v>-3.0810000000047744E-5</v>
      </c>
      <c r="AQ125" s="87">
        <f t="shared" si="18"/>
        <v>6.3296089999999999E-4</v>
      </c>
      <c r="AR125" s="37"/>
      <c r="AS125" s="234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>
        <v>46.249558999999998</v>
      </c>
      <c r="G126" s="187">
        <v>50.625270999999998</v>
      </c>
      <c r="H126" s="187">
        <v>0.99916996000000002</v>
      </c>
      <c r="I126" s="62">
        <v>0.99941148999999996</v>
      </c>
      <c r="J126" s="62">
        <v>3.4594722E-3</v>
      </c>
      <c r="K126" s="188"/>
      <c r="L126" s="259"/>
      <c r="M126" s="259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>
        <v>45.871062000000002</v>
      </c>
      <c r="Y126" s="187">
        <v>50.323543999999998</v>
      </c>
      <c r="Z126" s="187">
        <v>0.99904731000000002</v>
      </c>
      <c r="AA126" s="62">
        <v>0.999359</v>
      </c>
      <c r="AB126" s="62">
        <v>3.7897745999999999E-3</v>
      </c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6"/>
      <c r="AM126" s="86">
        <f t="shared" si="14"/>
        <v>-0.37849699999999586</v>
      </c>
      <c r="AN126" s="121">
        <f t="shared" si="15"/>
        <v>-0.30172699999999963</v>
      </c>
      <c r="AO126" s="121">
        <f t="shared" si="16"/>
        <v>-1.2265000000000192E-4</v>
      </c>
      <c r="AP126" s="121">
        <f t="shared" si="17"/>
        <v>-5.2489999999960624E-5</v>
      </c>
      <c r="AQ126" s="87">
        <f t="shared" si="18"/>
        <v>3.303023999999999E-4</v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>
        <v>42.082431999999997</v>
      </c>
      <c r="G128" s="96">
        <v>46.433860000000003</v>
      </c>
      <c r="H128" s="96">
        <v>0.99829639999999997</v>
      </c>
      <c r="I128" s="60">
        <v>0.99877364999999996</v>
      </c>
      <c r="J128" s="60">
        <v>9.0870880000000001E-3</v>
      </c>
      <c r="K128" s="61"/>
      <c r="L128" s="258"/>
      <c r="M128" s="258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>
        <v>39.64387</v>
      </c>
      <c r="Y128" s="96">
        <v>43.501953</v>
      </c>
      <c r="Z128" s="96">
        <v>0.99633844000000005</v>
      </c>
      <c r="AA128" s="60">
        <v>0.99545859999999997</v>
      </c>
      <c r="AB128" s="60">
        <v>1.6679104E-2</v>
      </c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5" t="s">
        <v>88</v>
      </c>
      <c r="AM128" s="119">
        <f t="shared" si="14"/>
        <v>-2.4385619999999975</v>
      </c>
      <c r="AN128" s="95">
        <f t="shared" si="15"/>
        <v>-2.9319070000000025</v>
      </c>
      <c r="AO128" s="95">
        <f t="shared" si="16"/>
        <v>-1.9579599999999253E-3</v>
      </c>
      <c r="AP128" s="95">
        <f t="shared" si="17"/>
        <v>-3.3150499999999861E-3</v>
      </c>
      <c r="AQ128" s="120">
        <f t="shared" si="18"/>
        <v>7.592016E-3</v>
      </c>
      <c r="AR128" s="37"/>
      <c r="AS128" s="234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>
        <v>44.644964999999999</v>
      </c>
      <c r="G129" s="187">
        <v>48.993150999999997</v>
      </c>
      <c r="H129" s="187">
        <v>0.99888816000000002</v>
      </c>
      <c r="I129" s="62">
        <v>0.99921528000000004</v>
      </c>
      <c r="J129" s="62">
        <v>4.9574635999999998E-3</v>
      </c>
      <c r="K129" s="188"/>
      <c r="L129" s="259"/>
      <c r="M129" s="259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>
        <v>43.600064000000003</v>
      </c>
      <c r="Y129" s="187">
        <v>47.853242999999999</v>
      </c>
      <c r="Z129" s="187">
        <v>0.99850075000000005</v>
      </c>
      <c r="AA129" s="62">
        <v>0.99896848000000005</v>
      </c>
      <c r="AB129" s="62">
        <v>6.9756964000000001E-3</v>
      </c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6"/>
      <c r="AM129" s="86">
        <f t="shared" si="14"/>
        <v>-1.0449009999999959</v>
      </c>
      <c r="AN129" s="121">
        <f t="shared" si="15"/>
        <v>-1.1399079999999984</v>
      </c>
      <c r="AO129" s="121">
        <f t="shared" si="16"/>
        <v>-3.8740999999997694E-4</v>
      </c>
      <c r="AP129" s="121">
        <f t="shared" si="17"/>
        <v>-2.4679999999999147E-4</v>
      </c>
      <c r="AQ129" s="87">
        <f t="shared" si="18"/>
        <v>2.0182328000000003E-3</v>
      </c>
      <c r="AR129" s="37"/>
      <c r="AS129" s="234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>
        <v>45.509675000000001</v>
      </c>
      <c r="G130" s="187">
        <v>49.889386999999999</v>
      </c>
      <c r="H130" s="187">
        <v>0.99907581999999995</v>
      </c>
      <c r="I130" s="62">
        <v>0.99932942000000002</v>
      </c>
      <c r="J130" s="62">
        <v>3.9443129999999996E-3</v>
      </c>
      <c r="K130" s="188"/>
      <c r="L130" s="259"/>
      <c r="M130" s="259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>
        <v>45.201849000000003</v>
      </c>
      <c r="Y130" s="187">
        <v>49.540894000000002</v>
      </c>
      <c r="Z130" s="187">
        <v>0.99892718999999996</v>
      </c>
      <c r="AA130" s="62">
        <v>0.99928574999999997</v>
      </c>
      <c r="AB130" s="62">
        <v>4.7539380000000001E-3</v>
      </c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6"/>
      <c r="AM130" s="86">
        <f t="shared" si="14"/>
        <v>-0.3078259999999986</v>
      </c>
      <c r="AN130" s="121">
        <f t="shared" si="15"/>
        <v>-0.34849299999999772</v>
      </c>
      <c r="AO130" s="121">
        <f t="shared" si="16"/>
        <v>-1.4862999999998294E-4</v>
      </c>
      <c r="AP130" s="121">
        <f t="shared" si="17"/>
        <v>-4.3670000000051168E-5</v>
      </c>
      <c r="AQ130" s="87">
        <f t="shared" si="18"/>
        <v>8.0962500000000045E-4</v>
      </c>
      <c r="AR130" s="37"/>
      <c r="AS130" s="234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>
        <v>46.77122</v>
      </c>
      <c r="G131" s="187">
        <v>51.115242000000002</v>
      </c>
      <c r="H131" s="187">
        <v>0.99921877000000003</v>
      </c>
      <c r="I131" s="62">
        <v>0.99945720999999998</v>
      </c>
      <c r="J131" s="62">
        <v>3.1584129000000001E-3</v>
      </c>
      <c r="K131" s="188"/>
      <c r="L131" s="259"/>
      <c r="M131" s="259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>
        <v>46.184066999999999</v>
      </c>
      <c r="Y131" s="187">
        <v>50.5974</v>
      </c>
      <c r="Z131" s="187">
        <v>0.99909492</v>
      </c>
      <c r="AA131" s="62">
        <v>0.99939504000000001</v>
      </c>
      <c r="AB131" s="62">
        <v>3.6870892999999998E-3</v>
      </c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6"/>
      <c r="AM131" s="86">
        <f t="shared" si="14"/>
        <v>-0.5871530000000007</v>
      </c>
      <c r="AN131" s="121">
        <f t="shared" si="15"/>
        <v>-0.51784200000000169</v>
      </c>
      <c r="AO131" s="121">
        <f t="shared" si="16"/>
        <v>-1.2385000000003643E-4</v>
      </c>
      <c r="AP131" s="121">
        <f t="shared" si="17"/>
        <v>-6.2169999999972525E-5</v>
      </c>
      <c r="AQ131" s="87">
        <f t="shared" si="18"/>
        <v>5.2867639999999976E-4</v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>
        <v>42.823086000000004</v>
      </c>
      <c r="G133" s="96">
        <v>46.935107000000002</v>
      </c>
      <c r="H133" s="96">
        <v>0.99788178999999999</v>
      </c>
      <c r="I133" s="60">
        <v>0.99849308000000003</v>
      </c>
      <c r="J133" s="60">
        <v>9.502758E-3</v>
      </c>
      <c r="K133" s="61"/>
      <c r="L133" s="258"/>
      <c r="M133" s="258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>
        <v>39.711640000000003</v>
      </c>
      <c r="Y133" s="96">
        <v>43.526454000000001</v>
      </c>
      <c r="Z133" s="96">
        <v>0.99567956999999996</v>
      </c>
      <c r="AA133" s="60">
        <v>0.99582501999999995</v>
      </c>
      <c r="AB133" s="60">
        <v>1.7805975000000002E-2</v>
      </c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5" t="s">
        <v>89</v>
      </c>
      <c r="AM133" s="119">
        <f t="shared" si="14"/>
        <v>-3.1114460000000008</v>
      </c>
      <c r="AN133" s="95">
        <f t="shared" si="15"/>
        <v>-3.408653000000001</v>
      </c>
      <c r="AO133" s="95">
        <f t="shared" si="16"/>
        <v>-2.2022200000000325E-3</v>
      </c>
      <c r="AP133" s="95">
        <f t="shared" si="17"/>
        <v>-2.6680600000000831E-3</v>
      </c>
      <c r="AQ133" s="120">
        <f t="shared" si="18"/>
        <v>8.3032170000000016E-3</v>
      </c>
      <c r="AR133" s="37"/>
      <c r="AS133" s="234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>
        <v>45.583139000000003</v>
      </c>
      <c r="G134" s="187">
        <v>49.643614999999997</v>
      </c>
      <c r="H134" s="187">
        <v>0.99856182000000004</v>
      </c>
      <c r="I134" s="62">
        <v>0.99911645000000004</v>
      </c>
      <c r="J134" s="62">
        <v>5.3535034E-3</v>
      </c>
      <c r="K134" s="188"/>
      <c r="L134" s="259"/>
      <c r="M134" s="259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>
        <v>44.069693999999998</v>
      </c>
      <c r="Y134" s="187">
        <v>48.134590000000003</v>
      </c>
      <c r="Z134" s="187">
        <v>0.99814356999999998</v>
      </c>
      <c r="AA134" s="62">
        <v>0.99872883000000001</v>
      </c>
      <c r="AB134" s="62">
        <v>7.7605460000000001E-3</v>
      </c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6"/>
      <c r="AM134" s="86">
        <f t="shared" si="14"/>
        <v>-1.5134450000000044</v>
      </c>
      <c r="AN134" s="121">
        <f t="shared" si="15"/>
        <v>-1.5090249999999941</v>
      </c>
      <c r="AO134" s="121">
        <f t="shared" si="16"/>
        <v>-4.182500000000644E-4</v>
      </c>
      <c r="AP134" s="121">
        <f t="shared" si="17"/>
        <v>-3.8762000000003294E-4</v>
      </c>
      <c r="AQ134" s="87">
        <f t="shared" si="18"/>
        <v>2.4070426000000001E-3</v>
      </c>
      <c r="AR134" s="37"/>
      <c r="AS134" s="234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>
        <v>46.561836</v>
      </c>
      <c r="G135" s="187">
        <v>50.760702999999999</v>
      </c>
      <c r="H135" s="187">
        <v>0.99884381</v>
      </c>
      <c r="I135" s="62">
        <v>0.99928994999999998</v>
      </c>
      <c r="J135" s="62">
        <v>3.9466596000000001E-3</v>
      </c>
      <c r="K135" s="188"/>
      <c r="L135" s="259"/>
      <c r="M135" s="259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>
        <v>46.540913000000003</v>
      </c>
      <c r="Y135" s="187">
        <v>50.513170000000002</v>
      </c>
      <c r="Z135" s="187">
        <v>0.99865753999999995</v>
      </c>
      <c r="AA135" s="62">
        <v>0.99917343999999997</v>
      </c>
      <c r="AB135" s="62">
        <v>4.7418512000000001E-3</v>
      </c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6"/>
      <c r="AM135" s="86">
        <f t="shared" si="14"/>
        <v>-2.092299999999625E-2</v>
      </c>
      <c r="AN135" s="121">
        <f t="shared" si="15"/>
        <v>-0.24753299999999712</v>
      </c>
      <c r="AO135" s="121">
        <f t="shared" si="16"/>
        <v>-1.862700000000439E-4</v>
      </c>
      <c r="AP135" s="121">
        <f t="shared" si="17"/>
        <v>-1.165100000000141E-4</v>
      </c>
      <c r="AQ135" s="87">
        <f t="shared" si="18"/>
        <v>7.9519159999999998E-4</v>
      </c>
      <c r="AR135" s="37"/>
      <c r="AS135" s="234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>
        <v>47.594762000000003</v>
      </c>
      <c r="G136" s="187">
        <v>51.947096999999999</v>
      </c>
      <c r="H136" s="187">
        <v>0.99907595000000005</v>
      </c>
      <c r="I136" s="62">
        <v>0.99946731</v>
      </c>
      <c r="J136" s="62">
        <v>3.0058525E-3</v>
      </c>
      <c r="K136" s="188"/>
      <c r="L136" s="259"/>
      <c r="M136" s="259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>
        <v>47.291218000000001</v>
      </c>
      <c r="Y136" s="187">
        <v>51.464592000000003</v>
      </c>
      <c r="Z136" s="187">
        <v>0.99888836000000003</v>
      </c>
      <c r="AA136" s="62">
        <v>0.99936283000000004</v>
      </c>
      <c r="AB136" s="62">
        <v>3.5613945E-3</v>
      </c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6"/>
      <c r="AM136" s="86">
        <f t="shared" si="14"/>
        <v>-0.30354400000000226</v>
      </c>
      <c r="AN136" s="121">
        <f t="shared" si="15"/>
        <v>-0.48250499999999619</v>
      </c>
      <c r="AO136" s="121">
        <f t="shared" si="16"/>
        <v>-1.8759000000001524E-4</v>
      </c>
      <c r="AP136" s="121">
        <f t="shared" si="17"/>
        <v>-1.0447999999996238E-4</v>
      </c>
      <c r="AQ136" s="87">
        <f t="shared" si="18"/>
        <v>5.5554200000000001E-4</v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>
        <v>43.473388</v>
      </c>
      <c r="G138" s="96">
        <v>47.412809000000003</v>
      </c>
      <c r="H138" s="96">
        <v>0.99788339000000004</v>
      </c>
      <c r="I138" s="60">
        <v>0.99853784999999995</v>
      </c>
      <c r="J138" s="60">
        <v>9.2575799999999996E-3</v>
      </c>
      <c r="K138" s="61"/>
      <c r="L138" s="258"/>
      <c r="M138" s="258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>
        <v>40.371797000000001</v>
      </c>
      <c r="Y138" s="96">
        <v>44.221977000000003</v>
      </c>
      <c r="Z138" s="96">
        <v>0.99585098999999999</v>
      </c>
      <c r="AA138" s="60">
        <v>0.99597939999999996</v>
      </c>
      <c r="AB138" s="60">
        <v>1.7324088000000001E-2</v>
      </c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5" t="s">
        <v>90</v>
      </c>
      <c r="AM138" s="119">
        <f t="shared" si="14"/>
        <v>-3.1015909999999991</v>
      </c>
      <c r="AN138" s="95">
        <f t="shared" si="15"/>
        <v>-3.1908320000000003</v>
      </c>
      <c r="AO138" s="95">
        <f t="shared" si="16"/>
        <v>-2.0324000000000453E-3</v>
      </c>
      <c r="AP138" s="95">
        <f t="shared" si="17"/>
        <v>-2.5584499999999899E-3</v>
      </c>
      <c r="AQ138" s="120">
        <f t="shared" si="18"/>
        <v>8.0665080000000017E-3</v>
      </c>
      <c r="AR138" s="37"/>
      <c r="AS138" s="234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>
        <v>46.111730999999999</v>
      </c>
      <c r="G139" s="187">
        <v>50.023854999999998</v>
      </c>
      <c r="H139" s="187">
        <v>0.99857695000000002</v>
      </c>
      <c r="I139" s="62">
        <v>0.99912566999999997</v>
      </c>
      <c r="J139" s="62">
        <v>5.4257675000000003E-3</v>
      </c>
      <c r="K139" s="188"/>
      <c r="L139" s="259"/>
      <c r="M139" s="259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>
        <v>44.925815</v>
      </c>
      <c r="Y139" s="187">
        <v>48.797834000000002</v>
      </c>
      <c r="Z139" s="187">
        <v>0.99815882</v>
      </c>
      <c r="AA139" s="62">
        <v>0.99876081000000005</v>
      </c>
      <c r="AB139" s="62">
        <v>7.5124893000000003E-3</v>
      </c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6"/>
      <c r="AM139" s="86">
        <f t="shared" si="14"/>
        <v>-1.1859159999999989</v>
      </c>
      <c r="AN139" s="121">
        <f t="shared" si="15"/>
        <v>-1.2260209999999958</v>
      </c>
      <c r="AO139" s="121">
        <f t="shared" si="16"/>
        <v>-4.1813000000001654E-4</v>
      </c>
      <c r="AP139" s="121">
        <f t="shared" si="17"/>
        <v>-3.6485999999991137E-4</v>
      </c>
      <c r="AQ139" s="87">
        <f t="shared" si="18"/>
        <v>2.0867218E-3</v>
      </c>
      <c r="AR139" s="37"/>
      <c r="AS139" s="234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>
        <v>47.137428</v>
      </c>
      <c r="G140" s="187">
        <v>51.186846000000003</v>
      </c>
      <c r="H140" s="187">
        <v>0.99885429999999997</v>
      </c>
      <c r="I140" s="62">
        <v>0.99931464000000003</v>
      </c>
      <c r="J140" s="62">
        <v>3.9516910000000002E-3</v>
      </c>
      <c r="K140" s="188"/>
      <c r="L140" s="259"/>
      <c r="M140" s="259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>
        <v>47.1023</v>
      </c>
      <c r="Y140" s="187">
        <v>50.858834000000002</v>
      </c>
      <c r="Z140" s="187">
        <v>0.99866443000000005</v>
      </c>
      <c r="AA140" s="62">
        <v>0.99919243000000002</v>
      </c>
      <c r="AB140" s="62">
        <v>4.7393859999999999E-3</v>
      </c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6"/>
      <c r="AM140" s="86">
        <f t="shared" si="14"/>
        <v>-3.512800000000027E-2</v>
      </c>
      <c r="AN140" s="121">
        <f t="shared" si="15"/>
        <v>-0.32801200000000108</v>
      </c>
      <c r="AO140" s="121">
        <f t="shared" si="16"/>
        <v>-1.8986999999992538E-4</v>
      </c>
      <c r="AP140" s="121">
        <f t="shared" si="17"/>
        <v>-1.2221000000001148E-4</v>
      </c>
      <c r="AQ140" s="87">
        <f t="shared" si="18"/>
        <v>7.8769499999999971E-4</v>
      </c>
      <c r="AR140" s="37"/>
      <c r="AS140" s="234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>
        <v>48.298220000000001</v>
      </c>
      <c r="G141" s="187">
        <v>52.524039000000002</v>
      </c>
      <c r="H141" s="187">
        <v>0.99909462000000004</v>
      </c>
      <c r="I141" s="62">
        <v>0.99951011999999995</v>
      </c>
      <c r="J141" s="62">
        <v>2.8642680000000001E-3</v>
      </c>
      <c r="K141" s="188"/>
      <c r="L141" s="259"/>
      <c r="M141" s="259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>
        <v>47.892677999999997</v>
      </c>
      <c r="Y141" s="187">
        <v>51.883569000000001</v>
      </c>
      <c r="Z141" s="187">
        <v>0.99890118000000006</v>
      </c>
      <c r="AA141" s="62">
        <v>0.99938572000000003</v>
      </c>
      <c r="AB141" s="62">
        <v>3.5884150000000002E-3</v>
      </c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6"/>
      <c r="AM141" s="86">
        <f t="shared" si="14"/>
        <v>-0.40554200000000407</v>
      </c>
      <c r="AN141" s="121">
        <f t="shared" si="15"/>
        <v>-0.64047000000000054</v>
      </c>
      <c r="AO141" s="121">
        <f t="shared" si="16"/>
        <v>-1.9343999999998918E-4</v>
      </c>
      <c r="AP141" s="121">
        <f t="shared" si="17"/>
        <v>-1.2439999999991347E-4</v>
      </c>
      <c r="AQ141" s="87">
        <f t="shared" si="18"/>
        <v>7.2414700000000007E-4</v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>
        <v>40.845967000000002</v>
      </c>
      <c r="G143" s="96">
        <v>44.783880000000003</v>
      </c>
      <c r="H143" s="96">
        <v>0.99759416999999995</v>
      </c>
      <c r="I143" s="60">
        <v>0.99721526000000005</v>
      </c>
      <c r="J143" s="60">
        <v>1.0140277E-2</v>
      </c>
      <c r="K143" s="61"/>
      <c r="L143" s="258"/>
      <c r="M143" s="258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>
        <v>38.005195999999998</v>
      </c>
      <c r="Y143" s="96">
        <v>42.377724999999998</v>
      </c>
      <c r="Z143" s="96">
        <v>0.99548084000000003</v>
      </c>
      <c r="AA143" s="60">
        <v>0.99403920999999995</v>
      </c>
      <c r="AB143" s="60">
        <v>1.8328250000000001E-2</v>
      </c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5" t="s">
        <v>91</v>
      </c>
      <c r="AM143" s="119">
        <f t="shared" si="14"/>
        <v>-2.8407710000000037</v>
      </c>
      <c r="AN143" s="95">
        <f t="shared" si="15"/>
        <v>-2.4061550000000054</v>
      </c>
      <c r="AO143" s="95">
        <f t="shared" si="16"/>
        <v>-2.1133299999999133E-3</v>
      </c>
      <c r="AP143" s="95">
        <f t="shared" si="17"/>
        <v>-3.1760500000000969E-3</v>
      </c>
      <c r="AQ143" s="120">
        <f t="shared" si="18"/>
        <v>8.1879730000000012E-3</v>
      </c>
      <c r="AR143" s="37"/>
      <c r="AS143" s="234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>
        <v>46.606915999999998</v>
      </c>
      <c r="G144" s="187">
        <v>50.257969000000003</v>
      </c>
      <c r="H144" s="187">
        <v>0.99852211999999996</v>
      </c>
      <c r="I144" s="62">
        <v>0.99912571999999999</v>
      </c>
      <c r="J144" s="62">
        <v>6.1013830000000002E-3</v>
      </c>
      <c r="K144" s="188"/>
      <c r="L144" s="259"/>
      <c r="M144" s="259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>
        <v>45.564799999999998</v>
      </c>
      <c r="Y144" s="187">
        <v>49.005141999999999</v>
      </c>
      <c r="Z144" s="187">
        <v>0.99803176000000005</v>
      </c>
      <c r="AA144" s="62">
        <v>0.99876019999999999</v>
      </c>
      <c r="AB144" s="62">
        <v>7.697275E-3</v>
      </c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6"/>
      <c r="AM144" s="86">
        <f t="shared" si="14"/>
        <v>-1.042116</v>
      </c>
      <c r="AN144" s="121">
        <f t="shared" si="15"/>
        <v>-1.2528270000000035</v>
      </c>
      <c r="AO144" s="121">
        <f t="shared" si="16"/>
        <v>-4.9035999999991198E-4</v>
      </c>
      <c r="AP144" s="121">
        <f t="shared" si="17"/>
        <v>-3.6552000000000806E-4</v>
      </c>
      <c r="AQ144" s="87">
        <f t="shared" si="18"/>
        <v>1.5958919999999998E-3</v>
      </c>
      <c r="AR144" s="37"/>
      <c r="AS144" s="234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>
        <v>48.017060999999998</v>
      </c>
      <c r="G145" s="187">
        <v>51.749054999999998</v>
      </c>
      <c r="H145" s="187">
        <v>0.99881297000000002</v>
      </c>
      <c r="I145" s="62">
        <v>0.99933004999999997</v>
      </c>
      <c r="J145" s="62">
        <v>4.4263293999999998E-3</v>
      </c>
      <c r="K145" s="188"/>
      <c r="L145" s="259"/>
      <c r="M145" s="259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>
        <v>46.871521999999999</v>
      </c>
      <c r="Y145" s="187">
        <v>50.281872999999997</v>
      </c>
      <c r="Z145" s="187">
        <v>0.99858318000000001</v>
      </c>
      <c r="AA145" s="62">
        <v>0.99909998</v>
      </c>
      <c r="AB145" s="62">
        <v>5.4829344000000002E-3</v>
      </c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6"/>
      <c r="AM145" s="86">
        <f t="shared" si="14"/>
        <v>-1.1455389999999994</v>
      </c>
      <c r="AN145" s="121">
        <f t="shared" si="15"/>
        <v>-1.4671820000000011</v>
      </c>
      <c r="AO145" s="121">
        <f t="shared" si="16"/>
        <v>-2.2979000000000749E-4</v>
      </c>
      <c r="AP145" s="121">
        <f t="shared" si="17"/>
        <v>-2.3006999999997113E-4</v>
      </c>
      <c r="AQ145" s="87">
        <f t="shared" si="18"/>
        <v>1.0566050000000004E-3</v>
      </c>
      <c r="AR145" s="37"/>
      <c r="AS145" s="234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>
        <v>49.160539999999997</v>
      </c>
      <c r="G146" s="187">
        <v>52.970039999999997</v>
      </c>
      <c r="H146" s="187">
        <v>0.99907263000000002</v>
      </c>
      <c r="I146" s="62">
        <v>0.99952386000000004</v>
      </c>
      <c r="J146" s="62">
        <v>2.7954867E-3</v>
      </c>
      <c r="K146" s="188"/>
      <c r="L146" s="259"/>
      <c r="M146" s="259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>
        <v>48.617772000000002</v>
      </c>
      <c r="Y146" s="187">
        <v>52.201369</v>
      </c>
      <c r="Z146" s="187">
        <v>0.99886737000000003</v>
      </c>
      <c r="AA146" s="62">
        <v>0.99937494999999998</v>
      </c>
      <c r="AB146" s="62">
        <v>3.9957146999999998E-3</v>
      </c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6"/>
      <c r="AM146" s="86">
        <f t="shared" si="14"/>
        <v>-0.54276799999999525</v>
      </c>
      <c r="AN146" s="121">
        <f t="shared" si="15"/>
        <v>-0.76867099999999766</v>
      </c>
      <c r="AO146" s="121">
        <f t="shared" si="16"/>
        <v>-2.052599999999849E-4</v>
      </c>
      <c r="AP146" s="121">
        <f t="shared" si="17"/>
        <v>-1.4891000000005761E-4</v>
      </c>
      <c r="AQ146" s="87">
        <f t="shared" si="18"/>
        <v>1.2002279999999998E-3</v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>
        <v>40.882131000000001</v>
      </c>
      <c r="G148" s="96">
        <v>44.989106999999997</v>
      </c>
      <c r="H148" s="96">
        <v>0.99752982999999995</v>
      </c>
      <c r="I148" s="60">
        <v>0.99714977999999999</v>
      </c>
      <c r="J148" s="60">
        <v>9.2420439999999996E-3</v>
      </c>
      <c r="K148" s="61"/>
      <c r="L148" s="258"/>
      <c r="M148" s="258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>
        <v>37.843364000000001</v>
      </c>
      <c r="Y148" s="96">
        <v>42.279485000000001</v>
      </c>
      <c r="Z148" s="96">
        <v>0.99515986999999995</v>
      </c>
      <c r="AA148" s="60">
        <v>0.99349582000000003</v>
      </c>
      <c r="AB148" s="60">
        <v>1.7820986E-2</v>
      </c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5" t="s">
        <v>92</v>
      </c>
      <c r="AM148" s="119">
        <f t="shared" si="14"/>
        <v>-3.038767</v>
      </c>
      <c r="AN148" s="95">
        <f t="shared" si="15"/>
        <v>-2.709621999999996</v>
      </c>
      <c r="AO148" s="95">
        <f t="shared" si="16"/>
        <v>-2.3699600000000043E-3</v>
      </c>
      <c r="AP148" s="95">
        <f t="shared" si="17"/>
        <v>-3.6539599999999561E-3</v>
      </c>
      <c r="AQ148" s="120">
        <f t="shared" si="18"/>
        <v>8.5789420000000009E-3</v>
      </c>
      <c r="AR148" s="37"/>
      <c r="AS148" s="234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>
        <v>47.196759999999998</v>
      </c>
      <c r="G149" s="187">
        <v>50.619267000000001</v>
      </c>
      <c r="H149" s="187">
        <v>0.99853316000000003</v>
      </c>
      <c r="I149" s="62">
        <v>0.99919937000000003</v>
      </c>
      <c r="J149" s="62">
        <v>5.52741E-3</v>
      </c>
      <c r="K149" s="188"/>
      <c r="L149" s="259"/>
      <c r="M149" s="259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>
        <v>45.520941000000001</v>
      </c>
      <c r="Y149" s="187">
        <v>48.692224000000003</v>
      </c>
      <c r="Z149" s="187">
        <v>0.99798500999999995</v>
      </c>
      <c r="AA149" s="62">
        <v>0.99880610000000003</v>
      </c>
      <c r="AB149" s="62">
        <v>7.1640610000000002E-3</v>
      </c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6"/>
      <c r="AM149" s="86">
        <f t="shared" si="14"/>
        <v>-1.6758189999999971</v>
      </c>
      <c r="AN149" s="121">
        <f t="shared" si="15"/>
        <v>-1.9270429999999976</v>
      </c>
      <c r="AO149" s="121">
        <f t="shared" si="16"/>
        <v>-5.4815000000008052E-4</v>
      </c>
      <c r="AP149" s="121">
        <f t="shared" si="17"/>
        <v>-3.9327000000000112E-4</v>
      </c>
      <c r="AQ149" s="87">
        <f t="shared" si="18"/>
        <v>1.6366510000000003E-3</v>
      </c>
      <c r="AR149" s="37"/>
      <c r="AS149" s="234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>
        <v>48.827103000000001</v>
      </c>
      <c r="G150" s="187">
        <v>52.205812000000002</v>
      </c>
      <c r="H150" s="187">
        <v>0.99883798999999995</v>
      </c>
      <c r="I150" s="62">
        <v>0.99940150000000005</v>
      </c>
      <c r="J150" s="62">
        <v>4.0246644E-3</v>
      </c>
      <c r="K150" s="188"/>
      <c r="L150" s="259"/>
      <c r="M150" s="259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>
        <v>47.100250000000003</v>
      </c>
      <c r="Y150" s="187">
        <v>50.341613000000002</v>
      </c>
      <c r="Z150" s="187">
        <v>0.99861146000000001</v>
      </c>
      <c r="AA150" s="62">
        <v>0.99913589000000003</v>
      </c>
      <c r="AB150" s="62">
        <v>5.0348329999999998E-3</v>
      </c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6"/>
      <c r="AM150" s="86">
        <f t="shared" si="14"/>
        <v>-1.7268529999999984</v>
      </c>
      <c r="AN150" s="121">
        <f t="shared" si="15"/>
        <v>-1.8641989999999993</v>
      </c>
      <c r="AO150" s="121">
        <f t="shared" si="16"/>
        <v>-2.2652999999994705E-4</v>
      </c>
      <c r="AP150" s="121">
        <f t="shared" si="17"/>
        <v>-2.6561000000002721E-4</v>
      </c>
      <c r="AQ150" s="87">
        <f t="shared" si="18"/>
        <v>1.0101685999999999E-3</v>
      </c>
      <c r="AR150" s="37"/>
      <c r="AS150" s="234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>
        <v>49.949866999999998</v>
      </c>
      <c r="G151" s="187">
        <v>53.332687</v>
      </c>
      <c r="H151" s="187">
        <v>0.99907738999999995</v>
      </c>
      <c r="I151" s="62">
        <v>0.99957346999999996</v>
      </c>
      <c r="J151" s="62">
        <v>2.3553354999999998E-3</v>
      </c>
      <c r="K151" s="188"/>
      <c r="L151" s="259"/>
      <c r="M151" s="259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>
        <v>49.262352</v>
      </c>
      <c r="Y151" s="187">
        <v>52.517704000000002</v>
      </c>
      <c r="Z151" s="187">
        <v>0.99888854000000005</v>
      </c>
      <c r="AA151" s="62">
        <v>0.99943331000000002</v>
      </c>
      <c r="AB151" s="62">
        <v>3.5880215E-3</v>
      </c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6"/>
      <c r="AM151" s="86">
        <f t="shared" si="14"/>
        <v>-0.68751499999999766</v>
      </c>
      <c r="AN151" s="121">
        <f t="shared" si="15"/>
        <v>-0.81498299999999801</v>
      </c>
      <c r="AO151" s="121">
        <f t="shared" si="16"/>
        <v>-1.8884999999990715E-4</v>
      </c>
      <c r="AP151" s="121">
        <f t="shared" si="17"/>
        <v>-1.4015999999994477E-4</v>
      </c>
      <c r="AQ151" s="87">
        <f t="shared" si="18"/>
        <v>1.2326860000000002E-3</v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5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9"/>
      <c r="M154" s="259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9"/>
      <c r="M155" s="259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9"/>
      <c r="M156" s="259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5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9"/>
      <c r="M159" s="259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9"/>
      <c r="M160" s="259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9"/>
      <c r="M161" s="259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5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9"/>
      <c r="M164" s="259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9"/>
      <c r="M165" s="259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9"/>
      <c r="M166" s="259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5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9"/>
      <c r="M169" s="259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9"/>
      <c r="M170" s="259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9"/>
      <c r="M171" s="259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5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9"/>
      <c r="M174" s="259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9"/>
      <c r="M175" s="259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9"/>
      <c r="M176" s="259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5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9"/>
      <c r="M179" s="259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9"/>
      <c r="M180" s="259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9"/>
      <c r="M181" s="259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5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9"/>
      <c r="M184" s="259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9"/>
      <c r="M185" s="259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9"/>
      <c r="M186" s="259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5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9"/>
      <c r="M189" s="259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9"/>
      <c r="M190" s="259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9"/>
      <c r="M191" s="259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40.762335</v>
      </c>
      <c r="G641" s="135">
        <f t="shared" si="59"/>
        <v>44.434503999999997</v>
      </c>
      <c r="H641" s="135">
        <f t="shared" si="59"/>
        <v>0.99729352000000004</v>
      </c>
      <c r="I641" s="135">
        <f t="shared" si="59"/>
        <v>0.99714977999999999</v>
      </c>
      <c r="J641" s="135">
        <f t="shared" si="59"/>
        <v>6.0232085999999997E-3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35.901434000000002</v>
      </c>
      <c r="Y641" s="135">
        <f t="shared" si="60"/>
        <v>39.941108</v>
      </c>
      <c r="Z641" s="135">
        <f t="shared" si="60"/>
        <v>0.99429807000000003</v>
      </c>
      <c r="AA641" s="135">
        <f t="shared" si="60"/>
        <v>0.99162786999999997</v>
      </c>
      <c r="AB641" s="135">
        <f t="shared" si="60"/>
        <v>1.48234535E-2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4"/>
      <c r="F642" s="18">
        <f t="shared" si="59"/>
        <v>44.243687000000001</v>
      </c>
      <c r="G642" s="18">
        <f t="shared" si="59"/>
        <v>48.618549999999999</v>
      </c>
      <c r="H642" s="18">
        <f t="shared" si="59"/>
        <v>0.99840395000000004</v>
      </c>
      <c r="I642" s="18">
        <f t="shared" si="59"/>
        <v>0.99900964999999997</v>
      </c>
      <c r="J642" s="18">
        <f t="shared" si="59"/>
        <v>3.4454976999999999E-3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32</v>
      </c>
      <c r="V642" s="107"/>
      <c r="W642" s="264"/>
      <c r="X642" s="18">
        <f t="shared" si="60"/>
        <v>42.763202999999997</v>
      </c>
      <c r="Y642" s="18">
        <f t="shared" si="60"/>
        <v>46.817093</v>
      </c>
      <c r="Z642" s="18">
        <f t="shared" si="60"/>
        <v>0.99785391000000001</v>
      </c>
      <c r="AA642" s="18">
        <f t="shared" si="60"/>
        <v>0.99834036000000004</v>
      </c>
      <c r="AB642" s="18">
        <f t="shared" si="60"/>
        <v>5.1605682999999996E-3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4"/>
      <c r="F643" s="18">
        <f t="shared" si="59"/>
        <v>44.972769</v>
      </c>
      <c r="G643" s="18">
        <f t="shared" si="59"/>
        <v>49.504415000000002</v>
      </c>
      <c r="H643" s="18">
        <f t="shared" si="59"/>
        <v>0.99875278999999995</v>
      </c>
      <c r="I643" s="18">
        <f t="shared" si="59"/>
        <v>0.99921819000000001</v>
      </c>
      <c r="J643" s="18">
        <f t="shared" si="59"/>
        <v>2.1238895000000001E-3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33</v>
      </c>
      <c r="V643" s="107"/>
      <c r="W643" s="264"/>
      <c r="X643" s="18">
        <f t="shared" si="60"/>
        <v>44.826101000000001</v>
      </c>
      <c r="Y643" s="18">
        <f t="shared" si="60"/>
        <v>49.283192</v>
      </c>
      <c r="Z643" s="18">
        <f t="shared" si="60"/>
        <v>0.99852669000000005</v>
      </c>
      <c r="AA643" s="18">
        <f t="shared" si="60"/>
        <v>0.99909998</v>
      </c>
      <c r="AB643" s="18">
        <f t="shared" si="60"/>
        <v>3.017437E-3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4"/>
      <c r="F644" s="18">
        <f t="shared" si="59"/>
        <v>45.886665999999998</v>
      </c>
      <c r="G644" s="18">
        <f t="shared" si="59"/>
        <v>50.299796000000001</v>
      </c>
      <c r="H644" s="18">
        <f t="shared" si="59"/>
        <v>0.99899274999999998</v>
      </c>
      <c r="I644" s="18">
        <f t="shared" si="59"/>
        <v>0.99934805999999998</v>
      </c>
      <c r="J644" s="18">
        <f t="shared" si="59"/>
        <v>1.1673325E-3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35</v>
      </c>
      <c r="V644" s="107"/>
      <c r="W644" s="264"/>
      <c r="X644" s="18">
        <f t="shared" si="60"/>
        <v>45.866703999999999</v>
      </c>
      <c r="Y644" s="18">
        <f t="shared" si="60"/>
        <v>50.197819000000003</v>
      </c>
      <c r="Z644" s="18">
        <f t="shared" si="60"/>
        <v>0.99881664999999997</v>
      </c>
      <c r="AA644" s="18">
        <f t="shared" si="60"/>
        <v>0.99927513000000001</v>
      </c>
      <c r="AB644" s="18">
        <f t="shared" si="60"/>
        <v>1.800311E-3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89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46.934429999999999</v>
      </c>
      <c r="G646" s="135">
        <f t="shared" si="61"/>
        <v>50.171560999999997</v>
      </c>
      <c r="H646" s="135">
        <f t="shared" si="61"/>
        <v>0.99838638000000002</v>
      </c>
      <c r="I646" s="135">
        <f t="shared" si="61"/>
        <v>0.99891797000000004</v>
      </c>
      <c r="J646" s="135">
        <f t="shared" si="61"/>
        <v>1.0781094E-2</v>
      </c>
      <c r="K646" s="109"/>
      <c r="L646" s="109"/>
      <c r="M646" s="109"/>
      <c r="N646" s="109"/>
      <c r="O646" s="263"/>
      <c r="P646" s="109"/>
      <c r="Q646" s="110"/>
      <c r="R646" s="111"/>
      <c r="T646" s="289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41.379066999999999</v>
      </c>
      <c r="Y646" s="135">
        <f t="shared" si="62"/>
        <v>45.275010000000002</v>
      </c>
      <c r="Z646" s="135">
        <f t="shared" si="62"/>
        <v>0.99674289999999999</v>
      </c>
      <c r="AA646" s="135">
        <f t="shared" si="62"/>
        <v>0.99613282000000003</v>
      </c>
      <c r="AB646" s="135">
        <f t="shared" si="62"/>
        <v>2.0788926999999999E-2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4"/>
      <c r="F647" s="18">
        <f t="shared" si="61"/>
        <v>49.584834000000001</v>
      </c>
      <c r="G647" s="18">
        <f t="shared" si="61"/>
        <v>52.474266999999998</v>
      </c>
      <c r="H647" s="18">
        <f t="shared" si="61"/>
        <v>0.99888816000000002</v>
      </c>
      <c r="I647" s="18">
        <f t="shared" si="61"/>
        <v>0.99936298999999995</v>
      </c>
      <c r="J647" s="18">
        <f t="shared" si="61"/>
        <v>6.1013830000000002E-3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32</v>
      </c>
      <c r="V647" s="107"/>
      <c r="W647" s="264"/>
      <c r="X647" s="18">
        <f t="shared" si="62"/>
        <v>47.420943000000001</v>
      </c>
      <c r="Y647" s="18">
        <f t="shared" si="62"/>
        <v>50.508082000000002</v>
      </c>
      <c r="Z647" s="18">
        <f t="shared" si="62"/>
        <v>0.99858526000000003</v>
      </c>
      <c r="AA647" s="18">
        <f t="shared" si="62"/>
        <v>0.99902495000000002</v>
      </c>
      <c r="AB647" s="18">
        <f t="shared" si="62"/>
        <v>8.8170009999999997E-3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4"/>
      <c r="F648" s="18">
        <f t="shared" si="61"/>
        <v>51.350802999999999</v>
      </c>
      <c r="G648" s="18">
        <f t="shared" si="61"/>
        <v>54.041997000000002</v>
      </c>
      <c r="H648" s="18">
        <f t="shared" si="61"/>
        <v>0.99907581999999995</v>
      </c>
      <c r="I648" s="18">
        <f t="shared" si="61"/>
        <v>0.99953322</v>
      </c>
      <c r="J648" s="18">
        <f t="shared" si="61"/>
        <v>4.9577323E-3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33</v>
      </c>
      <c r="V648" s="107"/>
      <c r="W648" s="264"/>
      <c r="X648" s="18">
        <f t="shared" si="62"/>
        <v>50.075828000000001</v>
      </c>
      <c r="Y648" s="18">
        <f t="shared" si="62"/>
        <v>52.901657999999998</v>
      </c>
      <c r="Z648" s="18">
        <f t="shared" si="62"/>
        <v>0.99892718999999996</v>
      </c>
      <c r="AA648" s="18">
        <f t="shared" si="62"/>
        <v>0.99941880000000005</v>
      </c>
      <c r="AB648" s="18">
        <f t="shared" si="62"/>
        <v>5.5453693000000002E-3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4"/>
      <c r="F649" s="18">
        <f t="shared" si="61"/>
        <v>53.446933000000001</v>
      </c>
      <c r="G649" s="18">
        <f t="shared" si="61"/>
        <v>55.824993999999997</v>
      </c>
      <c r="H649" s="18">
        <f t="shared" si="61"/>
        <v>0.99921877000000003</v>
      </c>
      <c r="I649" s="18">
        <f t="shared" si="61"/>
        <v>0.99969512000000005</v>
      </c>
      <c r="J649" s="18">
        <f t="shared" si="61"/>
        <v>4.1366950000000001E-3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35</v>
      </c>
      <c r="V649" s="107"/>
      <c r="W649" s="264"/>
      <c r="X649" s="18">
        <f t="shared" si="62"/>
        <v>51.634059999999998</v>
      </c>
      <c r="Y649" s="18">
        <f t="shared" si="62"/>
        <v>54.244650999999998</v>
      </c>
      <c r="Z649" s="18">
        <f t="shared" si="62"/>
        <v>0.99909492</v>
      </c>
      <c r="AA649" s="18">
        <f t="shared" si="62"/>
        <v>0.99956935999999996</v>
      </c>
      <c r="AB649" s="18">
        <f t="shared" si="62"/>
        <v>4.2867000000000001E-3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2"/>
      <c r="F651" s="135">
        <f t="shared" ref="F651:J654" si="63">F646-F641</f>
        <v>6.1720949999999988</v>
      </c>
      <c r="G651" s="135">
        <f t="shared" si="63"/>
        <v>5.7370570000000001</v>
      </c>
      <c r="H651" s="135">
        <f t="shared" si="63"/>
        <v>1.0928599999999733E-3</v>
      </c>
      <c r="I651" s="135">
        <f t="shared" si="63"/>
        <v>1.7681900000000583E-3</v>
      </c>
      <c r="J651" s="135">
        <f t="shared" si="63"/>
        <v>4.7578854E-3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192</v>
      </c>
      <c r="U651" s="25" t="s">
        <v>31</v>
      </c>
      <c r="V651" s="106"/>
      <c r="W651" s="262"/>
      <c r="X651" s="135">
        <f t="shared" ref="X651:AB654" si="64">X646-X641</f>
        <v>5.4776329999999973</v>
      </c>
      <c r="Y651" s="135">
        <f t="shared" si="64"/>
        <v>5.3339020000000019</v>
      </c>
      <c r="Z651" s="135">
        <f t="shared" si="64"/>
        <v>2.4448299999999534E-3</v>
      </c>
      <c r="AA651" s="135">
        <f t="shared" si="64"/>
        <v>4.5049500000000631E-3</v>
      </c>
      <c r="AB651" s="135">
        <f t="shared" si="64"/>
        <v>5.9654734999999987E-3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4"/>
      <c r="F652" s="18">
        <f t="shared" si="63"/>
        <v>5.3411469999999994</v>
      </c>
      <c r="G652" s="18">
        <f t="shared" si="63"/>
        <v>3.8557169999999985</v>
      </c>
      <c r="H652" s="18">
        <f t="shared" si="63"/>
        <v>4.8420999999998493E-4</v>
      </c>
      <c r="I652" s="18">
        <f t="shared" si="63"/>
        <v>3.5333999999997978E-4</v>
      </c>
      <c r="J652" s="18">
        <f t="shared" si="63"/>
        <v>2.6558853000000003E-3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32</v>
      </c>
      <c r="V652" s="107"/>
      <c r="W652" s="264"/>
      <c r="X652" s="18">
        <f t="shared" si="64"/>
        <v>4.657740000000004</v>
      </c>
      <c r="Y652" s="18">
        <f t="shared" si="64"/>
        <v>3.6909890000000019</v>
      </c>
      <c r="Z652" s="18">
        <f t="shared" si="64"/>
        <v>7.3135000000001948E-4</v>
      </c>
      <c r="AA652" s="18">
        <f t="shared" si="64"/>
        <v>6.8458999999998493E-4</v>
      </c>
      <c r="AB652" s="18">
        <f t="shared" si="64"/>
        <v>3.6564327000000001E-3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4"/>
      <c r="F653" s="18">
        <f t="shared" si="63"/>
        <v>6.3780339999999995</v>
      </c>
      <c r="G653" s="18">
        <f t="shared" si="63"/>
        <v>4.5375820000000004</v>
      </c>
      <c r="H653" s="18">
        <f t="shared" si="63"/>
        <v>3.2303000000000193E-4</v>
      </c>
      <c r="I653" s="18">
        <f t="shared" si="63"/>
        <v>3.1502999999999393E-4</v>
      </c>
      <c r="J653" s="18">
        <f t="shared" si="63"/>
        <v>2.8338427999999999E-3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33</v>
      </c>
      <c r="V653" s="107"/>
      <c r="W653" s="264"/>
      <c r="X653" s="18">
        <f t="shared" si="64"/>
        <v>5.249727</v>
      </c>
      <c r="Y653" s="18">
        <f t="shared" si="64"/>
        <v>3.618465999999998</v>
      </c>
      <c r="Z653" s="18">
        <f t="shared" si="64"/>
        <v>4.0049999999991481E-4</v>
      </c>
      <c r="AA653" s="18">
        <f t="shared" si="64"/>
        <v>3.1882000000005295E-4</v>
      </c>
      <c r="AB653" s="18">
        <f t="shared" si="64"/>
        <v>2.5279323000000002E-3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4"/>
      <c r="F654" s="18">
        <f t="shared" si="63"/>
        <v>7.5602670000000032</v>
      </c>
      <c r="G654" s="18">
        <f t="shared" si="63"/>
        <v>5.5251979999999961</v>
      </c>
      <c r="H654" s="18">
        <f t="shared" si="63"/>
        <v>2.2602000000004896E-4</v>
      </c>
      <c r="I654" s="18">
        <f t="shared" si="63"/>
        <v>3.4706000000006565E-4</v>
      </c>
      <c r="J654" s="18">
        <f t="shared" si="63"/>
        <v>2.9693625000000003E-3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35</v>
      </c>
      <c r="V654" s="107"/>
      <c r="W654" s="264"/>
      <c r="X654" s="18">
        <f t="shared" si="64"/>
        <v>5.7673559999999995</v>
      </c>
      <c r="Y654" s="18">
        <f t="shared" si="64"/>
        <v>4.0468319999999949</v>
      </c>
      <c r="Z654" s="18">
        <f t="shared" si="64"/>
        <v>2.7827000000002489E-4</v>
      </c>
      <c r="AA654" s="18">
        <f t="shared" si="64"/>
        <v>2.9422999999995092E-4</v>
      </c>
      <c r="AB654" s="18">
        <f t="shared" si="64"/>
        <v>2.4863890000000003E-3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T388:T392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topLeftCell="A7" zoomScale="130" zoomScaleNormal="130" workbookViewId="0">
      <selection activeCell="J20" sqref="J20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9</v>
      </c>
      <c r="C2" s="295" t="str">
        <f>CONCATENATE("Summary [ ",'Summary (auto)'!$C$3," ]")</f>
        <v>Summary [ 12bit-quantize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breakfast</v>
      </c>
      <c r="U2" s="290" t="str">
        <f>CONCATENATE("Summary [ ",'Summary (auto)'!$C$4," ]")</f>
        <v>Summary [ 11bit-quantize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1"/>
      <c r="AK2" s="199"/>
      <c r="AL2" s="161" t="str">
        <f>$B$2</f>
        <v>breakfast</v>
      </c>
      <c r="AM2" s="305" t="s">
        <v>47</v>
      </c>
      <c r="AN2" s="269"/>
      <c r="AO2" s="269"/>
      <c r="AP2" s="269"/>
      <c r="AQ2" s="291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0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0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3"/>
      <c r="Q4" s="273"/>
      <c r="R4" s="301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3"/>
      <c r="AI4" s="273"/>
      <c r="AJ4" s="301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9"/>
      <c r="C5" s="25" t="s">
        <v>31</v>
      </c>
      <c r="D5" s="26"/>
      <c r="E5" s="125">
        <f>E23</f>
        <v>29751.368000000002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34.749182266666672</v>
      </c>
      <c r="G5" s="30">
        <f t="shared" si="0"/>
        <v>38.896995266666664</v>
      </c>
      <c r="H5" s="30">
        <f t="shared" si="0"/>
        <v>0.98575294599999996</v>
      </c>
      <c r="I5" s="90">
        <f t="shared" si="0"/>
        <v>0.99025311599999999</v>
      </c>
      <c r="J5" s="90">
        <f t="shared" si="0"/>
        <v>2.3186905733333332E-2</v>
      </c>
      <c r="K5" s="55"/>
      <c r="L5" s="55"/>
      <c r="M5" s="55"/>
      <c r="N5" s="26"/>
      <c r="O5" s="56"/>
      <c r="P5" s="130">
        <f t="shared" ref="P5:Q8" si="1">P16</f>
        <v>27.670999999999999</v>
      </c>
      <c r="Q5" s="151">
        <f t="shared" si="1"/>
        <v>10.577999999999999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23711.600000000002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31.614838533333337</v>
      </c>
      <c r="Y5" s="30">
        <f t="shared" si="2"/>
        <v>35.854039133333337</v>
      </c>
      <c r="Z5" s="30">
        <f t="shared" si="2"/>
        <v>0.97036158666666661</v>
      </c>
      <c r="AA5" s="90">
        <f t="shared" si="2"/>
        <v>0.9846960893333333</v>
      </c>
      <c r="AB5" s="90">
        <f t="shared" si="2"/>
        <v>4.6651748733333345E-2</v>
      </c>
      <c r="AC5" s="55"/>
      <c r="AD5" s="55"/>
      <c r="AE5" s="55"/>
      <c r="AF5" s="26"/>
      <c r="AG5" s="239"/>
      <c r="AH5" s="130">
        <f t="shared" ref="AH5:AI8" si="3">AH16</f>
        <v>28.484000000000002</v>
      </c>
      <c r="AI5" s="151">
        <f t="shared" si="3"/>
        <v>12.265000000000001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5.5159066801511392E-2</v>
      </c>
      <c r="AN5" s="241">
        <f>bdrate($E5:$E8,G5:G8,$W5:$W8,Y5:Y8)</f>
        <v>5.944778780946236E-2</v>
      </c>
      <c r="AO5" s="241">
        <f>bdrate($E5:$E8,H5:H8,$W5:$W8,Z5:Z8)</f>
        <v>2.3138044032442462E-2</v>
      </c>
      <c r="AP5" s="241">
        <f>bdrate($E5:$E8,I5:I8,$W5:$W8,AA5:AA8)</f>
        <v>-0.14147176245910764</v>
      </c>
      <c r="AQ5" s="242">
        <f>bdrateInverted($E5:$E8,J5:J8,$W5:$W8,AB5:AB8)</f>
        <v>0.11874960511374599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39615.536</v>
      </c>
      <c r="F6" s="90">
        <f t="shared" si="0"/>
        <v>37.375619733333338</v>
      </c>
      <c r="G6" s="90">
        <f t="shared" si="0"/>
        <v>41.334714466666675</v>
      </c>
      <c r="H6" s="90">
        <f t="shared" si="0"/>
        <v>0.99170901333333339</v>
      </c>
      <c r="I6" s="90">
        <f t="shared" si="0"/>
        <v>0.99195924199999985</v>
      </c>
      <c r="J6" s="90">
        <f t="shared" si="0"/>
        <v>1.4264820533333333E-2</v>
      </c>
      <c r="K6" s="56"/>
      <c r="L6" s="56"/>
      <c r="M6" s="56"/>
      <c r="N6" s="28"/>
      <c r="O6" s="56"/>
      <c r="P6" s="130">
        <f t="shared" si="1"/>
        <v>27.843</v>
      </c>
      <c r="Q6" s="130">
        <f t="shared" si="1"/>
        <v>10.609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31949.432000000001</v>
      </c>
      <c r="X6" s="90">
        <f t="shared" si="2"/>
        <v>35.270391400000001</v>
      </c>
      <c r="Y6" s="90">
        <f t="shared" si="2"/>
        <v>39.290285066666669</v>
      </c>
      <c r="Z6" s="90">
        <f t="shared" si="2"/>
        <v>0.98787434800000018</v>
      </c>
      <c r="AA6" s="90">
        <f t="shared" si="2"/>
        <v>0.99063908533333322</v>
      </c>
      <c r="AB6" s="90">
        <f t="shared" si="2"/>
        <v>2.1896924799999998E-2</v>
      </c>
      <c r="AC6" s="56"/>
      <c r="AD6" s="56"/>
      <c r="AE6" s="56"/>
      <c r="AF6" s="28"/>
      <c r="AG6" s="239"/>
      <c r="AH6" s="130">
        <f t="shared" si="3"/>
        <v>28.484000000000002</v>
      </c>
      <c r="AI6" s="130">
        <f t="shared" si="3"/>
        <v>12.686999999999999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53677.455999999998</v>
      </c>
      <c r="F7" s="90">
        <f t="shared" si="0"/>
        <v>38.600735666666658</v>
      </c>
      <c r="G7" s="90">
        <f t="shared" si="0"/>
        <v>42.532670000000003</v>
      </c>
      <c r="H7" s="90">
        <f t="shared" si="0"/>
        <v>0.99345479600000008</v>
      </c>
      <c r="I7" s="90">
        <f t="shared" si="0"/>
        <v>0.99302144466666675</v>
      </c>
      <c r="J7" s="90">
        <f t="shared" si="0"/>
        <v>1.1909770366666666E-2</v>
      </c>
      <c r="K7" s="56"/>
      <c r="L7" s="56"/>
      <c r="M7" s="56"/>
      <c r="N7" s="28"/>
      <c r="O7" s="56"/>
      <c r="P7" s="130">
        <f t="shared" si="1"/>
        <v>27.655999999999999</v>
      </c>
      <c r="Q7" s="130">
        <f t="shared" si="1"/>
        <v>10.795999999999999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42517.448000000004</v>
      </c>
      <c r="X7" s="90">
        <f t="shared" si="2"/>
        <v>37.438068600000001</v>
      </c>
      <c r="Y7" s="90">
        <f t="shared" si="2"/>
        <v>41.385118333333338</v>
      </c>
      <c r="Z7" s="90">
        <f t="shared" si="2"/>
        <v>0.99215317200000008</v>
      </c>
      <c r="AA7" s="90">
        <f t="shared" si="2"/>
        <v>0.99305070066666656</v>
      </c>
      <c r="AB7" s="90">
        <f t="shared" si="2"/>
        <v>1.5356418633333334E-2</v>
      </c>
      <c r="AC7" s="56"/>
      <c r="AD7" s="56"/>
      <c r="AE7" s="56"/>
      <c r="AF7" s="28"/>
      <c r="AG7" s="239"/>
      <c r="AH7" s="130">
        <f t="shared" si="3"/>
        <v>28.405999999999999</v>
      </c>
      <c r="AI7" s="130">
        <f t="shared" si="3"/>
        <v>12.795999999999999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75127.895999999993</v>
      </c>
      <c r="F8" s="90">
        <f t="shared" si="0"/>
        <v>39.234061666666669</v>
      </c>
      <c r="G8" s="90">
        <f t="shared" si="0"/>
        <v>43.189662066666671</v>
      </c>
      <c r="H8" s="90">
        <f t="shared" si="0"/>
        <v>0.99423304933333345</v>
      </c>
      <c r="I8" s="90">
        <f t="shared" si="0"/>
        <v>0.99441893800000003</v>
      </c>
      <c r="J8" s="90">
        <f t="shared" si="0"/>
        <v>1.10563534E-2</v>
      </c>
      <c r="K8" s="56"/>
      <c r="L8" s="56"/>
      <c r="M8" s="56"/>
      <c r="N8" s="28"/>
      <c r="O8" s="56"/>
      <c r="P8" s="130">
        <f t="shared" si="1"/>
        <v>28.437000000000001</v>
      </c>
      <c r="Q8" s="130">
        <f t="shared" si="1"/>
        <v>11.265000000000001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58006.704000000005</v>
      </c>
      <c r="X8" s="90">
        <f t="shared" si="2"/>
        <v>38.775618466666671</v>
      </c>
      <c r="Y8" s="90">
        <f t="shared" si="2"/>
        <v>42.682579266666671</v>
      </c>
      <c r="Z8" s="90">
        <f t="shared" si="2"/>
        <v>0.99361224866666675</v>
      </c>
      <c r="AA8" s="90">
        <f t="shared" si="2"/>
        <v>0.99639159466666671</v>
      </c>
      <c r="AB8" s="90">
        <f t="shared" si="2"/>
        <v>1.2526188599999996E-2</v>
      </c>
      <c r="AC8" s="56"/>
      <c r="AD8" s="56"/>
      <c r="AE8" s="56"/>
      <c r="AF8" s="28"/>
      <c r="AG8" s="239"/>
      <c r="AH8" s="130">
        <f t="shared" si="3"/>
        <v>28.484000000000002</v>
      </c>
      <c r="AI8" s="130">
        <f t="shared" si="3"/>
        <v>12.406000000000001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27.899955242160388</v>
      </c>
      <c r="Q10" s="154">
        <f>GEOMEAN(Q5:Q8)</f>
        <v>10.808564561246717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28.464479943553258</v>
      </c>
      <c r="AI10" s="154">
        <f>GEOMEAN(AI5:AI8)</f>
        <v>12.536696874586722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0" t="str">
        <f>CONCATENATE("Encoding/Decoding [ ",'Summary (auto)'!$C$3," ]")</f>
        <v>Encoding/Decoding [ 12bit-quantize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1"/>
      <c r="T13" s="21"/>
      <c r="U13" s="290" t="str">
        <f>CONCATENATE("Encoding [ ",'Summary (auto)'!$C$4," ]")</f>
        <v>Encoding [ 11bit-quantize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1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31</v>
      </c>
      <c r="D16" s="26"/>
      <c r="E16" s="128">
        <v>6017.5439999999999</v>
      </c>
      <c r="F16" s="166">
        <v>5823.6</v>
      </c>
      <c r="G16" s="166">
        <v>417.62400000000002</v>
      </c>
      <c r="H16" s="166">
        <v>6.28</v>
      </c>
      <c r="I16" s="166">
        <v>7.056</v>
      </c>
      <c r="J16" s="166">
        <v>9887.48</v>
      </c>
      <c r="K16" s="60">
        <v>5509.6239999999998</v>
      </c>
      <c r="L16" s="60">
        <v>2082.16</v>
      </c>
      <c r="M16" s="60">
        <v>7.8879999999999999</v>
      </c>
      <c r="N16" s="55"/>
      <c r="O16" s="253"/>
      <c r="P16" s="129">
        <v>27.670999999999999</v>
      </c>
      <c r="Q16" s="129">
        <v>10.577999999999999</v>
      </c>
      <c r="R16" s="142"/>
      <c r="S16" s="214"/>
      <c r="T16" s="302"/>
      <c r="U16" s="25" t="s">
        <v>31</v>
      </c>
      <c r="V16" s="26"/>
      <c r="W16" s="128">
        <v>6017.5439999999999</v>
      </c>
      <c r="X16" s="166">
        <v>4303.1760000000004</v>
      </c>
      <c r="Y16" s="166">
        <v>87.623999999999995</v>
      </c>
      <c r="Z16" s="166">
        <v>1.9039999999999999</v>
      </c>
      <c r="AA16" s="166">
        <v>2.5920000000000001</v>
      </c>
      <c r="AB16" s="166">
        <v>7741.4480000000003</v>
      </c>
      <c r="AC16" s="60">
        <v>4003.6080000000002</v>
      </c>
      <c r="AD16" s="60">
        <v>1553.704</v>
      </c>
      <c r="AE16" s="60">
        <v>7.8879999999999999</v>
      </c>
      <c r="AF16" s="55"/>
      <c r="AG16" s="253"/>
      <c r="AH16" s="129">
        <v>28.484000000000002</v>
      </c>
      <c r="AI16" s="129">
        <v>12.265000000000001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6017.5439999999999</v>
      </c>
      <c r="F17" s="167">
        <v>7945.6639999999998</v>
      </c>
      <c r="G17" s="167">
        <v>2014.184</v>
      </c>
      <c r="H17" s="167">
        <v>142.952</v>
      </c>
      <c r="I17" s="167">
        <v>97.888000000000005</v>
      </c>
      <c r="J17" s="167">
        <v>12945.232</v>
      </c>
      <c r="K17" s="62">
        <v>7647.88</v>
      </c>
      <c r="L17" s="62">
        <v>2804.192</v>
      </c>
      <c r="M17" s="62">
        <v>7.88</v>
      </c>
      <c r="N17" s="56"/>
      <c r="O17" s="239"/>
      <c r="P17" s="144">
        <v>27.843</v>
      </c>
      <c r="Q17" s="144">
        <v>10.609</v>
      </c>
      <c r="R17" s="145"/>
      <c r="S17" s="214"/>
      <c r="T17" s="286"/>
      <c r="U17" s="27" t="s">
        <v>32</v>
      </c>
      <c r="V17" s="28"/>
      <c r="W17" s="143">
        <v>6017.5439999999999</v>
      </c>
      <c r="X17" s="167">
        <v>6334.2079999999996</v>
      </c>
      <c r="Y17" s="167">
        <v>648.99199999999996</v>
      </c>
      <c r="Z17" s="167">
        <v>13.224</v>
      </c>
      <c r="AA17" s="167">
        <v>12.04</v>
      </c>
      <c r="AB17" s="167">
        <v>10633.28</v>
      </c>
      <c r="AC17" s="62">
        <v>6028.2479999999996</v>
      </c>
      <c r="AD17" s="62">
        <v>2261.8960000000002</v>
      </c>
      <c r="AE17" s="62">
        <v>7.88</v>
      </c>
      <c r="AF17" s="56"/>
      <c r="AG17" s="239"/>
      <c r="AH17" s="144">
        <v>28.484000000000002</v>
      </c>
      <c r="AI17" s="144">
        <v>12.686999999999999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6017.5439999999999</v>
      </c>
      <c r="F18" s="167">
        <v>10136.959999999999</v>
      </c>
      <c r="G18" s="167">
        <v>5684.2879999999996</v>
      </c>
      <c r="H18" s="167">
        <v>1486.1120000000001</v>
      </c>
      <c r="I18" s="167">
        <v>852.40800000000002</v>
      </c>
      <c r="J18" s="167">
        <v>16059.464</v>
      </c>
      <c r="K18" s="62">
        <v>9886.2240000000002</v>
      </c>
      <c r="L18" s="62">
        <v>3554.4560000000001</v>
      </c>
      <c r="M18" s="62">
        <v>7.8639999999999999</v>
      </c>
      <c r="N18" s="56"/>
      <c r="O18" s="239"/>
      <c r="P18" s="144">
        <v>27.655999999999999</v>
      </c>
      <c r="Q18" s="144">
        <v>10.795999999999999</v>
      </c>
      <c r="R18" s="145"/>
      <c r="S18" s="214"/>
      <c r="T18" s="286"/>
      <c r="U18" s="27" t="s">
        <v>33</v>
      </c>
      <c r="V18" s="28"/>
      <c r="W18" s="143">
        <v>6017.5439999999999</v>
      </c>
      <c r="X18" s="167">
        <v>8460.0400000000009</v>
      </c>
      <c r="Y18" s="167">
        <v>2697.6959999999999</v>
      </c>
      <c r="Z18" s="167">
        <v>283.47199999999998</v>
      </c>
      <c r="AA18" s="167">
        <v>177.34399999999999</v>
      </c>
      <c r="AB18" s="167">
        <v>13707.36</v>
      </c>
      <c r="AC18" s="62">
        <v>8185.768</v>
      </c>
      <c r="AD18" s="62">
        <v>2988.2240000000002</v>
      </c>
      <c r="AE18" s="62">
        <v>7.8639999999999999</v>
      </c>
      <c r="AF18" s="56"/>
      <c r="AG18" s="239"/>
      <c r="AH18" s="144">
        <v>28.405999999999999</v>
      </c>
      <c r="AI18" s="144">
        <v>12.795999999999999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6017.5439999999999</v>
      </c>
      <c r="F19" s="167">
        <v>12236.376</v>
      </c>
      <c r="G19" s="167">
        <v>11012.263999999999</v>
      </c>
      <c r="H19" s="167">
        <v>6050.8879999999999</v>
      </c>
      <c r="I19" s="167">
        <v>3968.904</v>
      </c>
      <c r="J19" s="167">
        <v>19250.664000000001</v>
      </c>
      <c r="K19" s="62">
        <v>12245.712</v>
      </c>
      <c r="L19" s="62">
        <v>4345.5439999999999</v>
      </c>
      <c r="M19" s="62">
        <v>7.7359999999999998</v>
      </c>
      <c r="N19" s="56"/>
      <c r="O19" s="239"/>
      <c r="P19" s="144">
        <v>28.437000000000001</v>
      </c>
      <c r="Q19" s="144">
        <v>11.265000000000001</v>
      </c>
      <c r="R19" s="145"/>
      <c r="S19" s="214"/>
      <c r="T19" s="286"/>
      <c r="U19" s="27" t="s">
        <v>35</v>
      </c>
      <c r="V19" s="28"/>
      <c r="W19" s="143">
        <v>6017.5439999999999</v>
      </c>
      <c r="X19" s="167">
        <v>10502.464</v>
      </c>
      <c r="Y19" s="167">
        <v>6799.2160000000003</v>
      </c>
      <c r="Z19" s="167">
        <v>2311.2800000000002</v>
      </c>
      <c r="AA19" s="167">
        <v>1316.048</v>
      </c>
      <c r="AB19" s="167">
        <v>16849.752</v>
      </c>
      <c r="AC19" s="62">
        <v>10463.6</v>
      </c>
      <c r="AD19" s="62">
        <v>3746.8</v>
      </c>
      <c r="AE19" s="62">
        <v>7.7359999999999998</v>
      </c>
      <c r="AF19" s="56"/>
      <c r="AG19" s="239"/>
      <c r="AH19" s="144">
        <v>28.484000000000002</v>
      </c>
      <c r="AI19" s="144">
        <v>12.406000000000001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215">
        <f>SUM(J16:J19)/SUM(E23:E26)</f>
        <v>0.29339545894860275</v>
      </c>
      <c r="K20" s="58"/>
      <c r="L20" s="58"/>
      <c r="M20" s="58"/>
      <c r="N20" s="58"/>
      <c r="O20" s="254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7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7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8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9"/>
      <c r="C23" s="25" t="s">
        <v>31</v>
      </c>
      <c r="D23" s="26"/>
      <c r="E23" s="127">
        <f>SUM(E16:L16)</f>
        <v>29751.368000000002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89"/>
      <c r="U23" s="25" t="s">
        <v>31</v>
      </c>
      <c r="V23" s="26"/>
      <c r="W23" s="127">
        <f>SUM(W16:AD16)</f>
        <v>23711.600000000002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39615.536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31949.432000000001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53677.455999999998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42517.448000000004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75127.895999999993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58006.704000000005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0" t="str">
        <f>CONCATENATE("View Synthesis [ ",'Summary (auto)'!$C$3," ]")</f>
        <v>View Synthesis [ 12bit-quantize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1"/>
      <c r="S31" s="214"/>
      <c r="T31" s="21"/>
      <c r="U31" s="290" t="str">
        <f>CONCATENATE("View Synthesis [ ",'Summary (auto)'!$C$4," ]")</f>
        <v>View Synthesis [ 11bit-quantize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1"/>
      <c r="AK31" s="199"/>
      <c r="AL31" s="199"/>
      <c r="AM31" s="29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35.039278000000003</v>
      </c>
      <c r="G33" s="96">
        <v>39.165531999999999</v>
      </c>
      <c r="H33" s="96">
        <v>0.98547048000000004</v>
      </c>
      <c r="I33" s="60">
        <v>0.98940971</v>
      </c>
      <c r="J33" s="60">
        <v>2.3538033E-2</v>
      </c>
      <c r="K33" s="61"/>
      <c r="L33" s="258"/>
      <c r="M33" s="258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31.886216000000001</v>
      </c>
      <c r="Y33" s="96">
        <v>36.105237000000002</v>
      </c>
      <c r="Z33" s="96">
        <v>0.96973739000000003</v>
      </c>
      <c r="AA33" s="60">
        <v>0.984537</v>
      </c>
      <c r="AB33" s="60">
        <v>4.7966186000000001E-2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-3.153062000000002</v>
      </c>
      <c r="AN33" s="95">
        <f t="shared" ref="AN33:AN96" si="5">IF(OR(Y33="",G33=""),"",Y33-G33)</f>
        <v>-3.0602949999999964</v>
      </c>
      <c r="AO33" s="95">
        <f t="shared" ref="AO33:AO96" si="6">IF(OR(Z33="",H33=""),"",Z33-H33)</f>
        <v>-1.5733090000000005E-2</v>
      </c>
      <c r="AP33" s="95">
        <f t="shared" ref="AP33:AP96" si="7">IF(OR(AA33="",I33=""),"",AA33-I33)</f>
        <v>-4.8727100000000023E-3</v>
      </c>
      <c r="AQ33" s="120">
        <f t="shared" ref="AQ33:AQ96" si="8">IF(OR(AB33="",J33=""),"",AB33-J33)</f>
        <v>2.4428153000000001E-2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37.583537</v>
      </c>
      <c r="G34" s="187">
        <v>41.525461</v>
      </c>
      <c r="H34" s="187">
        <v>0.99143342000000001</v>
      </c>
      <c r="I34" s="62">
        <v>0.99077435999999997</v>
      </c>
      <c r="J34" s="62">
        <v>1.4323491000000001E-2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35.414324000000001</v>
      </c>
      <c r="Y34" s="187">
        <v>39.434522000000001</v>
      </c>
      <c r="Z34" s="187">
        <v>0.98748833999999996</v>
      </c>
      <c r="AA34" s="62">
        <v>0.98939162000000003</v>
      </c>
      <c r="AB34" s="62">
        <v>2.1893830999999999E-2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6"/>
      <c r="AM34" s="86">
        <f t="shared" si="4"/>
        <v>-2.1692129999999992</v>
      </c>
      <c r="AN34" s="121">
        <f t="shared" si="5"/>
        <v>-2.0909389999999988</v>
      </c>
      <c r="AO34" s="121">
        <f t="shared" si="6"/>
        <v>-3.9450800000000452E-3</v>
      </c>
      <c r="AP34" s="121">
        <f t="shared" si="7"/>
        <v>-1.3827399999999379E-3</v>
      </c>
      <c r="AQ34" s="87">
        <f t="shared" si="8"/>
        <v>7.5703399999999983E-3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38.909802999999997</v>
      </c>
      <c r="G35" s="187">
        <v>42.802069000000003</v>
      </c>
      <c r="H35" s="187">
        <v>0.99328126000000005</v>
      </c>
      <c r="I35" s="62">
        <v>0.99201912999999997</v>
      </c>
      <c r="J35" s="62">
        <v>1.1850523E-2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37.778270999999997</v>
      </c>
      <c r="Y35" s="187">
        <v>41.692489000000002</v>
      </c>
      <c r="Z35" s="187">
        <v>0.99194698999999997</v>
      </c>
      <c r="AA35" s="62">
        <v>0.99176986</v>
      </c>
      <c r="AB35" s="62">
        <v>1.5036135000000001E-2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6"/>
      <c r="AM35" s="86">
        <f t="shared" si="4"/>
        <v>-1.131532</v>
      </c>
      <c r="AN35" s="121">
        <f t="shared" si="5"/>
        <v>-1.1095800000000011</v>
      </c>
      <c r="AO35" s="121">
        <f t="shared" si="6"/>
        <v>-1.3342700000000818E-3</v>
      </c>
      <c r="AP35" s="121">
        <f t="shared" si="7"/>
        <v>-2.4926999999996813E-4</v>
      </c>
      <c r="AQ35" s="87">
        <f t="shared" si="8"/>
        <v>3.1856120000000009E-3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39.649728000000003</v>
      </c>
      <c r="G36" s="187">
        <v>43.571928</v>
      </c>
      <c r="H36" s="187">
        <v>0.99412336000000001</v>
      </c>
      <c r="I36" s="62">
        <v>0.99685928999999995</v>
      </c>
      <c r="J36" s="62">
        <v>1.0694835E-2</v>
      </c>
      <c r="K36" s="188"/>
      <c r="L36" s="259"/>
      <c r="M36" s="259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39.134796000000001</v>
      </c>
      <c r="Y36" s="187">
        <v>43.008685999999997</v>
      </c>
      <c r="Z36" s="187">
        <v>0.99347797999999998</v>
      </c>
      <c r="AA36" s="62">
        <v>0.99637502</v>
      </c>
      <c r="AB36" s="62">
        <v>1.2051811000000001E-2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6"/>
      <c r="AM36" s="86">
        <f t="shared" si="4"/>
        <v>-0.51493200000000172</v>
      </c>
      <c r="AN36" s="121">
        <f t="shared" si="5"/>
        <v>-0.56324200000000246</v>
      </c>
      <c r="AO36" s="121">
        <f t="shared" si="6"/>
        <v>-6.4538000000002871E-4</v>
      </c>
      <c r="AP36" s="121">
        <f t="shared" si="7"/>
        <v>-4.8426999999995335E-4</v>
      </c>
      <c r="AQ36" s="87">
        <f t="shared" si="8"/>
        <v>1.3569760000000011E-3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34.98854</v>
      </c>
      <c r="G38" s="96">
        <v>39.114001000000002</v>
      </c>
      <c r="H38" s="96">
        <v>0.9859464</v>
      </c>
      <c r="I38" s="60">
        <v>0.99011978</v>
      </c>
      <c r="J38" s="60">
        <v>2.3027543000000001E-2</v>
      </c>
      <c r="K38" s="61"/>
      <c r="L38" s="258"/>
      <c r="M38" s="258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31.874414000000002</v>
      </c>
      <c r="Y38" s="96">
        <v>36.087015000000001</v>
      </c>
      <c r="Z38" s="96">
        <v>0.97070871000000003</v>
      </c>
      <c r="AA38" s="60">
        <v>0.98523106999999999</v>
      </c>
      <c r="AB38" s="60">
        <v>4.6821232999999997E-2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-3.1141259999999988</v>
      </c>
      <c r="AN38" s="95">
        <f t="shared" si="5"/>
        <v>-3.0269860000000008</v>
      </c>
      <c r="AO38" s="95">
        <f t="shared" si="6"/>
        <v>-1.523768999999997E-2</v>
      </c>
      <c r="AP38" s="95">
        <f t="shared" si="7"/>
        <v>-4.8887100000000183E-3</v>
      </c>
      <c r="AQ38" s="120">
        <f t="shared" si="8"/>
        <v>2.3793689999999996E-2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37.545914000000003</v>
      </c>
      <c r="G39" s="187">
        <v>41.501085000000003</v>
      </c>
      <c r="H39" s="187">
        <v>0.99163305000000002</v>
      </c>
      <c r="I39" s="62">
        <v>0.99159987999999999</v>
      </c>
      <c r="J39" s="62">
        <v>1.43402275E-2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35.458680000000001</v>
      </c>
      <c r="Y39" s="187">
        <v>39.483412000000001</v>
      </c>
      <c r="Z39" s="187">
        <v>0.98798951000000002</v>
      </c>
      <c r="AA39" s="62">
        <v>0.99032547000000004</v>
      </c>
      <c r="AB39" s="62">
        <v>2.1739979999999999E-2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6"/>
      <c r="AM39" s="86">
        <f t="shared" si="4"/>
        <v>-2.0872340000000023</v>
      </c>
      <c r="AN39" s="121">
        <f t="shared" si="5"/>
        <v>-2.017673000000002</v>
      </c>
      <c r="AO39" s="121">
        <f t="shared" si="6"/>
        <v>-3.6435400000000007E-3</v>
      </c>
      <c r="AP39" s="121">
        <f t="shared" si="7"/>
        <v>-1.2744099999999481E-3</v>
      </c>
      <c r="AQ39" s="87">
        <f t="shared" si="8"/>
        <v>7.3997524999999988E-3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38.703963000000002</v>
      </c>
      <c r="G40" s="187">
        <v>42.633884000000002</v>
      </c>
      <c r="H40" s="187">
        <v>0.99326610000000004</v>
      </c>
      <c r="I40" s="62">
        <v>0.99270186999999999</v>
      </c>
      <c r="J40" s="62">
        <v>1.2120248E-2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37.594262000000001</v>
      </c>
      <c r="Y40" s="187">
        <v>41.554488999999997</v>
      </c>
      <c r="Z40" s="187">
        <v>0.99208702000000004</v>
      </c>
      <c r="AA40" s="62">
        <v>0.99235304999999996</v>
      </c>
      <c r="AB40" s="62">
        <v>1.5256588999999999E-2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6"/>
      <c r="AM40" s="86">
        <f t="shared" si="4"/>
        <v>-1.1097010000000012</v>
      </c>
      <c r="AN40" s="121">
        <f t="shared" si="5"/>
        <v>-1.0793950000000052</v>
      </c>
      <c r="AO40" s="121">
        <f t="shared" si="6"/>
        <v>-1.179079999999999E-3</v>
      </c>
      <c r="AP40" s="121">
        <f t="shared" si="7"/>
        <v>-3.4882000000002744E-4</v>
      </c>
      <c r="AQ40" s="87">
        <f t="shared" si="8"/>
        <v>3.1363409999999991E-3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39.303722999999998</v>
      </c>
      <c r="G41" s="187">
        <v>43.258952000000001</v>
      </c>
      <c r="H41" s="187">
        <v>0.99401941999999999</v>
      </c>
      <c r="I41" s="62">
        <v>0.99408892999999998</v>
      </c>
      <c r="J41" s="62">
        <v>1.1243738E-2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38.867311999999998</v>
      </c>
      <c r="Y41" s="187">
        <v>42.784258000000001</v>
      </c>
      <c r="Z41" s="187">
        <v>0.99342169000000002</v>
      </c>
      <c r="AA41" s="62">
        <v>0.99639261000000001</v>
      </c>
      <c r="AB41" s="62">
        <v>1.2560709E-2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6"/>
      <c r="AM41" s="86">
        <f t="shared" si="4"/>
        <v>-0.43641099999999966</v>
      </c>
      <c r="AN41" s="121">
        <f t="shared" si="5"/>
        <v>-0.47469399999999951</v>
      </c>
      <c r="AO41" s="121">
        <f t="shared" si="6"/>
        <v>-5.9772999999996301E-4</v>
      </c>
      <c r="AP41" s="121">
        <f t="shared" si="7"/>
        <v>2.3036800000000301E-3</v>
      </c>
      <c r="AQ41" s="87">
        <f t="shared" si="8"/>
        <v>1.3169710000000001E-3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35.054386999999998</v>
      </c>
      <c r="G43" s="96">
        <v>39.179025000000003</v>
      </c>
      <c r="H43" s="96">
        <v>0.98609164000000005</v>
      </c>
      <c r="I43" s="60">
        <v>0.99045227999999996</v>
      </c>
      <c r="J43" s="60">
        <v>2.1918910999999999E-2</v>
      </c>
      <c r="K43" s="61"/>
      <c r="L43" s="258"/>
      <c r="M43" s="258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31.862162000000001</v>
      </c>
      <c r="Y43" s="96">
        <v>36.079946999999997</v>
      </c>
      <c r="Z43" s="96">
        <v>0.97082088</v>
      </c>
      <c r="AA43" s="60">
        <v>0.98529856999999998</v>
      </c>
      <c r="AB43" s="60">
        <v>4.5890607E-2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-3.192224999999997</v>
      </c>
      <c r="AN43" s="95">
        <f t="shared" si="5"/>
        <v>-3.0990780000000058</v>
      </c>
      <c r="AO43" s="95">
        <f t="shared" si="6"/>
        <v>-1.527076000000005E-2</v>
      </c>
      <c r="AP43" s="95">
        <f t="shared" si="7"/>
        <v>-5.153709999999978E-3</v>
      </c>
      <c r="AQ43" s="120">
        <f t="shared" si="8"/>
        <v>2.3971696000000001E-2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37.591357000000002</v>
      </c>
      <c r="G44" s="187">
        <v>41.550986000000002</v>
      </c>
      <c r="H44" s="187">
        <v>0.99172713999999995</v>
      </c>
      <c r="I44" s="62">
        <v>0.99199353999999995</v>
      </c>
      <c r="J44" s="62">
        <v>1.3441944000000001E-2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35.543621000000002</v>
      </c>
      <c r="Y44" s="187">
        <v>39.555914000000001</v>
      </c>
      <c r="Z44" s="187">
        <v>0.98808136000000002</v>
      </c>
      <c r="AA44" s="62">
        <v>0.99079536000000001</v>
      </c>
      <c r="AB44" s="62">
        <v>2.0748784999999999E-2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6"/>
      <c r="AM44" s="86">
        <f t="shared" si="4"/>
        <v>-2.0477360000000004</v>
      </c>
      <c r="AN44" s="121">
        <f t="shared" si="5"/>
        <v>-1.9950720000000004</v>
      </c>
      <c r="AO44" s="121">
        <f t="shared" si="6"/>
        <v>-3.6457799999999319E-3</v>
      </c>
      <c r="AP44" s="121">
        <f t="shared" si="7"/>
        <v>-1.1981799999999376E-3</v>
      </c>
      <c r="AQ44" s="87">
        <f t="shared" si="8"/>
        <v>7.3068409999999979E-3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38.716313999999997</v>
      </c>
      <c r="G45" s="187">
        <v>42.651209999999999</v>
      </c>
      <c r="H45" s="187">
        <v>0.99325264999999996</v>
      </c>
      <c r="I45" s="62">
        <v>0.99297544999999998</v>
      </c>
      <c r="J45" s="62">
        <v>1.1442336000000001E-2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37.587142</v>
      </c>
      <c r="Y45" s="187">
        <v>41.542442000000001</v>
      </c>
      <c r="Z45" s="187">
        <v>0.9921044</v>
      </c>
      <c r="AA45" s="62">
        <v>0.99245976999999996</v>
      </c>
      <c r="AB45" s="62">
        <v>1.4716350499999999E-2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6"/>
      <c r="AM45" s="86">
        <f t="shared" si="4"/>
        <v>-1.129171999999997</v>
      </c>
      <c r="AN45" s="121">
        <f t="shared" si="5"/>
        <v>-1.1087679999999978</v>
      </c>
      <c r="AO45" s="121">
        <f t="shared" si="6"/>
        <v>-1.1482499999999618E-3</v>
      </c>
      <c r="AP45" s="121">
        <f t="shared" si="7"/>
        <v>-5.1568000000001835E-4</v>
      </c>
      <c r="AQ45" s="87">
        <f t="shared" si="8"/>
        <v>3.2740144999999984E-3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39.259095000000002</v>
      </c>
      <c r="G46" s="187">
        <v>43.220519000000003</v>
      </c>
      <c r="H46" s="187">
        <v>0.99397365999999998</v>
      </c>
      <c r="I46" s="62">
        <v>0.99402120999999999</v>
      </c>
      <c r="J46" s="62">
        <v>1.084892E-2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38.838647000000002</v>
      </c>
      <c r="Y46" s="187">
        <v>42.760227999999998</v>
      </c>
      <c r="Z46" s="187">
        <v>0.99340578000000002</v>
      </c>
      <c r="AA46" s="62">
        <v>0.99639248000000002</v>
      </c>
      <c r="AB46" s="62">
        <v>1.2187019E-2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6"/>
      <c r="AM46" s="86">
        <f t="shared" si="4"/>
        <v>-0.42044800000000038</v>
      </c>
      <c r="AN46" s="121">
        <f t="shared" si="5"/>
        <v>-0.46029100000000511</v>
      </c>
      <c r="AO46" s="121">
        <f t="shared" si="6"/>
        <v>-5.6787999999996508E-4</v>
      </c>
      <c r="AP46" s="121">
        <f t="shared" si="7"/>
        <v>2.3712700000000364E-3</v>
      </c>
      <c r="AQ46" s="87">
        <f t="shared" si="8"/>
        <v>1.3380990000000006E-3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34.982998000000002</v>
      </c>
      <c r="G48" s="96">
        <v>39.102172000000003</v>
      </c>
      <c r="H48" s="96">
        <v>0.98587634000000002</v>
      </c>
      <c r="I48" s="60">
        <v>0.99011757</v>
      </c>
      <c r="J48" s="60">
        <v>2.3314149999999999E-2</v>
      </c>
      <c r="K48" s="61"/>
      <c r="L48" s="258"/>
      <c r="M48" s="258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31.755503000000001</v>
      </c>
      <c r="Y48" s="96">
        <v>35.981068</v>
      </c>
      <c r="Z48" s="96">
        <v>0.97056531000000001</v>
      </c>
      <c r="AA48" s="60">
        <v>0.98368942000000004</v>
      </c>
      <c r="AB48" s="60">
        <v>4.8320870000000002E-2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-3.2274950000000011</v>
      </c>
      <c r="AN48" s="95">
        <f t="shared" si="5"/>
        <v>-3.1211040000000025</v>
      </c>
      <c r="AO48" s="95">
        <f t="shared" si="6"/>
        <v>-1.5311030000000003E-2</v>
      </c>
      <c r="AP48" s="95">
        <f t="shared" si="7"/>
        <v>-6.4281499999999658E-3</v>
      </c>
      <c r="AQ48" s="120">
        <f t="shared" si="8"/>
        <v>2.5006720000000003E-2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37.532626999999998</v>
      </c>
      <c r="G49" s="187">
        <v>41.485618000000002</v>
      </c>
      <c r="H49" s="187">
        <v>0.99155506000000004</v>
      </c>
      <c r="I49" s="62">
        <v>0.99193997</v>
      </c>
      <c r="J49" s="62">
        <v>1.4134871E-2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35.481563000000001</v>
      </c>
      <c r="Y49" s="187">
        <v>39.477629</v>
      </c>
      <c r="Z49" s="187">
        <v>0.98784919000000004</v>
      </c>
      <c r="AA49" s="62">
        <v>0.99068681000000003</v>
      </c>
      <c r="AB49" s="62">
        <v>2.1831783E-2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6"/>
      <c r="AM49" s="86">
        <f t="shared" si="4"/>
        <v>-2.0510639999999967</v>
      </c>
      <c r="AN49" s="121">
        <f t="shared" si="5"/>
        <v>-2.007989000000002</v>
      </c>
      <c r="AO49" s="121">
        <f t="shared" si="6"/>
        <v>-3.70587E-3</v>
      </c>
      <c r="AP49" s="121">
        <f t="shared" si="7"/>
        <v>-1.2531599999999754E-3</v>
      </c>
      <c r="AQ49" s="87">
        <f t="shared" si="8"/>
        <v>7.6969120000000002E-3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38.633268999999999</v>
      </c>
      <c r="G50" s="187">
        <v>42.559258999999997</v>
      </c>
      <c r="H50" s="187">
        <v>0.99314325999999997</v>
      </c>
      <c r="I50" s="62">
        <v>0.99294192000000003</v>
      </c>
      <c r="J50" s="62">
        <v>1.1943622500000001E-2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37.501694999999998</v>
      </c>
      <c r="Y50" s="187">
        <v>41.438963000000001</v>
      </c>
      <c r="Z50" s="187">
        <v>0.99192623000000002</v>
      </c>
      <c r="AA50" s="62">
        <v>0.99221946000000005</v>
      </c>
      <c r="AB50" s="62">
        <v>1.5484542E-2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6"/>
      <c r="AM50" s="86">
        <f t="shared" si="4"/>
        <v>-1.1315740000000005</v>
      </c>
      <c r="AN50" s="121">
        <f t="shared" si="5"/>
        <v>-1.1202959999999962</v>
      </c>
      <c r="AO50" s="121">
        <f t="shared" si="6"/>
        <v>-1.2170299999999523E-3</v>
      </c>
      <c r="AP50" s="121">
        <f t="shared" si="7"/>
        <v>-7.2245999999998034E-4</v>
      </c>
      <c r="AQ50" s="87">
        <f t="shared" si="8"/>
        <v>3.5409194999999997E-3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39.214084999999997</v>
      </c>
      <c r="G51" s="187">
        <v>43.176236000000003</v>
      </c>
      <c r="H51" s="187">
        <v>0.99389132999999996</v>
      </c>
      <c r="I51" s="62">
        <v>0.99386693000000004</v>
      </c>
      <c r="J51" s="62">
        <v>1.1289062000000001E-2</v>
      </c>
      <c r="K51" s="188"/>
      <c r="L51" s="259"/>
      <c r="M51" s="259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38.757742</v>
      </c>
      <c r="Y51" s="187">
        <v>42.670358</v>
      </c>
      <c r="Z51" s="187">
        <v>0.99329378999999995</v>
      </c>
      <c r="AA51" s="62">
        <v>0.99633731000000003</v>
      </c>
      <c r="AB51" s="62">
        <v>1.2805515E-2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6"/>
      <c r="AM51" s="86">
        <f t="shared" si="4"/>
        <v>-0.45634299999999683</v>
      </c>
      <c r="AN51" s="121">
        <f t="shared" si="5"/>
        <v>-0.50587800000000271</v>
      </c>
      <c r="AO51" s="121">
        <f t="shared" si="6"/>
        <v>-5.9754000000000751E-4</v>
      </c>
      <c r="AP51" s="121">
        <f t="shared" si="7"/>
        <v>2.4703799999999942E-3</v>
      </c>
      <c r="AQ51" s="87">
        <f t="shared" si="8"/>
        <v>1.5164529999999992E-3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34.402977999999997</v>
      </c>
      <c r="G53" s="96">
        <v>38.509363</v>
      </c>
      <c r="H53" s="96">
        <v>0.98447788000000003</v>
      </c>
      <c r="I53" s="60">
        <v>0.98938331999999996</v>
      </c>
      <c r="J53" s="60">
        <v>2.5996829999999999E-2</v>
      </c>
      <c r="K53" s="61"/>
      <c r="L53" s="258"/>
      <c r="M53" s="258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31.203941</v>
      </c>
      <c r="Y53" s="96">
        <v>35.446899999999999</v>
      </c>
      <c r="Z53" s="96">
        <v>0.96829631000000005</v>
      </c>
      <c r="AA53" s="60">
        <v>0.98241159</v>
      </c>
      <c r="AB53" s="60">
        <v>5.2259100000000003E-2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-3.199036999999997</v>
      </c>
      <c r="AN53" s="95">
        <f t="shared" si="5"/>
        <v>-3.062463000000001</v>
      </c>
      <c r="AO53" s="95">
        <f t="shared" si="6"/>
        <v>-1.6181569999999978E-2</v>
      </c>
      <c r="AP53" s="95">
        <f t="shared" si="7"/>
        <v>-6.9717299999999538E-3</v>
      </c>
      <c r="AQ53" s="120">
        <f t="shared" si="8"/>
        <v>2.6262270000000004E-2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37.02373</v>
      </c>
      <c r="G54" s="187">
        <v>40.949157</v>
      </c>
      <c r="H54" s="187">
        <v>0.99082736999999999</v>
      </c>
      <c r="I54" s="62">
        <v>0.99202614</v>
      </c>
      <c r="J54" s="62">
        <v>1.5945088E-2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34.990597000000001</v>
      </c>
      <c r="Y54" s="187">
        <v>38.959257999999998</v>
      </c>
      <c r="Z54" s="187">
        <v>0.98667501999999996</v>
      </c>
      <c r="AA54" s="62">
        <v>0.99058678</v>
      </c>
      <c r="AB54" s="62">
        <v>2.4478223E-2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6"/>
      <c r="AM54" s="86">
        <f t="shared" si="4"/>
        <v>-2.0331329999999994</v>
      </c>
      <c r="AN54" s="121">
        <f t="shared" si="5"/>
        <v>-1.9898990000000012</v>
      </c>
      <c r="AO54" s="121">
        <f t="shared" si="6"/>
        <v>-4.1523500000000269E-3</v>
      </c>
      <c r="AP54" s="121">
        <f t="shared" si="7"/>
        <v>-1.4393600000000006E-3</v>
      </c>
      <c r="AQ54" s="87">
        <f t="shared" si="8"/>
        <v>8.5331350000000007E-3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38.280048999999998</v>
      </c>
      <c r="G55" s="187">
        <v>42.191457</v>
      </c>
      <c r="H55" s="187">
        <v>0.99272903999999995</v>
      </c>
      <c r="I55" s="62">
        <v>0.99320551000000001</v>
      </c>
      <c r="J55" s="62">
        <v>1.3191843E-2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37.088504999999998</v>
      </c>
      <c r="Y55" s="187">
        <v>40.997728000000002</v>
      </c>
      <c r="Z55" s="187">
        <v>0.99127299999999996</v>
      </c>
      <c r="AA55" s="62">
        <v>0.99497915000000003</v>
      </c>
      <c r="AB55" s="62">
        <v>1.7271603999999999E-2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6"/>
      <c r="AM55" s="86">
        <f t="shared" si="4"/>
        <v>-1.1915440000000004</v>
      </c>
      <c r="AN55" s="121">
        <f t="shared" si="5"/>
        <v>-1.1937289999999976</v>
      </c>
      <c r="AO55" s="121">
        <f t="shared" si="6"/>
        <v>-1.4560399999999918E-3</v>
      </c>
      <c r="AP55" s="121">
        <f t="shared" si="7"/>
        <v>1.7736400000000208E-3</v>
      </c>
      <c r="AQ55" s="87">
        <f t="shared" si="8"/>
        <v>4.0797609999999995E-3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38.944797000000001</v>
      </c>
      <c r="G56" s="187">
        <v>42.898240999999999</v>
      </c>
      <c r="H56" s="187">
        <v>0.99365999000000005</v>
      </c>
      <c r="I56" s="62">
        <v>0.99400091999999995</v>
      </c>
      <c r="J56" s="62">
        <v>1.225652E-2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38.443992000000001</v>
      </c>
      <c r="Y56" s="187">
        <v>42.327267999999997</v>
      </c>
      <c r="Z56" s="187">
        <v>0.99293200000000004</v>
      </c>
      <c r="AA56" s="62">
        <v>0.99617184999999997</v>
      </c>
      <c r="AB56" s="62">
        <v>1.3921464999999999E-2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6"/>
      <c r="AM56" s="86">
        <f t="shared" si="4"/>
        <v>-0.50080499999999972</v>
      </c>
      <c r="AN56" s="121">
        <f t="shared" si="5"/>
        <v>-0.57097300000000217</v>
      </c>
      <c r="AO56" s="121">
        <f t="shared" si="6"/>
        <v>-7.2799000000001168E-4</v>
      </c>
      <c r="AP56" s="121">
        <f t="shared" si="7"/>
        <v>2.1709300000000153E-3</v>
      </c>
      <c r="AQ56" s="87">
        <f t="shared" si="8"/>
        <v>1.6649449999999993E-3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34.836874999999999</v>
      </c>
      <c r="G58" s="96">
        <v>39.009546</v>
      </c>
      <c r="H58" s="96">
        <v>0.98611188000000005</v>
      </c>
      <c r="I58" s="60">
        <v>0.99049061999999999</v>
      </c>
      <c r="J58" s="60">
        <v>2.2912071999999999E-2</v>
      </c>
      <c r="K58" s="61"/>
      <c r="L58" s="258"/>
      <c r="M58" s="258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31.801759000000001</v>
      </c>
      <c r="Y58" s="96">
        <v>36.072372000000001</v>
      </c>
      <c r="Z58" s="96">
        <v>0.97107695000000005</v>
      </c>
      <c r="AA58" s="60">
        <v>0.98574134999999996</v>
      </c>
      <c r="AB58" s="60">
        <v>4.5232045999999998E-2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-3.0351159999999986</v>
      </c>
      <c r="AN58" s="95">
        <f t="shared" si="5"/>
        <v>-2.9371739999999988</v>
      </c>
      <c r="AO58" s="95">
        <f t="shared" si="6"/>
        <v>-1.5034930000000002E-2</v>
      </c>
      <c r="AP58" s="95">
        <f t="shared" si="7"/>
        <v>-4.7492700000000276E-3</v>
      </c>
      <c r="AQ58" s="120">
        <f t="shared" si="8"/>
        <v>2.2319973999999999E-2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37.475672000000003</v>
      </c>
      <c r="G59" s="187">
        <v>41.461638999999998</v>
      </c>
      <c r="H59" s="187">
        <v>0.99202449000000004</v>
      </c>
      <c r="I59" s="62">
        <v>0.99206214000000004</v>
      </c>
      <c r="J59" s="62">
        <v>1.40631525E-2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35.298819000000002</v>
      </c>
      <c r="Y59" s="187">
        <v>39.364373999999998</v>
      </c>
      <c r="Z59" s="187">
        <v>0.98823125000000001</v>
      </c>
      <c r="AA59" s="62">
        <v>0.99063913999999997</v>
      </c>
      <c r="AB59" s="62">
        <v>2.1130548999999998E-2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6"/>
      <c r="AM59" s="86">
        <f t="shared" si="4"/>
        <v>-2.1768530000000013</v>
      </c>
      <c r="AN59" s="121">
        <f t="shared" si="5"/>
        <v>-2.0972650000000002</v>
      </c>
      <c r="AO59" s="121">
        <f t="shared" si="6"/>
        <v>-3.793240000000031E-3</v>
      </c>
      <c r="AP59" s="121">
        <f t="shared" si="7"/>
        <v>-1.4230000000000631E-3</v>
      </c>
      <c r="AQ59" s="87">
        <f t="shared" si="8"/>
        <v>7.0673964999999981E-3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38.825980999999999</v>
      </c>
      <c r="G60" s="187">
        <v>42.762726000000001</v>
      </c>
      <c r="H60" s="187">
        <v>0.99380466000000001</v>
      </c>
      <c r="I60" s="62">
        <v>0.99320595</v>
      </c>
      <c r="J60" s="62">
        <v>1.1470431E-2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37.668280000000003</v>
      </c>
      <c r="Y60" s="187">
        <v>41.630614999999999</v>
      </c>
      <c r="Z60" s="187">
        <v>0.99252300000000004</v>
      </c>
      <c r="AA60" s="62">
        <v>0.99282738000000004</v>
      </c>
      <c r="AB60" s="62">
        <v>1.4567282000000001E-2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6"/>
      <c r="AM60" s="86">
        <f t="shared" si="4"/>
        <v>-1.1577009999999959</v>
      </c>
      <c r="AN60" s="121">
        <f t="shared" si="5"/>
        <v>-1.1321110000000019</v>
      </c>
      <c r="AO60" s="121">
        <f t="shared" si="6"/>
        <v>-1.2816599999999623E-3</v>
      </c>
      <c r="AP60" s="121">
        <f t="shared" si="7"/>
        <v>-3.7856999999996699E-4</v>
      </c>
      <c r="AQ60" s="87">
        <f t="shared" si="8"/>
        <v>3.0968510000000012E-3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39.542828999999998</v>
      </c>
      <c r="G61" s="187">
        <v>43.489885000000001</v>
      </c>
      <c r="H61" s="187">
        <v>0.99457266</v>
      </c>
      <c r="I61" s="62">
        <v>0.99695747999999995</v>
      </c>
      <c r="J61" s="62">
        <v>1.0484329000000001E-2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39.077044000000001</v>
      </c>
      <c r="Y61" s="187">
        <v>42.969279</v>
      </c>
      <c r="Z61" s="187">
        <v>0.99396709000000005</v>
      </c>
      <c r="AA61" s="62">
        <v>0.99642370000000002</v>
      </c>
      <c r="AB61" s="62">
        <v>1.175967E-2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6"/>
      <c r="AM61" s="86">
        <f t="shared" si="4"/>
        <v>-0.46578499999999678</v>
      </c>
      <c r="AN61" s="121">
        <f t="shared" si="5"/>
        <v>-0.52060600000000079</v>
      </c>
      <c r="AO61" s="121">
        <f t="shared" si="6"/>
        <v>-6.0556999999994421E-4</v>
      </c>
      <c r="AP61" s="121">
        <f t="shared" si="7"/>
        <v>-5.337799999999282E-4</v>
      </c>
      <c r="AQ61" s="87">
        <f t="shared" si="8"/>
        <v>1.2753409999999993E-3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35.068742999999998</v>
      </c>
      <c r="G63" s="96">
        <v>39.205523999999997</v>
      </c>
      <c r="H63" s="96">
        <v>0.98663566000000003</v>
      </c>
      <c r="I63" s="60">
        <v>0.99076618000000005</v>
      </c>
      <c r="J63" s="60">
        <v>2.1753748999999999E-2</v>
      </c>
      <c r="K63" s="61"/>
      <c r="L63" s="258"/>
      <c r="M63" s="258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31.93965</v>
      </c>
      <c r="Y63" s="96">
        <v>36.169091999999999</v>
      </c>
      <c r="Z63" s="96">
        <v>0.97187979999999996</v>
      </c>
      <c r="AA63" s="60">
        <v>0.98594636000000002</v>
      </c>
      <c r="AB63" s="60">
        <v>4.3670170000000001E-2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-3.1290929999999975</v>
      </c>
      <c r="AN63" s="95">
        <f t="shared" si="5"/>
        <v>-3.0364319999999978</v>
      </c>
      <c r="AO63" s="95">
        <f t="shared" si="6"/>
        <v>-1.4755860000000065E-2</v>
      </c>
      <c r="AP63" s="95">
        <f t="shared" si="7"/>
        <v>-4.8198200000000302E-3</v>
      </c>
      <c r="AQ63" s="120">
        <f t="shared" si="8"/>
        <v>2.1916421000000002E-2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37.602943000000003</v>
      </c>
      <c r="G64" s="187">
        <v>41.574361000000003</v>
      </c>
      <c r="H64" s="187">
        <v>0.99220485999999997</v>
      </c>
      <c r="I64" s="62">
        <v>0.99201614000000005</v>
      </c>
      <c r="J64" s="62">
        <v>1.3511064E-2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35.508614999999999</v>
      </c>
      <c r="Y64" s="187">
        <v>39.556168999999997</v>
      </c>
      <c r="Z64" s="187">
        <v>0.98864995</v>
      </c>
      <c r="AA64" s="62">
        <v>0.99076248</v>
      </c>
      <c r="AB64" s="62">
        <v>2.0693779999999998E-2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6"/>
      <c r="AM64" s="86">
        <f t="shared" si="4"/>
        <v>-2.0943280000000044</v>
      </c>
      <c r="AN64" s="121">
        <f t="shared" si="5"/>
        <v>-2.0181920000000062</v>
      </c>
      <c r="AO64" s="121">
        <f t="shared" si="6"/>
        <v>-3.5549099999999667E-3</v>
      </c>
      <c r="AP64" s="121">
        <f t="shared" si="7"/>
        <v>-1.2536600000000453E-3</v>
      </c>
      <c r="AQ64" s="87">
        <f t="shared" si="8"/>
        <v>7.1827159999999987E-3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38.745655999999997</v>
      </c>
      <c r="G65" s="187">
        <v>42.689295000000001</v>
      </c>
      <c r="H65" s="187">
        <v>0.99376956000000005</v>
      </c>
      <c r="I65" s="62">
        <v>0.99299322999999995</v>
      </c>
      <c r="J65" s="62">
        <v>1.1337326999999999E-2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37.611924000000002</v>
      </c>
      <c r="Y65" s="187">
        <v>41.595799999999997</v>
      </c>
      <c r="Z65" s="187">
        <v>0.99261564999999996</v>
      </c>
      <c r="AA65" s="62">
        <v>0.99268902000000003</v>
      </c>
      <c r="AB65" s="62">
        <v>1.4571842999999999E-2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6"/>
      <c r="AM65" s="86">
        <f t="shared" si="4"/>
        <v>-1.1337319999999949</v>
      </c>
      <c r="AN65" s="121">
        <f t="shared" si="5"/>
        <v>-1.0934950000000043</v>
      </c>
      <c r="AO65" s="121">
        <f t="shared" si="6"/>
        <v>-1.1539100000000913E-3</v>
      </c>
      <c r="AP65" s="121">
        <f t="shared" si="7"/>
        <v>-3.0420999999991594E-4</v>
      </c>
      <c r="AQ65" s="87">
        <f t="shared" si="8"/>
        <v>3.2345159999999998E-3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39.314289000000002</v>
      </c>
      <c r="G66" s="187">
        <v>43.280256000000001</v>
      </c>
      <c r="H66" s="187">
        <v>0.99444827000000002</v>
      </c>
      <c r="I66" s="62">
        <v>0.99409256000000001</v>
      </c>
      <c r="J66" s="62">
        <v>1.0611035E-2</v>
      </c>
      <c r="K66" s="188"/>
      <c r="L66" s="259"/>
      <c r="M66" s="259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38.908842</v>
      </c>
      <c r="Y66" s="187">
        <v>42.832769999999996</v>
      </c>
      <c r="Z66" s="187">
        <v>0.99388620000000005</v>
      </c>
      <c r="AA66" s="62">
        <v>0.99644880999999996</v>
      </c>
      <c r="AB66" s="62">
        <v>1.1950463E-2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6"/>
      <c r="AM66" s="86">
        <f t="shared" si="4"/>
        <v>-0.40544700000000233</v>
      </c>
      <c r="AN66" s="121">
        <f t="shared" si="5"/>
        <v>-0.44748600000000494</v>
      </c>
      <c r="AO66" s="121">
        <f t="shared" si="6"/>
        <v>-5.6206999999997009E-4</v>
      </c>
      <c r="AP66" s="121">
        <f t="shared" si="7"/>
        <v>2.3562499999999487E-3</v>
      </c>
      <c r="AQ66" s="87">
        <f t="shared" si="8"/>
        <v>1.3394280000000001E-3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34.914543999999999</v>
      </c>
      <c r="G68" s="96">
        <v>39.129300000000001</v>
      </c>
      <c r="H68" s="96">
        <v>0.98675771999999995</v>
      </c>
      <c r="I68" s="60">
        <v>0.99080957999999997</v>
      </c>
      <c r="J68" s="60">
        <v>2.1115511999999999E-2</v>
      </c>
      <c r="K68" s="61"/>
      <c r="L68" s="258"/>
      <c r="M68" s="258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32.013644999999997</v>
      </c>
      <c r="Y68" s="96">
        <v>36.159613999999998</v>
      </c>
      <c r="Z68" s="96">
        <v>0.97196906000000005</v>
      </c>
      <c r="AA68" s="60">
        <v>0.98708671999999997</v>
      </c>
      <c r="AB68" s="60">
        <v>4.3605193E-2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-2.9008990000000026</v>
      </c>
      <c r="AN68" s="95">
        <f t="shared" si="5"/>
        <v>-2.9696860000000029</v>
      </c>
      <c r="AO68" s="95">
        <f t="shared" si="6"/>
        <v>-1.4788659999999898E-2</v>
      </c>
      <c r="AP68" s="95">
        <f t="shared" si="7"/>
        <v>-3.7228599999999945E-3</v>
      </c>
      <c r="AQ68" s="120">
        <f t="shared" si="8"/>
        <v>2.2489681000000001E-2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37.626984</v>
      </c>
      <c r="G69" s="187">
        <v>41.582005000000002</v>
      </c>
      <c r="H69" s="187">
        <v>0.99218474999999995</v>
      </c>
      <c r="I69" s="62">
        <v>0.99211749000000005</v>
      </c>
      <c r="J69" s="62">
        <v>1.3257695E-2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35.605274000000001</v>
      </c>
      <c r="Y69" s="187">
        <v>39.596581999999998</v>
      </c>
      <c r="Z69" s="187">
        <v>0.98867850000000002</v>
      </c>
      <c r="AA69" s="62">
        <v>0.99089956000000001</v>
      </c>
      <c r="AB69" s="62">
        <v>2.0501878000000001E-2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6"/>
      <c r="AM69" s="86">
        <f t="shared" si="4"/>
        <v>-2.0217099999999988</v>
      </c>
      <c r="AN69" s="121">
        <f t="shared" si="5"/>
        <v>-1.9854230000000044</v>
      </c>
      <c r="AO69" s="121">
        <f t="shared" si="6"/>
        <v>-3.506249999999933E-3</v>
      </c>
      <c r="AP69" s="121">
        <f t="shared" si="7"/>
        <v>-1.2179300000000337E-3</v>
      </c>
      <c r="AQ69" s="87">
        <f t="shared" si="8"/>
        <v>7.2441830000000013E-3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38.711767000000002</v>
      </c>
      <c r="G70" s="187">
        <v>42.660567999999998</v>
      </c>
      <c r="H70" s="187">
        <v>0.99369624000000001</v>
      </c>
      <c r="I70" s="62">
        <v>0.99313971000000001</v>
      </c>
      <c r="J70" s="62">
        <v>1.1248146000000001E-2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37.617607999999997</v>
      </c>
      <c r="Y70" s="187">
        <v>41.562005999999997</v>
      </c>
      <c r="Z70" s="187">
        <v>0.99256966000000002</v>
      </c>
      <c r="AA70" s="62">
        <v>0.99539244000000004</v>
      </c>
      <c r="AB70" s="62">
        <v>1.4554645E-2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6"/>
      <c r="AM70" s="86">
        <f t="shared" si="4"/>
        <v>-1.0941590000000048</v>
      </c>
      <c r="AN70" s="121">
        <f t="shared" si="5"/>
        <v>-1.0985620000000011</v>
      </c>
      <c r="AO70" s="121">
        <f t="shared" si="6"/>
        <v>-1.1265799999999881E-3</v>
      </c>
      <c r="AP70" s="121">
        <f t="shared" si="7"/>
        <v>2.2527300000000361E-3</v>
      </c>
      <c r="AQ70" s="87">
        <f t="shared" si="8"/>
        <v>3.3064989999999992E-3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39.233972999999999</v>
      </c>
      <c r="G71" s="187">
        <v>43.203311999999997</v>
      </c>
      <c r="H71" s="187">
        <v>0.99435412999999995</v>
      </c>
      <c r="I71" s="62">
        <v>0.99395873000000001</v>
      </c>
      <c r="J71" s="62">
        <v>1.0640375000000001E-2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38.868040000000001</v>
      </c>
      <c r="Y71" s="187">
        <v>42.776260000000001</v>
      </c>
      <c r="Z71" s="187">
        <v>0.99380305000000002</v>
      </c>
      <c r="AA71" s="62">
        <v>0.99646747000000002</v>
      </c>
      <c r="AB71" s="62">
        <v>1.2049692000000001E-2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6"/>
      <c r="AM71" s="86">
        <f t="shared" si="4"/>
        <v>-0.36593299999999829</v>
      </c>
      <c r="AN71" s="121">
        <f t="shared" si="5"/>
        <v>-0.42705199999999621</v>
      </c>
      <c r="AO71" s="121">
        <f t="shared" si="6"/>
        <v>-5.5107999999992607E-4</v>
      </c>
      <c r="AP71" s="121">
        <f t="shared" si="7"/>
        <v>2.5087400000000093E-3</v>
      </c>
      <c r="AQ71" s="87">
        <f t="shared" si="8"/>
        <v>1.4093170000000002E-3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34.750118000000001</v>
      </c>
      <c r="G73" s="96">
        <v>39.005609</v>
      </c>
      <c r="H73" s="96">
        <v>0.98642421000000002</v>
      </c>
      <c r="I73" s="60">
        <v>0.99059463000000003</v>
      </c>
      <c r="J73" s="60">
        <v>2.248841E-2</v>
      </c>
      <c r="K73" s="61"/>
      <c r="L73" s="258"/>
      <c r="M73" s="258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31.966249999999999</v>
      </c>
      <c r="Y73" s="96">
        <v>36.097532000000001</v>
      </c>
      <c r="Z73" s="96">
        <v>0.97162649999999995</v>
      </c>
      <c r="AA73" s="60">
        <v>0.98498616999999999</v>
      </c>
      <c r="AB73" s="60">
        <v>4.5566056000000001E-2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-2.7838680000000018</v>
      </c>
      <c r="AN73" s="95">
        <f t="shared" si="5"/>
        <v>-2.9080769999999987</v>
      </c>
      <c r="AO73" s="95">
        <f t="shared" si="6"/>
        <v>-1.4797710000000075E-2</v>
      </c>
      <c r="AP73" s="95">
        <f t="shared" si="7"/>
        <v>-5.6084600000000373E-3</v>
      </c>
      <c r="AQ73" s="120">
        <f t="shared" si="8"/>
        <v>2.3077646E-2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37.549342000000003</v>
      </c>
      <c r="G74" s="187">
        <v>41.521906000000001</v>
      </c>
      <c r="H74" s="187">
        <v>0.99196684999999996</v>
      </c>
      <c r="I74" s="62">
        <v>0.99219637000000005</v>
      </c>
      <c r="J74" s="62">
        <v>1.3931288E-2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35.585116999999997</v>
      </c>
      <c r="Y74" s="187">
        <v>39.556776999999997</v>
      </c>
      <c r="Z74" s="187">
        <v>0.98845671000000002</v>
      </c>
      <c r="AA74" s="62">
        <v>0.99111883000000001</v>
      </c>
      <c r="AB74" s="62">
        <v>2.1425777999999999E-2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6"/>
      <c r="AM74" s="86">
        <f t="shared" si="4"/>
        <v>-1.9642250000000061</v>
      </c>
      <c r="AN74" s="121">
        <f t="shared" si="5"/>
        <v>-1.9651290000000046</v>
      </c>
      <c r="AO74" s="121">
        <f t="shared" si="6"/>
        <v>-3.5101399999999394E-3</v>
      </c>
      <c r="AP74" s="121">
        <f t="shared" si="7"/>
        <v>-1.0775400000000435E-3</v>
      </c>
      <c r="AQ74" s="87">
        <f t="shared" si="8"/>
        <v>7.4944899999999995E-3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38.615059000000002</v>
      </c>
      <c r="G75" s="187">
        <v>42.580638999999998</v>
      </c>
      <c r="H75" s="187">
        <v>0.99352655000000001</v>
      </c>
      <c r="I75" s="62">
        <v>0.99307000000000001</v>
      </c>
      <c r="J75" s="62">
        <v>1.1828702E-2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37.556873000000003</v>
      </c>
      <c r="Y75" s="187">
        <v>41.488157999999999</v>
      </c>
      <c r="Z75" s="187">
        <v>0.99234918000000005</v>
      </c>
      <c r="AA75" s="62">
        <v>0.99534807000000003</v>
      </c>
      <c r="AB75" s="62">
        <v>1.5468601E-2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6"/>
      <c r="AM75" s="86">
        <f t="shared" si="4"/>
        <v>-1.0581859999999992</v>
      </c>
      <c r="AN75" s="121">
        <f t="shared" si="5"/>
        <v>-1.0924809999999994</v>
      </c>
      <c r="AO75" s="121">
        <f t="shared" si="6"/>
        <v>-1.1773699999999554E-3</v>
      </c>
      <c r="AP75" s="121">
        <f t="shared" si="7"/>
        <v>2.2780700000000209E-3</v>
      </c>
      <c r="AQ75" s="87">
        <f t="shared" si="8"/>
        <v>3.6398990000000003E-3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39.155352999999998</v>
      </c>
      <c r="G76" s="187">
        <v>43.136383000000002</v>
      </c>
      <c r="H76" s="187">
        <v>0.99421729000000003</v>
      </c>
      <c r="I76" s="62">
        <v>0.99388180999999998</v>
      </c>
      <c r="J76" s="62">
        <v>1.1125348E-2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38.769471000000003</v>
      </c>
      <c r="Y76" s="187">
        <v>42.691837999999997</v>
      </c>
      <c r="Z76" s="187">
        <v>0.99363555999999997</v>
      </c>
      <c r="AA76" s="62">
        <v>0.99646075000000001</v>
      </c>
      <c r="AB76" s="62">
        <v>1.277235E-2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6"/>
      <c r="AM76" s="86">
        <f t="shared" si="4"/>
        <v>-0.38588199999999517</v>
      </c>
      <c r="AN76" s="121">
        <f t="shared" si="5"/>
        <v>-0.44454500000000507</v>
      </c>
      <c r="AO76" s="121">
        <f t="shared" si="6"/>
        <v>-5.8173000000005803E-4</v>
      </c>
      <c r="AP76" s="121">
        <f t="shared" si="7"/>
        <v>2.5789400000000295E-3</v>
      </c>
      <c r="AQ76" s="87">
        <f t="shared" si="8"/>
        <v>1.6470019999999998E-3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34.505561</v>
      </c>
      <c r="G78" s="96">
        <v>38.588455000000003</v>
      </c>
      <c r="H78" s="96">
        <v>0.98492601999999996</v>
      </c>
      <c r="I78" s="60">
        <v>0.99001415000000004</v>
      </c>
      <c r="J78" s="60">
        <v>2.466026E-2</v>
      </c>
      <c r="K78" s="61"/>
      <c r="L78" s="258"/>
      <c r="M78" s="258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31.282526000000001</v>
      </c>
      <c r="Y78" s="96">
        <v>35.516491000000002</v>
      </c>
      <c r="Z78" s="96">
        <v>0.96905903999999998</v>
      </c>
      <c r="AA78" s="60">
        <v>0.98321449999999999</v>
      </c>
      <c r="AB78" s="60">
        <v>4.9503869999999998E-2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-3.2230349999999994</v>
      </c>
      <c r="AN78" s="95">
        <f t="shared" si="5"/>
        <v>-3.0719640000000012</v>
      </c>
      <c r="AO78" s="95">
        <f t="shared" si="6"/>
        <v>-1.5866979999999975E-2</v>
      </c>
      <c r="AP78" s="95">
        <f t="shared" si="7"/>
        <v>-6.7996500000000459E-3</v>
      </c>
      <c r="AQ78" s="120">
        <f t="shared" si="8"/>
        <v>2.4843609999999999E-2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37.093153000000001</v>
      </c>
      <c r="G79" s="187">
        <v>41.010365</v>
      </c>
      <c r="H79" s="187">
        <v>0.99118739</v>
      </c>
      <c r="I79" s="62">
        <v>0.99207855</v>
      </c>
      <c r="J79" s="62">
        <v>1.5154910000000001E-2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35.028376999999999</v>
      </c>
      <c r="Y79" s="187">
        <v>39.011794999999999</v>
      </c>
      <c r="Z79" s="187">
        <v>0.98721519000000002</v>
      </c>
      <c r="AA79" s="62">
        <v>0.99073973000000004</v>
      </c>
      <c r="AB79" s="62">
        <v>2.3326993000000001E-2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6"/>
      <c r="AM79" s="86">
        <f t="shared" si="4"/>
        <v>-2.0647760000000019</v>
      </c>
      <c r="AN79" s="121">
        <f t="shared" si="5"/>
        <v>-1.9985700000000008</v>
      </c>
      <c r="AO79" s="121">
        <f t="shared" si="6"/>
        <v>-3.9721999999999813E-3</v>
      </c>
      <c r="AP79" s="121">
        <f t="shared" si="7"/>
        <v>-1.3388199999999628E-3</v>
      </c>
      <c r="AQ79" s="87">
        <f t="shared" si="8"/>
        <v>8.1720830000000001E-3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38.378189999999996</v>
      </c>
      <c r="G80" s="187">
        <v>42.294784</v>
      </c>
      <c r="H80" s="187">
        <v>0.99307422999999995</v>
      </c>
      <c r="I80" s="62">
        <v>0.99309557999999998</v>
      </c>
      <c r="J80" s="62">
        <v>1.2617049999999999E-2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37.146428</v>
      </c>
      <c r="Y80" s="187">
        <v>41.058655999999999</v>
      </c>
      <c r="Z80" s="187">
        <v>0.99165534</v>
      </c>
      <c r="AA80" s="62">
        <v>0.99235096</v>
      </c>
      <c r="AB80" s="62">
        <v>1.6482714999999998E-2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6"/>
      <c r="AM80" s="86">
        <f t="shared" si="4"/>
        <v>-1.2317619999999962</v>
      </c>
      <c r="AN80" s="121">
        <f t="shared" si="5"/>
        <v>-1.2361280000000008</v>
      </c>
      <c r="AO80" s="121">
        <f t="shared" si="6"/>
        <v>-1.4188899999999505E-3</v>
      </c>
      <c r="AP80" s="121">
        <f t="shared" si="7"/>
        <v>-7.4461999999997364E-4</v>
      </c>
      <c r="AQ80" s="87">
        <f t="shared" si="8"/>
        <v>3.865664999999999E-3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39.054792999999997</v>
      </c>
      <c r="G81" s="187">
        <v>42.999811000000001</v>
      </c>
      <c r="H81" s="187">
        <v>0.99394187000000001</v>
      </c>
      <c r="I81" s="62">
        <v>0.99388531999999996</v>
      </c>
      <c r="J81" s="62">
        <v>1.1669689E-2</v>
      </c>
      <c r="K81" s="188"/>
      <c r="L81" s="259"/>
      <c r="M81" s="259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38.550815999999998</v>
      </c>
      <c r="Y81" s="187">
        <v>42.432958999999997</v>
      </c>
      <c r="Z81" s="187">
        <v>0.99324875000000001</v>
      </c>
      <c r="AA81" s="62">
        <v>0.99628965000000003</v>
      </c>
      <c r="AB81" s="62">
        <v>1.3334871999999999E-2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6"/>
      <c r="AM81" s="86">
        <f t="shared" si="4"/>
        <v>-0.50397699999999901</v>
      </c>
      <c r="AN81" s="121">
        <f t="shared" si="5"/>
        <v>-0.56685200000000435</v>
      </c>
      <c r="AO81" s="121">
        <f t="shared" si="6"/>
        <v>-6.9311999999999152E-4</v>
      </c>
      <c r="AP81" s="121">
        <f t="shared" si="7"/>
        <v>2.4043300000000656E-3</v>
      </c>
      <c r="AQ81" s="87">
        <f t="shared" si="8"/>
        <v>1.6651829999999989E-3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34.346471999999999</v>
      </c>
      <c r="G83" s="96">
        <v>38.546501999999997</v>
      </c>
      <c r="H83" s="96">
        <v>0.98518117999999999</v>
      </c>
      <c r="I83" s="60">
        <v>0.99046727999999995</v>
      </c>
      <c r="J83" s="60">
        <v>2.4059322000000001E-2</v>
      </c>
      <c r="K83" s="61"/>
      <c r="L83" s="258"/>
      <c r="M83" s="258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31.296289000000002</v>
      </c>
      <c r="Y83" s="96">
        <v>35.628073999999998</v>
      </c>
      <c r="Z83" s="96">
        <v>0.96936774999999997</v>
      </c>
      <c r="AA83" s="60">
        <v>0.98498152999999999</v>
      </c>
      <c r="AB83" s="60">
        <v>4.6463709999999998E-2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-3.050182999999997</v>
      </c>
      <c r="AN83" s="95">
        <f t="shared" si="5"/>
        <v>-2.9184279999999987</v>
      </c>
      <c r="AO83" s="95">
        <f t="shared" si="6"/>
        <v>-1.5813430000000017E-2</v>
      </c>
      <c r="AP83" s="95">
        <f t="shared" si="7"/>
        <v>-5.4857499999999559E-3</v>
      </c>
      <c r="AQ83" s="120">
        <f t="shared" si="8"/>
        <v>2.2404387999999997E-2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37.092911000000001</v>
      </c>
      <c r="G84" s="187">
        <v>41.083587999999999</v>
      </c>
      <c r="H84" s="187">
        <v>0.99168584000000004</v>
      </c>
      <c r="I84" s="62">
        <v>0.99238037000000001</v>
      </c>
      <c r="J84" s="62">
        <v>1.46520175E-2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34.848964000000002</v>
      </c>
      <c r="Y84" s="187">
        <v>38.931334999999997</v>
      </c>
      <c r="Z84" s="187">
        <v>0.98749706000000004</v>
      </c>
      <c r="AA84" s="62">
        <v>0.99070623999999996</v>
      </c>
      <c r="AB84" s="62">
        <v>2.2155022E-2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6"/>
      <c r="AM84" s="86">
        <f t="shared" si="4"/>
        <v>-2.2439469999999986</v>
      </c>
      <c r="AN84" s="121">
        <f t="shared" si="5"/>
        <v>-2.1522530000000017</v>
      </c>
      <c r="AO84" s="121">
        <f t="shared" si="6"/>
        <v>-4.1887800000000031E-3</v>
      </c>
      <c r="AP84" s="121">
        <f t="shared" si="7"/>
        <v>-1.6741300000000514E-3</v>
      </c>
      <c r="AQ84" s="87">
        <f t="shared" si="8"/>
        <v>7.5030045000000004E-3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38.490285</v>
      </c>
      <c r="G85" s="187">
        <v>42.424498999999997</v>
      </c>
      <c r="H85" s="187">
        <v>0.99373140000000004</v>
      </c>
      <c r="I85" s="62">
        <v>0.99351319999999999</v>
      </c>
      <c r="J85" s="62">
        <v>1.1972442999999999E-2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37.291277999999998</v>
      </c>
      <c r="Y85" s="187">
        <v>41.254423000000003</v>
      </c>
      <c r="Z85" s="187">
        <v>0.99221272999999999</v>
      </c>
      <c r="AA85" s="62">
        <v>0.99293527999999998</v>
      </c>
      <c r="AB85" s="62">
        <v>1.5092773E-2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6"/>
      <c r="AM85" s="86">
        <f t="shared" si="4"/>
        <v>-1.1990070000000017</v>
      </c>
      <c r="AN85" s="121">
        <f t="shared" si="5"/>
        <v>-1.1700759999999946</v>
      </c>
      <c r="AO85" s="121">
        <f t="shared" si="6"/>
        <v>-1.5186700000000553E-3</v>
      </c>
      <c r="AP85" s="121">
        <f t="shared" si="7"/>
        <v>-5.7792000000000954E-4</v>
      </c>
      <c r="AQ85" s="87">
        <f t="shared" si="8"/>
        <v>3.120330000000001E-3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39.258363000000003</v>
      </c>
      <c r="G86" s="187">
        <v>43.200682</v>
      </c>
      <c r="H86" s="187">
        <v>0.99458504000000003</v>
      </c>
      <c r="I86" s="62">
        <v>0.99462901000000004</v>
      </c>
      <c r="J86" s="62">
        <v>1.0816364E-2</v>
      </c>
      <c r="K86" s="188"/>
      <c r="L86" s="259"/>
      <c r="M86" s="259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38.752752999999998</v>
      </c>
      <c r="Y86" s="187">
        <v>42.652006999999998</v>
      </c>
      <c r="Z86" s="187">
        <v>0.99391441000000003</v>
      </c>
      <c r="AA86" s="62">
        <v>0.99637746999999999</v>
      </c>
      <c r="AB86" s="62">
        <v>1.2241919E-2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6"/>
      <c r="AM86" s="86">
        <f t="shared" si="4"/>
        <v>-0.50561000000000433</v>
      </c>
      <c r="AN86" s="121">
        <f t="shared" si="5"/>
        <v>-0.54867500000000291</v>
      </c>
      <c r="AO86" s="121">
        <f t="shared" si="6"/>
        <v>-6.7063000000000539E-4</v>
      </c>
      <c r="AP86" s="121">
        <f t="shared" si="7"/>
        <v>1.7484599999999517E-3</v>
      </c>
      <c r="AQ86" s="87">
        <f t="shared" si="8"/>
        <v>1.4255550000000002E-3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34.602322999999998</v>
      </c>
      <c r="G88" s="96">
        <v>38.785494999999997</v>
      </c>
      <c r="H88" s="96">
        <v>0.98587628000000005</v>
      </c>
      <c r="I88" s="60">
        <v>0.99060391999999997</v>
      </c>
      <c r="J88" s="60">
        <v>2.2919162999999999E-2</v>
      </c>
      <c r="K88" s="61"/>
      <c r="L88" s="258"/>
      <c r="M88" s="258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31.519967000000001</v>
      </c>
      <c r="Y88" s="96">
        <v>35.810937000000003</v>
      </c>
      <c r="Z88" s="96">
        <v>0.97058202000000005</v>
      </c>
      <c r="AA88" s="60">
        <v>0.98522463999999998</v>
      </c>
      <c r="AB88" s="60">
        <v>4.519111E-2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-3.0823559999999972</v>
      </c>
      <c r="AN88" s="95">
        <f t="shared" si="5"/>
        <v>-2.9745579999999947</v>
      </c>
      <c r="AO88" s="95">
        <f t="shared" si="6"/>
        <v>-1.5294260000000004E-2</v>
      </c>
      <c r="AP88" s="95">
        <f t="shared" si="7"/>
        <v>-5.3792799999999863E-3</v>
      </c>
      <c r="AQ88" s="120">
        <f t="shared" si="8"/>
        <v>2.2271947E-2</v>
      </c>
      <c r="AR88" s="37"/>
      <c r="AS88" s="234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37.301228999999999</v>
      </c>
      <c r="G89" s="187">
        <v>41.290833999999997</v>
      </c>
      <c r="H89" s="187">
        <v>0.9920253</v>
      </c>
      <c r="I89" s="62">
        <v>0.99226095999999997</v>
      </c>
      <c r="J89" s="62">
        <v>1.4096322499999999E-2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35.114854999999999</v>
      </c>
      <c r="Y89" s="187">
        <v>39.182101000000003</v>
      </c>
      <c r="Z89" s="187">
        <v>0.98812973000000004</v>
      </c>
      <c r="AA89" s="62">
        <v>0.99086642000000003</v>
      </c>
      <c r="AB89" s="62">
        <v>2.1431748E-2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6"/>
      <c r="AM89" s="86">
        <f t="shared" si="4"/>
        <v>-2.1863740000000007</v>
      </c>
      <c r="AN89" s="121">
        <f t="shared" si="5"/>
        <v>-2.1087329999999938</v>
      </c>
      <c r="AO89" s="121">
        <f t="shared" si="6"/>
        <v>-3.8955699999999593E-3</v>
      </c>
      <c r="AP89" s="121">
        <f t="shared" si="7"/>
        <v>-1.3945399999999442E-3</v>
      </c>
      <c r="AQ89" s="87">
        <f t="shared" si="8"/>
        <v>7.3354255000000011E-3</v>
      </c>
      <c r="AR89" s="37"/>
      <c r="AS89" s="234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38.577474000000002</v>
      </c>
      <c r="G90" s="187">
        <v>42.523443999999998</v>
      </c>
      <c r="H90" s="187">
        <v>0.99382552000000002</v>
      </c>
      <c r="I90" s="62">
        <v>0.99332392000000003</v>
      </c>
      <c r="J90" s="62">
        <v>1.1796486E-2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37.421857000000003</v>
      </c>
      <c r="Y90" s="187">
        <v>41.406395000000003</v>
      </c>
      <c r="Z90" s="187">
        <v>0.99247777000000004</v>
      </c>
      <c r="AA90" s="62">
        <v>0.99288688999999997</v>
      </c>
      <c r="AB90" s="62">
        <v>1.4929358E-2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6"/>
      <c r="AM90" s="86">
        <f t="shared" si="4"/>
        <v>-1.1556169999999995</v>
      </c>
      <c r="AN90" s="121">
        <f t="shared" si="5"/>
        <v>-1.1170489999999944</v>
      </c>
      <c r="AO90" s="121">
        <f t="shared" si="6"/>
        <v>-1.3477499999999809E-3</v>
      </c>
      <c r="AP90" s="121">
        <f t="shared" si="7"/>
        <v>-4.3703000000006043E-4</v>
      </c>
      <c r="AQ90" s="87">
        <f t="shared" si="8"/>
        <v>3.1328720000000001E-3</v>
      </c>
      <c r="AR90" s="37"/>
      <c r="AS90" s="234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39.220390000000002</v>
      </c>
      <c r="G91" s="187">
        <v>43.180422999999998</v>
      </c>
      <c r="H91" s="187">
        <v>0.99457340000000005</v>
      </c>
      <c r="I91" s="62">
        <v>0.99426439</v>
      </c>
      <c r="J91" s="62">
        <v>1.0927233999999999E-2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38.762286000000003</v>
      </c>
      <c r="Y91" s="187">
        <v>42.686548999999999</v>
      </c>
      <c r="Z91" s="187">
        <v>0.99397080999999998</v>
      </c>
      <c r="AA91" s="62">
        <v>0.99647624999999995</v>
      </c>
      <c r="AB91" s="62">
        <v>1.2325333000000001E-2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6"/>
      <c r="AM91" s="86">
        <f t="shared" si="4"/>
        <v>-0.45810399999999873</v>
      </c>
      <c r="AN91" s="121">
        <f t="shared" si="5"/>
        <v>-0.49387399999999815</v>
      </c>
      <c r="AO91" s="121">
        <f t="shared" si="6"/>
        <v>-6.0259000000006946E-4</v>
      </c>
      <c r="AP91" s="121">
        <f t="shared" si="7"/>
        <v>2.2118599999999544E-3</v>
      </c>
      <c r="AQ91" s="87">
        <f t="shared" si="8"/>
        <v>1.3980990000000016E-3</v>
      </c>
      <c r="AR91" s="37"/>
      <c r="AS91" s="234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34.909120000000001</v>
      </c>
      <c r="G93" s="96">
        <v>39.042268</v>
      </c>
      <c r="H93" s="96">
        <v>0.98618954000000003</v>
      </c>
      <c r="I93" s="60">
        <v>0.99038113999999999</v>
      </c>
      <c r="J93" s="60">
        <v>2.1776790000000001E-2</v>
      </c>
      <c r="K93" s="61"/>
      <c r="L93" s="258"/>
      <c r="M93" s="258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31.690073000000002</v>
      </c>
      <c r="Y93" s="96">
        <v>35.939360999999998</v>
      </c>
      <c r="Z93" s="96">
        <v>0.97089718000000003</v>
      </c>
      <c r="AA93" s="60">
        <v>0.98462081999999995</v>
      </c>
      <c r="AB93" s="60">
        <v>4.4112815999999999E-2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-3.2190469999999998</v>
      </c>
      <c r="AN93" s="95">
        <f t="shared" si="5"/>
        <v>-3.1029070000000019</v>
      </c>
      <c r="AO93" s="95">
        <f t="shared" si="6"/>
        <v>-1.5292360000000005E-2</v>
      </c>
      <c r="AP93" s="95">
        <f t="shared" si="7"/>
        <v>-5.760320000000041E-3</v>
      </c>
      <c r="AQ93" s="120">
        <f t="shared" si="8"/>
        <v>2.2336025999999998E-2</v>
      </c>
      <c r="AR93" s="37"/>
      <c r="AS93" s="234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37.548727999999997</v>
      </c>
      <c r="G94" s="187">
        <v>41.501154</v>
      </c>
      <c r="H94" s="187">
        <v>0.99212232</v>
      </c>
      <c r="I94" s="62">
        <v>0.99193447999999995</v>
      </c>
      <c r="J94" s="62">
        <v>1.3479804E-2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35.408568000000002</v>
      </c>
      <c r="Y94" s="187">
        <v>39.431528</v>
      </c>
      <c r="Z94" s="187">
        <v>0.98834591999999999</v>
      </c>
      <c r="AA94" s="62">
        <v>0.99075426</v>
      </c>
      <c r="AB94" s="62">
        <v>2.0852590000000001E-2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6"/>
      <c r="AM94" s="86">
        <f t="shared" si="4"/>
        <v>-2.1401599999999945</v>
      </c>
      <c r="AN94" s="121">
        <f t="shared" si="5"/>
        <v>-2.0696259999999995</v>
      </c>
      <c r="AO94" s="121">
        <f t="shared" si="6"/>
        <v>-3.7764000000000131E-3</v>
      </c>
      <c r="AP94" s="121">
        <f t="shared" si="7"/>
        <v>-1.1802199999999541E-3</v>
      </c>
      <c r="AQ94" s="87">
        <f t="shared" si="8"/>
        <v>7.372786000000001E-3</v>
      </c>
      <c r="AR94" s="37"/>
      <c r="AS94" s="234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38.746391000000003</v>
      </c>
      <c r="G95" s="187">
        <v>42.670067000000003</v>
      </c>
      <c r="H95" s="187">
        <v>0.99381748000000003</v>
      </c>
      <c r="I95" s="62">
        <v>0.99306850999999996</v>
      </c>
      <c r="J95" s="62">
        <v>1.1211609000000001E-2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37.559859000000003</v>
      </c>
      <c r="Y95" s="187">
        <v>41.515045999999998</v>
      </c>
      <c r="Z95" s="187">
        <v>0.99254332999999995</v>
      </c>
      <c r="AA95" s="62">
        <v>0.99248243999999997</v>
      </c>
      <c r="AB95" s="62">
        <v>1.4537733000000001E-2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6"/>
      <c r="AM95" s="86">
        <f t="shared" si="4"/>
        <v>-1.1865319999999997</v>
      </c>
      <c r="AN95" s="121">
        <f t="shared" si="5"/>
        <v>-1.155021000000005</v>
      </c>
      <c r="AO95" s="121">
        <f t="shared" si="6"/>
        <v>-1.2741500000000849E-3</v>
      </c>
      <c r="AP95" s="121">
        <f t="shared" si="7"/>
        <v>-5.860699999999941E-4</v>
      </c>
      <c r="AQ95" s="87">
        <f t="shared" si="8"/>
        <v>3.3261239999999997E-3</v>
      </c>
      <c r="AR95" s="37"/>
      <c r="AS95" s="234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39.298206</v>
      </c>
      <c r="G96" s="187">
        <v>43.246808999999999</v>
      </c>
      <c r="H96" s="187">
        <v>0.99453807999999999</v>
      </c>
      <c r="I96" s="62">
        <v>0.99376503000000005</v>
      </c>
      <c r="J96" s="62">
        <v>1.0504964E-2</v>
      </c>
      <c r="K96" s="188"/>
      <c r="L96" s="259"/>
      <c r="M96" s="259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38.878521999999997</v>
      </c>
      <c r="Y96" s="187">
        <v>42.786242999999999</v>
      </c>
      <c r="Z96" s="187">
        <v>0.99395248000000003</v>
      </c>
      <c r="AA96" s="62">
        <v>0.99655389999999999</v>
      </c>
      <c r="AB96" s="62">
        <v>1.1905906000000001E-2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6"/>
      <c r="AM96" s="86">
        <f t="shared" si="4"/>
        <v>-0.41968400000000372</v>
      </c>
      <c r="AN96" s="121">
        <f t="shared" si="5"/>
        <v>-0.46056600000000003</v>
      </c>
      <c r="AO96" s="121">
        <f t="shared" si="6"/>
        <v>-5.8559999999996393E-4</v>
      </c>
      <c r="AP96" s="121">
        <f t="shared" si="7"/>
        <v>2.7888699999999433E-3</v>
      </c>
      <c r="AQ96" s="87">
        <f t="shared" si="8"/>
        <v>1.4009420000000005E-3</v>
      </c>
      <c r="AR96" s="37"/>
      <c r="AS96" s="234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34.729278000000001</v>
      </c>
      <c r="G98" s="96">
        <v>38.880462999999999</v>
      </c>
      <c r="H98" s="96">
        <v>0.98594519999999997</v>
      </c>
      <c r="I98" s="60">
        <v>0.99053371999999995</v>
      </c>
      <c r="J98" s="60">
        <v>2.2816855E-2</v>
      </c>
      <c r="K98" s="61"/>
      <c r="L98" s="258"/>
      <c r="M98" s="258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31.452147</v>
      </c>
      <c r="Y98" s="96">
        <v>35.734456000000002</v>
      </c>
      <c r="Z98" s="96">
        <v>0.97069019999999995</v>
      </c>
      <c r="AA98" s="60">
        <v>0.98458250999999997</v>
      </c>
      <c r="AB98" s="60">
        <v>4.5504709999999997E-2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-3.2771310000000007</v>
      </c>
      <c r="AN98" s="95">
        <f t="shared" si="15"/>
        <v>-3.1460069999999973</v>
      </c>
      <c r="AO98" s="95">
        <f t="shared" si="16"/>
        <v>-1.5255000000000019E-2</v>
      </c>
      <c r="AP98" s="95">
        <f t="shared" si="17"/>
        <v>-5.9512099999999846E-3</v>
      </c>
      <c r="AQ98" s="120">
        <f t="shared" si="18"/>
        <v>2.2687854999999996E-2</v>
      </c>
      <c r="AR98" s="37"/>
      <c r="AS98" s="234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37.342973999999998</v>
      </c>
      <c r="G99" s="187">
        <v>41.328808000000002</v>
      </c>
      <c r="H99" s="187">
        <v>0.99196532000000004</v>
      </c>
      <c r="I99" s="62">
        <v>0.99212761999999999</v>
      </c>
      <c r="J99" s="62">
        <v>1.4010115E-2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35.199190999999999</v>
      </c>
      <c r="Y99" s="187">
        <v>39.241092000000002</v>
      </c>
      <c r="Z99" s="187">
        <v>0.98810575</v>
      </c>
      <c r="AA99" s="62">
        <v>0.99093134999999999</v>
      </c>
      <c r="AB99" s="62">
        <v>2.1919409000000001E-2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6"/>
      <c r="AM99" s="86">
        <f t="shared" si="14"/>
        <v>-2.1437829999999991</v>
      </c>
      <c r="AN99" s="121">
        <f t="shared" si="15"/>
        <v>-2.0877160000000003</v>
      </c>
      <c r="AO99" s="121">
        <f t="shared" si="16"/>
        <v>-3.8595700000000344E-3</v>
      </c>
      <c r="AP99" s="121">
        <f t="shared" si="17"/>
        <v>-1.1962699999999993E-3</v>
      </c>
      <c r="AQ99" s="87">
        <f t="shared" si="18"/>
        <v>7.9092940000000007E-3</v>
      </c>
      <c r="AR99" s="37"/>
      <c r="AS99" s="234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38.538901000000003</v>
      </c>
      <c r="G100" s="187">
        <v>42.496248999999999</v>
      </c>
      <c r="H100" s="187">
        <v>0.99371564000000001</v>
      </c>
      <c r="I100" s="62">
        <v>0.99309597999999999</v>
      </c>
      <c r="J100" s="62">
        <v>1.1687960000000001E-2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37.343519999999998</v>
      </c>
      <c r="Y100" s="187">
        <v>41.323985</v>
      </c>
      <c r="Z100" s="187">
        <v>0.9924096</v>
      </c>
      <c r="AA100" s="62">
        <v>0.99264816</v>
      </c>
      <c r="AB100" s="62">
        <v>1.5406761999999999E-2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6"/>
      <c r="AM100" s="86">
        <f t="shared" si="14"/>
        <v>-1.1953810000000047</v>
      </c>
      <c r="AN100" s="121">
        <f t="shared" si="15"/>
        <v>-1.1722639999999984</v>
      </c>
      <c r="AO100" s="121">
        <f t="shared" si="16"/>
        <v>-1.3060400000000083E-3</v>
      </c>
      <c r="AP100" s="121">
        <f t="shared" si="17"/>
        <v>-4.4781999999998767E-4</v>
      </c>
      <c r="AQ100" s="87">
        <f t="shared" si="18"/>
        <v>3.7188019999999985E-3</v>
      </c>
      <c r="AR100" s="37"/>
      <c r="AS100" s="234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39.141601000000001</v>
      </c>
      <c r="G101" s="187">
        <v>43.120764000000001</v>
      </c>
      <c r="H101" s="187">
        <v>0.99445156999999995</v>
      </c>
      <c r="I101" s="62">
        <v>0.99396969999999996</v>
      </c>
      <c r="J101" s="62">
        <v>1.0972686000000001E-2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38.677889999999998</v>
      </c>
      <c r="Y101" s="187">
        <v>42.628286000000003</v>
      </c>
      <c r="Z101" s="187">
        <v>0.99386434999999995</v>
      </c>
      <c r="AA101" s="62">
        <v>0.99649482</v>
      </c>
      <c r="AB101" s="62">
        <v>1.2490397E-2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6"/>
      <c r="AM101" s="86">
        <f t="shared" si="14"/>
        <v>-0.46371100000000354</v>
      </c>
      <c r="AN101" s="121">
        <f t="shared" si="15"/>
        <v>-0.49247799999999842</v>
      </c>
      <c r="AO101" s="121">
        <f t="shared" si="16"/>
        <v>-5.8721999999999941E-4</v>
      </c>
      <c r="AP101" s="121">
        <f t="shared" si="17"/>
        <v>2.5251200000000473E-3</v>
      </c>
      <c r="AQ101" s="87">
        <f t="shared" si="18"/>
        <v>1.5177109999999997E-3</v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34.106518999999999</v>
      </c>
      <c r="G103" s="96">
        <v>38.191673999999999</v>
      </c>
      <c r="H103" s="96">
        <v>0.98438376000000005</v>
      </c>
      <c r="I103" s="60">
        <v>0.98965285999999997</v>
      </c>
      <c r="J103" s="60">
        <v>2.5505986000000001E-2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30.678035999999999</v>
      </c>
      <c r="Y103" s="96">
        <v>34.982491000000003</v>
      </c>
      <c r="Z103" s="96">
        <v>0.96814670000000003</v>
      </c>
      <c r="AA103" s="60">
        <v>0.98288909000000002</v>
      </c>
      <c r="AB103" s="60">
        <v>4.9668553999999997E-2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-3.4284829999999999</v>
      </c>
      <c r="AN103" s="95">
        <f t="shared" si="15"/>
        <v>-3.2091829999999959</v>
      </c>
      <c r="AO103" s="95">
        <f t="shared" si="16"/>
        <v>-1.6237060000000025E-2</v>
      </c>
      <c r="AP103" s="95">
        <f t="shared" si="17"/>
        <v>-6.7637699999999468E-3</v>
      </c>
      <c r="AQ103" s="120">
        <f t="shared" si="18"/>
        <v>2.4162567999999995E-2</v>
      </c>
      <c r="AR103" s="37"/>
      <c r="AS103" s="234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36.723194999999997</v>
      </c>
      <c r="G104" s="187">
        <v>40.653750000000002</v>
      </c>
      <c r="H104" s="187">
        <v>0.99109203999999995</v>
      </c>
      <c r="I104" s="62">
        <v>0.99188061999999999</v>
      </c>
      <c r="J104" s="62">
        <v>1.5630318000000001E-2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34.569305999999997</v>
      </c>
      <c r="Y104" s="187">
        <v>38.571787999999998</v>
      </c>
      <c r="Z104" s="187">
        <v>0.98672174000000001</v>
      </c>
      <c r="AA104" s="62">
        <v>0.99038223000000003</v>
      </c>
      <c r="AB104" s="62">
        <v>2.4323523E-2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6"/>
      <c r="AM104" s="86">
        <f t="shared" si="14"/>
        <v>-2.1538889999999995</v>
      </c>
      <c r="AN104" s="121">
        <f t="shared" si="15"/>
        <v>-2.0819620000000043</v>
      </c>
      <c r="AO104" s="121">
        <f t="shared" si="16"/>
        <v>-4.3702999999999381E-3</v>
      </c>
      <c r="AP104" s="121">
        <f t="shared" si="17"/>
        <v>-1.4983899999999606E-3</v>
      </c>
      <c r="AQ104" s="87">
        <f t="shared" si="18"/>
        <v>8.693204999999999E-3</v>
      </c>
      <c r="AR104" s="37"/>
      <c r="AS104" s="234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38.137932999999997</v>
      </c>
      <c r="G105" s="187">
        <v>42.049900000000001</v>
      </c>
      <c r="H105" s="187">
        <v>0.99318835000000005</v>
      </c>
      <c r="I105" s="62">
        <v>0.99297170999999995</v>
      </c>
      <c r="J105" s="62">
        <v>1.2927829E-2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36.803527000000003</v>
      </c>
      <c r="Y105" s="187">
        <v>40.715580000000003</v>
      </c>
      <c r="Z105" s="187">
        <v>0.99160367999999999</v>
      </c>
      <c r="AA105" s="62">
        <v>0.99241858000000005</v>
      </c>
      <c r="AB105" s="62">
        <v>1.6969346999999999E-2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6"/>
      <c r="AM105" s="86">
        <f t="shared" si="14"/>
        <v>-1.3344059999999942</v>
      </c>
      <c r="AN105" s="121">
        <f t="shared" si="15"/>
        <v>-1.3343199999999982</v>
      </c>
      <c r="AO105" s="121">
        <f t="shared" si="16"/>
        <v>-1.5846700000000657E-3</v>
      </c>
      <c r="AP105" s="121">
        <f t="shared" si="17"/>
        <v>-5.5312999999990176E-4</v>
      </c>
      <c r="AQ105" s="87">
        <f t="shared" si="18"/>
        <v>4.0415179999999992E-3</v>
      </c>
      <c r="AR105" s="37"/>
      <c r="AS105" s="234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38.919699999999999</v>
      </c>
      <c r="G106" s="187">
        <v>42.860729999999997</v>
      </c>
      <c r="H106" s="187">
        <v>0.99414566999999998</v>
      </c>
      <c r="I106" s="62">
        <v>0.99404276000000003</v>
      </c>
      <c r="J106" s="62">
        <v>1.1760202000000001E-2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38.346124000000003</v>
      </c>
      <c r="Y106" s="187">
        <v>42.231699999999996</v>
      </c>
      <c r="Z106" s="187">
        <v>0.99340978999999996</v>
      </c>
      <c r="AA106" s="62">
        <v>0.99621183000000002</v>
      </c>
      <c r="AB106" s="62">
        <v>1.3535708E-2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6"/>
      <c r="AM106" s="86">
        <f t="shared" si="14"/>
        <v>-0.57357599999999564</v>
      </c>
      <c r="AN106" s="121">
        <f t="shared" si="15"/>
        <v>-0.6290300000000002</v>
      </c>
      <c r="AO106" s="121">
        <f t="shared" si="16"/>
        <v>-7.3588000000002207E-4</v>
      </c>
      <c r="AP106" s="121">
        <f t="shared" si="17"/>
        <v>2.1690699999999952E-3</v>
      </c>
      <c r="AQ106" s="87">
        <f t="shared" si="18"/>
        <v>1.7755059999999996E-3</v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8"/>
      <c r="M108" s="258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5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4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9"/>
      <c r="M109" s="259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6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4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9"/>
      <c r="M110" s="259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6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4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9"/>
      <c r="M111" s="259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6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8"/>
      <c r="M113" s="258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5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4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9"/>
      <c r="M114" s="259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6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4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9"/>
      <c r="M115" s="259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6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4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9"/>
      <c r="M116" s="259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6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8"/>
      <c r="M118" s="258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5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4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9"/>
      <c r="M119" s="259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6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4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9"/>
      <c r="M120" s="259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6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4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9"/>
      <c r="M121" s="259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6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8"/>
      <c r="M123" s="258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5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4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9"/>
      <c r="M124" s="259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6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4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9"/>
      <c r="M125" s="259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6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4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9"/>
      <c r="M126" s="259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6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8"/>
      <c r="M128" s="258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5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4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9"/>
      <c r="M129" s="259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6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4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9"/>
      <c r="M130" s="259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6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4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9"/>
      <c r="M131" s="259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6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8"/>
      <c r="M133" s="258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5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4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9"/>
      <c r="M134" s="259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6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4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9"/>
      <c r="M135" s="259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6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4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9"/>
      <c r="M136" s="259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6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5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9"/>
      <c r="M139" s="259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9"/>
      <c r="M140" s="259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9"/>
      <c r="M141" s="259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5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9"/>
      <c r="M144" s="259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9"/>
      <c r="M145" s="259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9"/>
      <c r="M146" s="259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5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9"/>
      <c r="M149" s="259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9"/>
      <c r="M150" s="259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9"/>
      <c r="M151" s="259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5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9"/>
      <c r="M154" s="259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9"/>
      <c r="M155" s="259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9"/>
      <c r="M156" s="259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5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9"/>
      <c r="M159" s="259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9"/>
      <c r="M160" s="259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9"/>
      <c r="M161" s="259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5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9"/>
      <c r="M164" s="259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9"/>
      <c r="M165" s="259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9"/>
      <c r="M166" s="259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5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9"/>
      <c r="M169" s="259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9"/>
      <c r="M170" s="259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9"/>
      <c r="M171" s="259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5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9"/>
      <c r="M174" s="259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9"/>
      <c r="M175" s="259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9"/>
      <c r="M176" s="259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5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9"/>
      <c r="M179" s="259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9"/>
      <c r="M180" s="259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9"/>
      <c r="M181" s="259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5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9"/>
      <c r="M184" s="259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9"/>
      <c r="M185" s="259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9"/>
      <c r="M186" s="259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5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9"/>
      <c r="M189" s="259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9"/>
      <c r="M190" s="259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9"/>
      <c r="M191" s="259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34.106518999999999</v>
      </c>
      <c r="G641" s="135">
        <f t="shared" si="59"/>
        <v>38.191673999999999</v>
      </c>
      <c r="H641" s="135">
        <f t="shared" si="59"/>
        <v>0.98438376000000005</v>
      </c>
      <c r="I641" s="135">
        <f t="shared" si="59"/>
        <v>0.98938331999999996</v>
      </c>
      <c r="J641" s="135">
        <f t="shared" si="59"/>
        <v>2.1115511999999999E-2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30.678035999999999</v>
      </c>
      <c r="Y641" s="135">
        <f t="shared" si="60"/>
        <v>34.982491000000003</v>
      </c>
      <c r="Z641" s="135">
        <f t="shared" si="60"/>
        <v>0.96814670000000003</v>
      </c>
      <c r="AA641" s="135">
        <f t="shared" si="60"/>
        <v>0.98241159</v>
      </c>
      <c r="AB641" s="135">
        <f t="shared" si="60"/>
        <v>4.3605193E-2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4"/>
      <c r="F642" s="18">
        <f t="shared" si="59"/>
        <v>36.723194999999997</v>
      </c>
      <c r="G642" s="18">
        <f t="shared" si="59"/>
        <v>40.653750000000002</v>
      </c>
      <c r="H642" s="18">
        <f t="shared" si="59"/>
        <v>0.99082736999999999</v>
      </c>
      <c r="I642" s="18">
        <f t="shared" si="59"/>
        <v>0.99077435999999997</v>
      </c>
      <c r="J642" s="18">
        <f t="shared" si="59"/>
        <v>1.3257695E-2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32</v>
      </c>
      <c r="V642" s="107"/>
      <c r="W642" s="264"/>
      <c r="X642" s="18">
        <f t="shared" si="60"/>
        <v>34.569305999999997</v>
      </c>
      <c r="Y642" s="18">
        <f t="shared" si="60"/>
        <v>38.571787999999998</v>
      </c>
      <c r="Z642" s="18">
        <f t="shared" si="60"/>
        <v>0.98667501999999996</v>
      </c>
      <c r="AA642" s="18">
        <f t="shared" si="60"/>
        <v>0.98939162000000003</v>
      </c>
      <c r="AB642" s="18">
        <f t="shared" si="60"/>
        <v>2.0501878000000001E-2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4"/>
      <c r="F643" s="18">
        <f t="shared" si="59"/>
        <v>38.137932999999997</v>
      </c>
      <c r="G643" s="18">
        <f t="shared" si="59"/>
        <v>42.049900000000001</v>
      </c>
      <c r="H643" s="18">
        <f t="shared" si="59"/>
        <v>0.99272903999999995</v>
      </c>
      <c r="I643" s="18">
        <f t="shared" si="59"/>
        <v>0.99201912999999997</v>
      </c>
      <c r="J643" s="18">
        <f t="shared" si="59"/>
        <v>1.1211609000000001E-2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33</v>
      </c>
      <c r="V643" s="107"/>
      <c r="W643" s="264"/>
      <c r="X643" s="18">
        <f t="shared" si="60"/>
        <v>36.803527000000003</v>
      </c>
      <c r="Y643" s="18">
        <f t="shared" si="60"/>
        <v>40.715580000000003</v>
      </c>
      <c r="Z643" s="18">
        <f t="shared" si="60"/>
        <v>0.99127299999999996</v>
      </c>
      <c r="AA643" s="18">
        <f t="shared" si="60"/>
        <v>0.99176986</v>
      </c>
      <c r="AB643" s="18">
        <f t="shared" si="60"/>
        <v>1.4537733000000001E-2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4"/>
      <c r="F644" s="18">
        <f t="shared" si="59"/>
        <v>38.919699999999999</v>
      </c>
      <c r="G644" s="18">
        <f t="shared" si="59"/>
        <v>42.860729999999997</v>
      </c>
      <c r="H644" s="18">
        <f t="shared" si="59"/>
        <v>0.99365999000000005</v>
      </c>
      <c r="I644" s="18">
        <f t="shared" si="59"/>
        <v>0.99376503000000005</v>
      </c>
      <c r="J644" s="18">
        <f t="shared" si="59"/>
        <v>1.0484329000000001E-2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35</v>
      </c>
      <c r="V644" s="107"/>
      <c r="W644" s="264"/>
      <c r="X644" s="18">
        <f t="shared" si="60"/>
        <v>38.346124000000003</v>
      </c>
      <c r="Y644" s="18">
        <f t="shared" si="60"/>
        <v>42.231699999999996</v>
      </c>
      <c r="Z644" s="18">
        <f t="shared" si="60"/>
        <v>0.99293200000000004</v>
      </c>
      <c r="AA644" s="18">
        <f t="shared" si="60"/>
        <v>0.99617184999999997</v>
      </c>
      <c r="AB644" s="18">
        <f t="shared" si="60"/>
        <v>1.175967E-2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89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35.068742999999998</v>
      </c>
      <c r="G646" s="135">
        <f t="shared" si="61"/>
        <v>39.205523999999997</v>
      </c>
      <c r="H646" s="135">
        <f t="shared" si="61"/>
        <v>0.98675771999999995</v>
      </c>
      <c r="I646" s="135">
        <f t="shared" si="61"/>
        <v>0.99080957999999997</v>
      </c>
      <c r="J646" s="135">
        <f t="shared" si="61"/>
        <v>2.5996829999999999E-2</v>
      </c>
      <c r="K646" s="109"/>
      <c r="L646" s="109"/>
      <c r="M646" s="109"/>
      <c r="N646" s="109"/>
      <c r="O646" s="263"/>
      <c r="P646" s="109"/>
      <c r="Q646" s="110"/>
      <c r="R646" s="111"/>
      <c r="T646" s="289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32.013644999999997</v>
      </c>
      <c r="Y646" s="135">
        <f t="shared" si="62"/>
        <v>36.169091999999999</v>
      </c>
      <c r="Z646" s="135">
        <f t="shared" si="62"/>
        <v>0.97196906000000005</v>
      </c>
      <c r="AA646" s="135">
        <f t="shared" si="62"/>
        <v>0.98708671999999997</v>
      </c>
      <c r="AB646" s="135">
        <f t="shared" si="62"/>
        <v>5.2259100000000003E-2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4"/>
      <c r="F647" s="18">
        <f t="shared" si="61"/>
        <v>37.626984</v>
      </c>
      <c r="G647" s="18">
        <f t="shared" si="61"/>
        <v>41.582005000000002</v>
      </c>
      <c r="H647" s="18">
        <f t="shared" si="61"/>
        <v>0.99220485999999997</v>
      </c>
      <c r="I647" s="18">
        <f t="shared" si="61"/>
        <v>0.99238037000000001</v>
      </c>
      <c r="J647" s="18">
        <f t="shared" si="61"/>
        <v>1.5945088E-2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32</v>
      </c>
      <c r="V647" s="107"/>
      <c r="W647" s="264"/>
      <c r="X647" s="18">
        <f t="shared" si="62"/>
        <v>35.605274000000001</v>
      </c>
      <c r="Y647" s="18">
        <f t="shared" si="62"/>
        <v>39.596581999999998</v>
      </c>
      <c r="Z647" s="18">
        <f t="shared" si="62"/>
        <v>0.98867850000000002</v>
      </c>
      <c r="AA647" s="18">
        <f t="shared" si="62"/>
        <v>0.99111883000000001</v>
      </c>
      <c r="AB647" s="18">
        <f t="shared" si="62"/>
        <v>2.4478223E-2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4"/>
      <c r="F648" s="18">
        <f t="shared" si="61"/>
        <v>38.909802999999997</v>
      </c>
      <c r="G648" s="18">
        <f t="shared" si="61"/>
        <v>42.802069000000003</v>
      </c>
      <c r="H648" s="18">
        <f t="shared" si="61"/>
        <v>0.99382552000000002</v>
      </c>
      <c r="I648" s="18">
        <f t="shared" si="61"/>
        <v>0.99351319999999999</v>
      </c>
      <c r="J648" s="18">
        <f t="shared" si="61"/>
        <v>1.3191843E-2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33</v>
      </c>
      <c r="V648" s="107"/>
      <c r="W648" s="264"/>
      <c r="X648" s="18">
        <f t="shared" si="62"/>
        <v>37.778270999999997</v>
      </c>
      <c r="Y648" s="18">
        <f t="shared" si="62"/>
        <v>41.692489000000002</v>
      </c>
      <c r="Z648" s="18">
        <f t="shared" si="62"/>
        <v>0.99261564999999996</v>
      </c>
      <c r="AA648" s="18">
        <f t="shared" si="62"/>
        <v>0.99539244000000004</v>
      </c>
      <c r="AB648" s="18">
        <f t="shared" si="62"/>
        <v>1.7271603999999999E-2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4"/>
      <c r="F649" s="18">
        <f t="shared" si="61"/>
        <v>39.649728000000003</v>
      </c>
      <c r="G649" s="18">
        <f t="shared" si="61"/>
        <v>43.571928</v>
      </c>
      <c r="H649" s="18">
        <f t="shared" si="61"/>
        <v>0.99458504000000003</v>
      </c>
      <c r="I649" s="18">
        <f t="shared" si="61"/>
        <v>0.99695747999999995</v>
      </c>
      <c r="J649" s="18">
        <f t="shared" si="61"/>
        <v>1.225652E-2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35</v>
      </c>
      <c r="V649" s="107"/>
      <c r="W649" s="264"/>
      <c r="X649" s="18">
        <f t="shared" si="62"/>
        <v>39.134796000000001</v>
      </c>
      <c r="Y649" s="18">
        <f t="shared" si="62"/>
        <v>43.008685999999997</v>
      </c>
      <c r="Z649" s="18">
        <f t="shared" si="62"/>
        <v>0.99397080999999998</v>
      </c>
      <c r="AA649" s="18">
        <f t="shared" si="62"/>
        <v>0.99655389999999999</v>
      </c>
      <c r="AB649" s="18">
        <f t="shared" si="62"/>
        <v>1.3921464999999999E-2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2"/>
      <c r="F651" s="135">
        <f t="shared" ref="F651:J654" si="63">F646-F641</f>
        <v>0.96222399999999908</v>
      </c>
      <c r="G651" s="135">
        <f t="shared" si="63"/>
        <v>1.0138499999999979</v>
      </c>
      <c r="H651" s="135">
        <f t="shared" si="63"/>
        <v>2.3739599999998973E-3</v>
      </c>
      <c r="I651" s="135">
        <f t="shared" si="63"/>
        <v>1.4262600000000125E-3</v>
      </c>
      <c r="J651" s="135">
        <f t="shared" si="63"/>
        <v>4.8813179999999991E-3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192</v>
      </c>
      <c r="U651" s="25" t="s">
        <v>31</v>
      </c>
      <c r="V651" s="106"/>
      <c r="W651" s="262"/>
      <c r="X651" s="135">
        <f t="shared" ref="X651:AB654" si="64">X646-X641</f>
        <v>1.335608999999998</v>
      </c>
      <c r="Y651" s="135">
        <f t="shared" si="64"/>
        <v>1.186600999999996</v>
      </c>
      <c r="Z651" s="135">
        <f t="shared" si="64"/>
        <v>3.8223600000000246E-3</v>
      </c>
      <c r="AA651" s="135">
        <f t="shared" si="64"/>
        <v>4.6751299999999718E-3</v>
      </c>
      <c r="AB651" s="135">
        <f t="shared" si="64"/>
        <v>8.6539070000000023E-3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4"/>
      <c r="F652" s="18">
        <f t="shared" si="63"/>
        <v>0.90378900000000328</v>
      </c>
      <c r="G652" s="18">
        <f t="shared" si="63"/>
        <v>0.92825500000000005</v>
      </c>
      <c r="H652" s="18">
        <f t="shared" si="63"/>
        <v>1.3774899999999812E-3</v>
      </c>
      <c r="I652" s="18">
        <f t="shared" si="63"/>
        <v>1.6060100000000466E-3</v>
      </c>
      <c r="J652" s="18">
        <f t="shared" si="63"/>
        <v>2.6873929999999997E-3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32</v>
      </c>
      <c r="V652" s="107"/>
      <c r="W652" s="264"/>
      <c r="X652" s="18">
        <f t="shared" si="64"/>
        <v>1.035968000000004</v>
      </c>
      <c r="Y652" s="18">
        <f t="shared" si="64"/>
        <v>1.024794</v>
      </c>
      <c r="Z652" s="18">
        <f t="shared" si="64"/>
        <v>2.0034800000000574E-3</v>
      </c>
      <c r="AA652" s="18">
        <f t="shared" si="64"/>
        <v>1.727209999999979E-3</v>
      </c>
      <c r="AB652" s="18">
        <f t="shared" si="64"/>
        <v>3.9763449999999992E-3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4"/>
      <c r="F653" s="18">
        <f t="shared" si="63"/>
        <v>0.77186999999999983</v>
      </c>
      <c r="G653" s="18">
        <f t="shared" si="63"/>
        <v>0.75216900000000209</v>
      </c>
      <c r="H653" s="18">
        <f t="shared" si="63"/>
        <v>1.0964800000000663E-3</v>
      </c>
      <c r="I653" s="18">
        <f t="shared" si="63"/>
        <v>1.494070000000014E-3</v>
      </c>
      <c r="J653" s="18">
        <f t="shared" si="63"/>
        <v>1.9802339999999991E-3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33</v>
      </c>
      <c r="V653" s="107"/>
      <c r="W653" s="264"/>
      <c r="X653" s="18">
        <f t="shared" si="64"/>
        <v>0.97474399999999406</v>
      </c>
      <c r="Y653" s="18">
        <f t="shared" si="64"/>
        <v>0.97690899999999914</v>
      </c>
      <c r="Z653" s="18">
        <f t="shared" si="64"/>
        <v>1.3426500000000008E-3</v>
      </c>
      <c r="AA653" s="18">
        <f t="shared" si="64"/>
        <v>3.6225800000000419E-3</v>
      </c>
      <c r="AB653" s="18">
        <f t="shared" si="64"/>
        <v>2.7338709999999988E-3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4"/>
      <c r="F654" s="18">
        <f t="shared" si="63"/>
        <v>0.73002800000000434</v>
      </c>
      <c r="G654" s="18">
        <f t="shared" si="63"/>
        <v>0.71119800000000311</v>
      </c>
      <c r="H654" s="18">
        <f t="shared" si="63"/>
        <v>9.2504999999998283E-4</v>
      </c>
      <c r="I654" s="18">
        <f t="shared" si="63"/>
        <v>3.1924499999999023E-3</v>
      </c>
      <c r="J654" s="18">
        <f t="shared" si="63"/>
        <v>1.7721909999999994E-3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35</v>
      </c>
      <c r="V654" s="107"/>
      <c r="W654" s="264"/>
      <c r="X654" s="18">
        <f t="shared" si="64"/>
        <v>0.78867199999999826</v>
      </c>
      <c r="Y654" s="18">
        <f t="shared" si="64"/>
        <v>0.77698600000000084</v>
      </c>
      <c r="Z654" s="18">
        <f t="shared" si="64"/>
        <v>1.0388099999999456E-3</v>
      </c>
      <c r="AA654" s="18">
        <f t="shared" si="64"/>
        <v>3.8205000000002265E-4</v>
      </c>
      <c r="AB654" s="18">
        <f t="shared" si="64"/>
        <v>2.1617949999999993E-3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T388:T392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10</v>
      </c>
      <c r="C2" s="295" t="str">
        <f>CONCATENATE("Summary [ ",'Summary (auto)'!$C$3," ]")</f>
        <v>Summary [ 12bit-quantize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breakfast_track</v>
      </c>
      <c r="U2" s="290" t="str">
        <f>CONCATENATE("Summary [ ",'Summary (auto)'!$C$4," ]")</f>
        <v>Summary [ 11bit-quantize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1"/>
      <c r="AK2" s="199"/>
      <c r="AL2" s="161" t="str">
        <f>$B$2</f>
        <v>breakfast_track</v>
      </c>
      <c r="AM2" s="305" t="s">
        <v>47</v>
      </c>
      <c r="AN2" s="269"/>
      <c r="AO2" s="269"/>
      <c r="AP2" s="269"/>
      <c r="AQ2" s="291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0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0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3"/>
      <c r="Q4" s="273"/>
      <c r="R4" s="301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3"/>
      <c r="AI4" s="273"/>
      <c r="AJ4" s="301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9"/>
      <c r="C5" s="25" t="s">
        <v>31</v>
      </c>
      <c r="D5" s="26"/>
      <c r="E5" s="125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27.2605434</v>
      </c>
      <c r="G5" s="30">
        <f t="shared" si="0"/>
        <v>32.467099999999995</v>
      </c>
      <c r="H5" s="30">
        <f t="shared" si="0"/>
        <v>0.95833688400000006</v>
      </c>
      <c r="I5" s="90">
        <f t="shared" si="0"/>
        <v>0.95452699866666679</v>
      </c>
      <c r="J5" s="90">
        <f t="shared" si="0"/>
        <v>6.6136436800000004E-2</v>
      </c>
      <c r="K5" s="55"/>
      <c r="L5" s="55"/>
      <c r="M5" s="55"/>
      <c r="N5" s="26"/>
      <c r="O5" s="56"/>
      <c r="P5" s="130">
        <f t="shared" ref="P5:Q8" si="1">P16</f>
        <v>29.64</v>
      </c>
      <c r="Q5" s="151">
        <f t="shared" si="1"/>
        <v>10.077999999999999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28501.552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26.073845733333332</v>
      </c>
      <c r="Y5" s="30">
        <f t="shared" si="2"/>
        <v>31.172333999999999</v>
      </c>
      <c r="Z5" s="30">
        <f t="shared" si="2"/>
        <v>0.93674018733333331</v>
      </c>
      <c r="AA5" s="90">
        <f t="shared" si="2"/>
        <v>0.9440053106666666</v>
      </c>
      <c r="AB5" s="90">
        <f t="shared" si="2"/>
        <v>9.9306126933333336E-2</v>
      </c>
      <c r="AC5" s="55"/>
      <c r="AD5" s="55"/>
      <c r="AE5" s="55"/>
      <c r="AF5" s="26"/>
      <c r="AG5" s="239"/>
      <c r="AH5" s="130">
        <f t="shared" ref="AH5:AI8" si="3">AH16</f>
        <v>31.420999999999999</v>
      </c>
      <c r="AI5" s="151">
        <f t="shared" si="3"/>
        <v>11.295999999999999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7.3254113314762392E-3</v>
      </c>
      <c r="AN5" s="241">
        <f>bdrate($E5:$E8,G5:G8,$W5:$W8,Y5:Y8)</f>
        <v>1.742351279193155E-2</v>
      </c>
      <c r="AO5" s="241">
        <f>bdrate($E5:$E8,H5:H8,$W5:$W8,Z5:Z8)</f>
        <v>1.033927313168137E-2</v>
      </c>
      <c r="AP5" s="241">
        <f>bdrate($E5:$E8,I5:I8,$W5:$W8,AA5:AA8)</f>
        <v>1.4749789002427294E-2</v>
      </c>
      <c r="AQ5" s="242">
        <f>bdrateInverted($E5:$E8,J5:J8,$W5:$W8,AB5:AB8)</f>
        <v>2.8919943510515189E-2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53243.408000000003</v>
      </c>
      <c r="F6" s="90">
        <f t="shared" si="0"/>
        <v>30.592747199999998</v>
      </c>
      <c r="G6" s="90">
        <f t="shared" si="0"/>
        <v>35.240454933333332</v>
      </c>
      <c r="H6" s="90">
        <f t="shared" si="0"/>
        <v>0.97572322399999978</v>
      </c>
      <c r="I6" s="90">
        <f t="shared" si="0"/>
        <v>0.97254070799999992</v>
      </c>
      <c r="J6" s="90">
        <f t="shared" si="0"/>
        <v>4.1030773533333328E-2</v>
      </c>
      <c r="K6" s="56"/>
      <c r="L6" s="56"/>
      <c r="M6" s="56"/>
      <c r="N6" s="28"/>
      <c r="O6" s="56"/>
      <c r="P6" s="130">
        <f t="shared" si="1"/>
        <v>30.170999999999999</v>
      </c>
      <c r="Q6" s="130">
        <f t="shared" si="1"/>
        <v>10.265000000000001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40473.144</v>
      </c>
      <c r="X6" s="90">
        <f t="shared" si="2"/>
        <v>27.935510200000003</v>
      </c>
      <c r="Y6" s="90">
        <f t="shared" si="2"/>
        <v>32.827947666666667</v>
      </c>
      <c r="Z6" s="90">
        <f t="shared" si="2"/>
        <v>0.96293322933333336</v>
      </c>
      <c r="AA6" s="90">
        <f t="shared" si="2"/>
        <v>0.95885249333333344</v>
      </c>
      <c r="AB6" s="90">
        <f t="shared" si="2"/>
        <v>6.19980132E-2</v>
      </c>
      <c r="AC6" s="56"/>
      <c r="AD6" s="56"/>
      <c r="AE6" s="56"/>
      <c r="AF6" s="28"/>
      <c r="AG6" s="239"/>
      <c r="AH6" s="130">
        <f t="shared" si="3"/>
        <v>31.265000000000001</v>
      </c>
      <c r="AI6" s="130">
        <f t="shared" si="3"/>
        <v>11.375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76773.33600000001</v>
      </c>
      <c r="F7" s="90">
        <f t="shared" si="0"/>
        <v>35.175658733333329</v>
      </c>
      <c r="G7" s="90">
        <f t="shared" si="0"/>
        <v>39.284910999999994</v>
      </c>
      <c r="H7" s="90">
        <f t="shared" si="0"/>
        <v>0.98810872066666655</v>
      </c>
      <c r="I7" s="90">
        <f t="shared" si="0"/>
        <v>0.99034704333333323</v>
      </c>
      <c r="J7" s="90">
        <f t="shared" si="0"/>
        <v>2.4437460799999998E-2</v>
      </c>
      <c r="K7" s="56"/>
      <c r="L7" s="56"/>
      <c r="M7" s="56"/>
      <c r="N7" s="28"/>
      <c r="O7" s="56"/>
      <c r="P7" s="130">
        <f t="shared" si="1"/>
        <v>29.64</v>
      </c>
      <c r="Q7" s="130">
        <f t="shared" si="1"/>
        <v>10.577999999999999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58210.815999999999</v>
      </c>
      <c r="X7" s="90">
        <f t="shared" si="2"/>
        <v>31.605749533333338</v>
      </c>
      <c r="Y7" s="90">
        <f t="shared" si="2"/>
        <v>36.032647799999992</v>
      </c>
      <c r="Z7" s="90">
        <f t="shared" si="2"/>
        <v>0.97919334533333335</v>
      </c>
      <c r="AA7" s="90">
        <f t="shared" si="2"/>
        <v>0.97724961133333321</v>
      </c>
      <c r="AB7" s="90">
        <f t="shared" si="2"/>
        <v>3.7044384533333335E-2</v>
      </c>
      <c r="AC7" s="56"/>
      <c r="AD7" s="56"/>
      <c r="AE7" s="56"/>
      <c r="AF7" s="28"/>
      <c r="AG7" s="239"/>
      <c r="AH7" s="130">
        <f t="shared" si="3"/>
        <v>31.75</v>
      </c>
      <c r="AI7" s="130">
        <f t="shared" si="3"/>
        <v>11.484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108862.088</v>
      </c>
      <c r="F8" s="90">
        <f t="shared" si="0"/>
        <v>37.845180400000004</v>
      </c>
      <c r="G8" s="90">
        <f t="shared" si="0"/>
        <v>41.927219866666668</v>
      </c>
      <c r="H8" s="90">
        <f t="shared" si="0"/>
        <v>0.99241338533333334</v>
      </c>
      <c r="I8" s="90">
        <f t="shared" si="0"/>
        <v>0.9951982220000003</v>
      </c>
      <c r="J8" s="90">
        <f t="shared" si="0"/>
        <v>1.7442298933333333E-2</v>
      </c>
      <c r="K8" s="56"/>
      <c r="L8" s="56"/>
      <c r="M8" s="56"/>
      <c r="N8" s="28"/>
      <c r="O8" s="56"/>
      <c r="P8" s="130">
        <f t="shared" si="1"/>
        <v>30.875</v>
      </c>
      <c r="Q8" s="130">
        <f t="shared" si="1"/>
        <v>11.077999999999999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83905.472000000009</v>
      </c>
      <c r="X8" s="90">
        <f t="shared" si="2"/>
        <v>36.392945533333332</v>
      </c>
      <c r="Y8" s="90">
        <f t="shared" si="2"/>
        <v>40.3955336</v>
      </c>
      <c r="Z8" s="90">
        <f t="shared" si="2"/>
        <v>0.98963146666666668</v>
      </c>
      <c r="AA8" s="90">
        <f t="shared" si="2"/>
        <v>0.99214689999999994</v>
      </c>
      <c r="AB8" s="90">
        <f t="shared" si="2"/>
        <v>2.1930117200000002E-2</v>
      </c>
      <c r="AC8" s="56"/>
      <c r="AD8" s="56"/>
      <c r="AE8" s="56"/>
      <c r="AF8" s="28"/>
      <c r="AG8" s="239"/>
      <c r="AH8" s="130">
        <f t="shared" si="3"/>
        <v>31.875</v>
      </c>
      <c r="AI8" s="130">
        <f t="shared" si="3"/>
        <v>11.859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30.077259818828701</v>
      </c>
      <c r="Q10" s="154">
        <f>GEOMEAN(Q5:Q8)</f>
        <v>10.49299722009226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31.5767980585718</v>
      </c>
      <c r="AI10" s="154">
        <f>GEOMEAN(AI5:AI8)</f>
        <v>11.501496072944699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0" t="str">
        <f>CONCATENATE("Encoding/Decoding [ ",'Summary (auto)'!$C$3," ]")</f>
        <v>Encoding/Decoding [ 12bit-quantize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1"/>
      <c r="T13" s="21"/>
      <c r="U13" s="290" t="str">
        <f>CONCATENATE("Encoding [ ",'Summary (auto)'!$C$4," ]")</f>
        <v>Encoding [ 11bit-quantize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1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31</v>
      </c>
      <c r="D16" s="26"/>
      <c r="E16" s="128">
        <v>5941.2240000000002</v>
      </c>
      <c r="F16" s="166">
        <v>6950.84</v>
      </c>
      <c r="G16" s="166">
        <v>2479.192</v>
      </c>
      <c r="H16" s="166">
        <v>925.62400000000002</v>
      </c>
      <c r="I16" s="166">
        <v>107.456</v>
      </c>
      <c r="J16" s="166">
        <v>11102.456</v>
      </c>
      <c r="K16" s="60">
        <v>7159.68</v>
      </c>
      <c r="L16" s="60">
        <v>2367</v>
      </c>
      <c r="M16" s="60">
        <v>7.8879999999999999</v>
      </c>
      <c r="N16" s="55"/>
      <c r="O16" s="253"/>
      <c r="P16" s="129">
        <v>29.64</v>
      </c>
      <c r="Q16" s="129">
        <v>10.077999999999999</v>
      </c>
      <c r="R16" s="142"/>
      <c r="S16" s="214"/>
      <c r="T16" s="302"/>
      <c r="U16" s="25" t="s">
        <v>31</v>
      </c>
      <c r="V16" s="26"/>
      <c r="W16" s="128">
        <v>5941.2240000000002</v>
      </c>
      <c r="X16" s="166">
        <v>5305.7920000000004</v>
      </c>
      <c r="Y16" s="166">
        <v>835.4</v>
      </c>
      <c r="Z16" s="166">
        <v>246.45599999999999</v>
      </c>
      <c r="AA16" s="166">
        <v>13.144</v>
      </c>
      <c r="AB16" s="166">
        <v>8818.9680000000008</v>
      </c>
      <c r="AC16" s="60">
        <v>5495.9440000000004</v>
      </c>
      <c r="AD16" s="60">
        <v>1844.624</v>
      </c>
      <c r="AE16" s="60">
        <v>7.8879999999999999</v>
      </c>
      <c r="AF16" s="55"/>
      <c r="AG16" s="253"/>
      <c r="AH16" s="129">
        <v>31.420999999999999</v>
      </c>
      <c r="AI16" s="129">
        <v>11.295999999999999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5941.2240000000002</v>
      </c>
      <c r="F17" s="167">
        <v>9208.8799999999992</v>
      </c>
      <c r="G17" s="167">
        <v>6678.36</v>
      </c>
      <c r="H17" s="167">
        <v>3445.2959999999998</v>
      </c>
      <c r="I17" s="167">
        <v>1066.664</v>
      </c>
      <c r="J17" s="167">
        <v>14290.28</v>
      </c>
      <c r="K17" s="62">
        <v>9490.9040000000005</v>
      </c>
      <c r="L17" s="62">
        <v>3121.8</v>
      </c>
      <c r="M17" s="62">
        <v>7.88</v>
      </c>
      <c r="N17" s="56"/>
      <c r="O17" s="239"/>
      <c r="P17" s="144">
        <v>30.170999999999999</v>
      </c>
      <c r="Q17" s="144">
        <v>10.265000000000001</v>
      </c>
      <c r="R17" s="145"/>
      <c r="S17" s="214"/>
      <c r="T17" s="286"/>
      <c r="U17" s="27" t="s">
        <v>32</v>
      </c>
      <c r="V17" s="28"/>
      <c r="W17" s="143">
        <v>5941.2240000000002</v>
      </c>
      <c r="X17" s="167">
        <v>7499.3040000000001</v>
      </c>
      <c r="Y17" s="167">
        <v>3316.9679999999998</v>
      </c>
      <c r="Z17" s="167">
        <v>1346.5519999999999</v>
      </c>
      <c r="AA17" s="167">
        <v>205.024</v>
      </c>
      <c r="AB17" s="167">
        <v>11880.951999999999</v>
      </c>
      <c r="AC17" s="62">
        <v>7728.2960000000003</v>
      </c>
      <c r="AD17" s="62">
        <v>2554.8240000000001</v>
      </c>
      <c r="AE17" s="62">
        <v>7.88</v>
      </c>
      <c r="AF17" s="56"/>
      <c r="AG17" s="239"/>
      <c r="AH17" s="144">
        <v>31.265000000000001</v>
      </c>
      <c r="AI17" s="144">
        <v>11.375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5941.2240000000002</v>
      </c>
      <c r="F18" s="167">
        <v>11523.68</v>
      </c>
      <c r="G18" s="167">
        <v>12327.76</v>
      </c>
      <c r="H18" s="167">
        <v>8552.0319999999992</v>
      </c>
      <c r="I18" s="167">
        <v>5014.3599999999997</v>
      </c>
      <c r="J18" s="167">
        <v>17597.624</v>
      </c>
      <c r="K18" s="62">
        <v>11921.12</v>
      </c>
      <c r="L18" s="62">
        <v>3895.5360000000001</v>
      </c>
      <c r="M18" s="62">
        <v>7.8639999999999999</v>
      </c>
      <c r="N18" s="56"/>
      <c r="O18" s="239"/>
      <c r="P18" s="144">
        <v>29.64</v>
      </c>
      <c r="Q18" s="144">
        <v>10.577999999999999</v>
      </c>
      <c r="R18" s="145"/>
      <c r="S18" s="214"/>
      <c r="T18" s="286"/>
      <c r="U18" s="27" t="s">
        <v>33</v>
      </c>
      <c r="V18" s="28"/>
      <c r="W18" s="143">
        <v>5941.2240000000002</v>
      </c>
      <c r="X18" s="167">
        <v>9763.4240000000009</v>
      </c>
      <c r="Y18" s="167">
        <v>7951.2079999999996</v>
      </c>
      <c r="Z18" s="167">
        <v>4404.7120000000004</v>
      </c>
      <c r="AA18" s="167">
        <v>1663.7280000000001</v>
      </c>
      <c r="AB18" s="167">
        <v>15096.448</v>
      </c>
      <c r="AC18" s="62">
        <v>10079.248</v>
      </c>
      <c r="AD18" s="62">
        <v>3310.8240000000001</v>
      </c>
      <c r="AE18" s="62">
        <v>7.8639999999999999</v>
      </c>
      <c r="AF18" s="56"/>
      <c r="AG18" s="239"/>
      <c r="AH18" s="144">
        <v>31.75</v>
      </c>
      <c r="AI18" s="144">
        <v>11.484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5941.2240000000002</v>
      </c>
      <c r="F19" s="167">
        <v>13726.208000000001</v>
      </c>
      <c r="G19" s="167">
        <v>18542.392</v>
      </c>
      <c r="H19" s="167">
        <v>16488.648000000001</v>
      </c>
      <c r="I19" s="167">
        <v>13983.656000000001</v>
      </c>
      <c r="J19" s="167">
        <v>21009.472000000002</v>
      </c>
      <c r="K19" s="62">
        <v>14466.144</v>
      </c>
      <c r="L19" s="62">
        <v>4704.3440000000001</v>
      </c>
      <c r="M19" s="62">
        <v>7.7359999999999998</v>
      </c>
      <c r="N19" s="56"/>
      <c r="O19" s="239"/>
      <c r="P19" s="144">
        <v>30.875</v>
      </c>
      <c r="Q19" s="144">
        <v>11.077999999999999</v>
      </c>
      <c r="R19" s="145"/>
      <c r="S19" s="214"/>
      <c r="T19" s="286"/>
      <c r="U19" s="27" t="s">
        <v>35</v>
      </c>
      <c r="V19" s="28"/>
      <c r="W19" s="143">
        <v>5941.2240000000002</v>
      </c>
      <c r="X19" s="167">
        <v>11913.008</v>
      </c>
      <c r="Y19" s="167">
        <v>13766.24</v>
      </c>
      <c r="Z19" s="167">
        <v>10362.528</v>
      </c>
      <c r="AA19" s="167">
        <v>6841.2479999999996</v>
      </c>
      <c r="AB19" s="167">
        <v>18441.216</v>
      </c>
      <c r="AC19" s="62">
        <v>12547.128000000001</v>
      </c>
      <c r="AD19" s="62">
        <v>4092.88</v>
      </c>
      <c r="AE19" s="62">
        <v>7.7359999999999998</v>
      </c>
      <c r="AF19" s="56"/>
      <c r="AG19" s="239"/>
      <c r="AH19" s="144">
        <v>31.875</v>
      </c>
      <c r="AI19" s="144">
        <v>11.859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7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7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8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9"/>
      <c r="C23" s="25" t="s">
        <v>31</v>
      </c>
      <c r="D23" s="26"/>
      <c r="E23" s="127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89"/>
      <c r="U23" s="25" t="s">
        <v>31</v>
      </c>
      <c r="V23" s="26"/>
      <c r="W23" s="127">
        <f>SUM(W16:AD16)</f>
        <v>28501.552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40473.144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58210.815999999999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83905.472000000009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0" t="str">
        <f>CONCATENATE("View Synthesis [ ",'Summary (auto)'!$C$3," ]")</f>
        <v>View Synthesis [ 12bit-quantize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1"/>
      <c r="S31" s="214"/>
      <c r="T31" s="21"/>
      <c r="U31" s="290" t="str">
        <f>CONCATENATE("View Synthesis [ ",'Summary (auto)'!$C$4," ]")</f>
        <v>View Synthesis [ 11bit-quantize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1"/>
      <c r="AK31" s="199"/>
      <c r="AL31" s="199"/>
      <c r="AM31" s="29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26.797521</v>
      </c>
      <c r="G33" s="96">
        <v>32.054088</v>
      </c>
      <c r="H33" s="96">
        <v>0.95811453999999996</v>
      </c>
      <c r="I33" s="60">
        <v>0.95010695000000001</v>
      </c>
      <c r="J33" s="60">
        <v>7.0650660000000004E-2</v>
      </c>
      <c r="K33" s="61"/>
      <c r="L33" s="258"/>
      <c r="M33" s="258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25.704229000000002</v>
      </c>
      <c r="Y33" s="96">
        <v>30.813815000000002</v>
      </c>
      <c r="Z33" s="96">
        <v>0.93630647</v>
      </c>
      <c r="AA33" s="60">
        <v>0.93874716999999996</v>
      </c>
      <c r="AB33" s="60">
        <v>0.10511076499999999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-1.0932919999999982</v>
      </c>
      <c r="AN33" s="95">
        <f t="shared" ref="AN33:AN96" si="5">IF(OR(Y33="",G33=""),"",Y33-G33)</f>
        <v>-1.2402729999999984</v>
      </c>
      <c r="AO33" s="95">
        <f t="shared" ref="AO33:AO96" si="6">IF(OR(Z33="",H33=""),"",Z33-H33)</f>
        <v>-2.1808069999999957E-2</v>
      </c>
      <c r="AP33" s="95">
        <f t="shared" ref="AP33:AP96" si="7">IF(OR(AA33="",I33=""),"",AA33-I33)</f>
        <v>-1.1359780000000042E-2</v>
      </c>
      <c r="AQ33" s="120">
        <f t="shared" ref="AQ33:AQ96" si="8">IF(OR(AB33="",J33=""),"",AB33-J33)</f>
        <v>3.4460104999999991E-2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30.680893999999999</v>
      </c>
      <c r="G34" s="187">
        <v>35.187024999999998</v>
      </c>
      <c r="H34" s="187">
        <v>0.97566017999999999</v>
      </c>
      <c r="I34" s="62">
        <v>0.97237448000000004</v>
      </c>
      <c r="J34" s="62">
        <v>4.3783396000000002E-2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27.487289000000001</v>
      </c>
      <c r="Y34" s="187">
        <v>32.391440000000003</v>
      </c>
      <c r="Z34" s="187">
        <v>0.96254543999999997</v>
      </c>
      <c r="AA34" s="62">
        <v>0.95499688000000005</v>
      </c>
      <c r="AB34" s="62">
        <v>6.5592416000000001E-2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6"/>
      <c r="AM34" s="86">
        <f t="shared" si="4"/>
        <v>-3.193604999999998</v>
      </c>
      <c r="AN34" s="121">
        <f t="shared" si="5"/>
        <v>-2.7955849999999955</v>
      </c>
      <c r="AO34" s="121">
        <f t="shared" si="6"/>
        <v>-1.3114740000000014E-2</v>
      </c>
      <c r="AP34" s="121">
        <f t="shared" si="7"/>
        <v>-1.7377599999999993E-2</v>
      </c>
      <c r="AQ34" s="87">
        <f t="shared" si="8"/>
        <v>2.1809019999999998E-2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35.242820999999999</v>
      </c>
      <c r="G35" s="187">
        <v>39.322845999999998</v>
      </c>
      <c r="H35" s="187">
        <v>0.98802624999999999</v>
      </c>
      <c r="I35" s="62">
        <v>0.99022423000000004</v>
      </c>
      <c r="J35" s="62">
        <v>2.5885554000000002E-2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31.683888</v>
      </c>
      <c r="Y35" s="187">
        <v>35.961472000000001</v>
      </c>
      <c r="Z35" s="187">
        <v>0.97909499</v>
      </c>
      <c r="AA35" s="62">
        <v>0.97776107999999995</v>
      </c>
      <c r="AB35" s="62">
        <v>3.9894060000000002E-2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6"/>
      <c r="AM35" s="86">
        <f t="shared" si="4"/>
        <v>-3.5589329999999997</v>
      </c>
      <c r="AN35" s="121">
        <f t="shared" si="5"/>
        <v>-3.3613739999999979</v>
      </c>
      <c r="AO35" s="121">
        <f t="shared" si="6"/>
        <v>-8.9312599999999964E-3</v>
      </c>
      <c r="AP35" s="121">
        <f t="shared" si="7"/>
        <v>-1.2463150000000089E-2</v>
      </c>
      <c r="AQ35" s="87">
        <f t="shared" si="8"/>
        <v>1.4008506E-2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37.977125999999998</v>
      </c>
      <c r="G36" s="187">
        <v>42.069369999999999</v>
      </c>
      <c r="H36" s="187">
        <v>0.99232734</v>
      </c>
      <c r="I36" s="62">
        <v>0.99516128999999998</v>
      </c>
      <c r="J36" s="62">
        <v>1.8136095000000001E-2</v>
      </c>
      <c r="K36" s="188"/>
      <c r="L36" s="259"/>
      <c r="M36" s="259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36.425924000000002</v>
      </c>
      <c r="Y36" s="187">
        <v>40.418329</v>
      </c>
      <c r="Z36" s="187">
        <v>0.98948985</v>
      </c>
      <c r="AA36" s="62">
        <v>0.99230852999999997</v>
      </c>
      <c r="AB36" s="62">
        <v>2.362978E-2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6"/>
      <c r="AM36" s="86">
        <f t="shared" si="4"/>
        <v>-1.5512019999999964</v>
      </c>
      <c r="AN36" s="121">
        <f t="shared" si="5"/>
        <v>-1.6510409999999993</v>
      </c>
      <c r="AO36" s="121">
        <f t="shared" si="6"/>
        <v>-2.8374899999999981E-3</v>
      </c>
      <c r="AP36" s="121">
        <f t="shared" si="7"/>
        <v>-2.8527600000000097E-3</v>
      </c>
      <c r="AQ36" s="87">
        <f t="shared" si="8"/>
        <v>5.4936849999999982E-3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27.156949000000001</v>
      </c>
      <c r="G38" s="96">
        <v>32.311267000000001</v>
      </c>
      <c r="H38" s="96">
        <v>0.95912706000000003</v>
      </c>
      <c r="I38" s="60">
        <v>0.95344448000000004</v>
      </c>
      <c r="J38" s="60">
        <v>6.7655060000000003E-2</v>
      </c>
      <c r="K38" s="61"/>
      <c r="L38" s="258"/>
      <c r="M38" s="258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25.925668000000002</v>
      </c>
      <c r="Y38" s="96">
        <v>31.016591999999999</v>
      </c>
      <c r="Z38" s="96">
        <v>0.93803066999999996</v>
      </c>
      <c r="AA38" s="60">
        <v>0.94206504999999996</v>
      </c>
      <c r="AB38" s="60">
        <v>9.9940130000000002E-2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-1.2312809999999992</v>
      </c>
      <c r="AN38" s="95">
        <f t="shared" si="5"/>
        <v>-1.2946750000000016</v>
      </c>
      <c r="AO38" s="95">
        <f t="shared" si="6"/>
        <v>-2.1096390000000076E-2</v>
      </c>
      <c r="AP38" s="95">
        <f t="shared" si="7"/>
        <v>-1.1379430000000079E-2</v>
      </c>
      <c r="AQ38" s="120">
        <f t="shared" si="8"/>
        <v>3.2285069999999999E-2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30.606428000000001</v>
      </c>
      <c r="G39" s="187">
        <v>35.121287000000002</v>
      </c>
      <c r="H39" s="187">
        <v>0.97554269000000005</v>
      </c>
      <c r="I39" s="62">
        <v>0.97312863000000005</v>
      </c>
      <c r="J39" s="62">
        <v>4.2910456999999999E-2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27.757788000000001</v>
      </c>
      <c r="Y39" s="187">
        <v>32.627175000000001</v>
      </c>
      <c r="Z39" s="187">
        <v>0.96293373999999998</v>
      </c>
      <c r="AA39" s="62">
        <v>0.95767226000000005</v>
      </c>
      <c r="AB39" s="62">
        <v>6.3962795000000003E-2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6"/>
      <c r="AM39" s="86">
        <f t="shared" si="4"/>
        <v>-2.8486399999999996</v>
      </c>
      <c r="AN39" s="121">
        <f t="shared" si="5"/>
        <v>-2.4941120000000012</v>
      </c>
      <c r="AO39" s="121">
        <f t="shared" si="6"/>
        <v>-1.2608950000000063E-2</v>
      </c>
      <c r="AP39" s="121">
        <f t="shared" si="7"/>
        <v>-1.5456369999999997E-2</v>
      </c>
      <c r="AQ39" s="87">
        <f t="shared" si="8"/>
        <v>2.1052338000000004E-2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35.100873999999997</v>
      </c>
      <c r="G40" s="187">
        <v>39.202195000000003</v>
      </c>
      <c r="H40" s="187">
        <v>0.98771573999999995</v>
      </c>
      <c r="I40" s="62">
        <v>0.99032509999999996</v>
      </c>
      <c r="J40" s="62">
        <v>2.6291269999999999E-2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31.542816999999999</v>
      </c>
      <c r="Y40" s="187">
        <v>35.853515999999999</v>
      </c>
      <c r="Z40" s="187">
        <v>0.97893063000000002</v>
      </c>
      <c r="AA40" s="62">
        <v>0.97789709999999996</v>
      </c>
      <c r="AB40" s="62">
        <v>3.9114320000000001E-2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6"/>
      <c r="AM40" s="86">
        <f t="shared" si="4"/>
        <v>-3.558056999999998</v>
      </c>
      <c r="AN40" s="121">
        <f t="shared" si="5"/>
        <v>-3.3486790000000042</v>
      </c>
      <c r="AO40" s="121">
        <f t="shared" si="6"/>
        <v>-8.7851099999999294E-3</v>
      </c>
      <c r="AP40" s="121">
        <f t="shared" si="7"/>
        <v>-1.2427999999999995E-2</v>
      </c>
      <c r="AQ40" s="87">
        <f t="shared" si="8"/>
        <v>1.2823050000000003E-2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37.768926999999998</v>
      </c>
      <c r="G41" s="187">
        <v>41.884039999999999</v>
      </c>
      <c r="H41" s="187">
        <v>0.99196965000000004</v>
      </c>
      <c r="I41" s="62">
        <v>0.99510873</v>
      </c>
      <c r="J41" s="62">
        <v>1.8885393E-2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36.311551999999999</v>
      </c>
      <c r="Y41" s="187">
        <v>40.331527000000001</v>
      </c>
      <c r="Z41" s="187">
        <v>0.98914711</v>
      </c>
      <c r="AA41" s="62">
        <v>0.99235171</v>
      </c>
      <c r="AB41" s="62">
        <v>2.3733012000000001E-2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6"/>
      <c r="AM41" s="86">
        <f t="shared" si="4"/>
        <v>-1.457374999999999</v>
      </c>
      <c r="AN41" s="121">
        <f t="shared" si="5"/>
        <v>-1.5525129999999976</v>
      </c>
      <c r="AO41" s="121">
        <f t="shared" si="6"/>
        <v>-2.82254000000004E-3</v>
      </c>
      <c r="AP41" s="121">
        <f t="shared" si="7"/>
        <v>-2.7570199999999989E-3</v>
      </c>
      <c r="AQ41" s="87">
        <f t="shared" si="8"/>
        <v>4.8476190000000009E-3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27.474585000000001</v>
      </c>
      <c r="G43" s="96">
        <v>32.540309000000001</v>
      </c>
      <c r="H43" s="96">
        <v>0.95887814999999998</v>
      </c>
      <c r="I43" s="60">
        <v>0.95579327000000003</v>
      </c>
      <c r="J43" s="60">
        <v>6.4161540000000003E-2</v>
      </c>
      <c r="K43" s="61"/>
      <c r="L43" s="258"/>
      <c r="M43" s="258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26.102143999999999</v>
      </c>
      <c r="Y43" s="96">
        <v>31.155957999999998</v>
      </c>
      <c r="Z43" s="96">
        <v>0.93724532999999999</v>
      </c>
      <c r="AA43" s="60">
        <v>0.94344448999999997</v>
      </c>
      <c r="AB43" s="60">
        <v>9.596064E-2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-1.372441000000002</v>
      </c>
      <c r="AN43" s="95">
        <f t="shared" si="5"/>
        <v>-1.3843510000000023</v>
      </c>
      <c r="AO43" s="95">
        <f t="shared" si="6"/>
        <v>-2.1632819999999997E-2</v>
      </c>
      <c r="AP43" s="95">
        <f t="shared" si="7"/>
        <v>-1.2348780000000059E-2</v>
      </c>
      <c r="AQ43" s="120">
        <f t="shared" si="8"/>
        <v>3.1799099999999997E-2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30.586199000000001</v>
      </c>
      <c r="G44" s="187">
        <v>35.105986999999999</v>
      </c>
      <c r="H44" s="187">
        <v>0.97530064000000005</v>
      </c>
      <c r="I44" s="62">
        <v>0.97324646999999997</v>
      </c>
      <c r="J44" s="62">
        <v>4.0673790000000001E-2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28.019694000000001</v>
      </c>
      <c r="Y44" s="187">
        <v>32.835518</v>
      </c>
      <c r="Z44" s="187">
        <v>0.96301588999999999</v>
      </c>
      <c r="AA44" s="62">
        <v>0.95973160999999996</v>
      </c>
      <c r="AB44" s="62">
        <v>5.9590089999999998E-2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6"/>
      <c r="AM44" s="86">
        <f t="shared" si="4"/>
        <v>-2.5665049999999994</v>
      </c>
      <c r="AN44" s="121">
        <f t="shared" si="5"/>
        <v>-2.2704689999999985</v>
      </c>
      <c r="AO44" s="121">
        <f t="shared" si="6"/>
        <v>-1.2284750000000066E-2</v>
      </c>
      <c r="AP44" s="121">
        <f t="shared" si="7"/>
        <v>-1.3514860000000017E-2</v>
      </c>
      <c r="AQ44" s="87">
        <f t="shared" si="8"/>
        <v>1.8916299999999997E-2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35.182003999999999</v>
      </c>
      <c r="G45" s="187">
        <v>39.264614999999999</v>
      </c>
      <c r="H45" s="187">
        <v>0.98778460000000001</v>
      </c>
      <c r="I45" s="62">
        <v>0.99042916999999997</v>
      </c>
      <c r="J45" s="62">
        <v>2.4690048999999999E-2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31.553640000000001</v>
      </c>
      <c r="Y45" s="187">
        <v>35.853876999999997</v>
      </c>
      <c r="Z45" s="187">
        <v>0.97883540000000002</v>
      </c>
      <c r="AA45" s="62">
        <v>0.97772305999999998</v>
      </c>
      <c r="AB45" s="62">
        <v>3.6976382000000002E-2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6"/>
      <c r="AM45" s="86">
        <f t="shared" si="4"/>
        <v>-3.6283639999999977</v>
      </c>
      <c r="AN45" s="121">
        <f t="shared" si="5"/>
        <v>-3.410738000000002</v>
      </c>
      <c r="AO45" s="121">
        <f t="shared" si="6"/>
        <v>-8.9491999999999905E-3</v>
      </c>
      <c r="AP45" s="121">
        <f t="shared" si="7"/>
        <v>-1.2706109999999993E-2</v>
      </c>
      <c r="AQ45" s="87">
        <f t="shared" si="8"/>
        <v>1.2286333000000003E-2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37.839109999999998</v>
      </c>
      <c r="G46" s="187">
        <v>41.945061000000003</v>
      </c>
      <c r="H46" s="187">
        <v>0.99210867999999997</v>
      </c>
      <c r="I46" s="62">
        <v>0.99511183000000003</v>
      </c>
      <c r="J46" s="62">
        <v>1.7723323999999999E-2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36.409492999999998</v>
      </c>
      <c r="Y46" s="187">
        <v>40.397207999999999</v>
      </c>
      <c r="Z46" s="187">
        <v>0.98928499999999997</v>
      </c>
      <c r="AA46" s="62">
        <v>0.99224709</v>
      </c>
      <c r="AB46" s="62">
        <v>2.2139679999999998E-2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6"/>
      <c r="AM46" s="86">
        <f t="shared" si="4"/>
        <v>-1.4296170000000004</v>
      </c>
      <c r="AN46" s="121">
        <f t="shared" si="5"/>
        <v>-1.5478530000000035</v>
      </c>
      <c r="AO46" s="121">
        <f t="shared" si="6"/>
        <v>-2.8236799999999951E-3</v>
      </c>
      <c r="AP46" s="121">
        <f t="shared" si="7"/>
        <v>-2.8647400000000323E-3</v>
      </c>
      <c r="AQ46" s="87">
        <f t="shared" si="8"/>
        <v>4.4163559999999998E-3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27.525334999999998</v>
      </c>
      <c r="G48" s="96">
        <v>32.570369999999997</v>
      </c>
      <c r="H48" s="96">
        <v>0.95887637000000003</v>
      </c>
      <c r="I48" s="60">
        <v>0.95546131000000001</v>
      </c>
      <c r="J48" s="60">
        <v>6.5158729999999998E-2</v>
      </c>
      <c r="K48" s="61"/>
      <c r="L48" s="258"/>
      <c r="M48" s="258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26.168061000000002</v>
      </c>
      <c r="Y48" s="96">
        <v>31.210615000000001</v>
      </c>
      <c r="Z48" s="96">
        <v>0.93697591000000002</v>
      </c>
      <c r="AA48" s="60">
        <v>0.94360284999999999</v>
      </c>
      <c r="AB48" s="60">
        <v>9.9448904000000005E-2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-1.3572739999999968</v>
      </c>
      <c r="AN48" s="95">
        <f t="shared" si="5"/>
        <v>-1.3597549999999963</v>
      </c>
      <c r="AO48" s="95">
        <f t="shared" si="6"/>
        <v>-2.190046000000001E-2</v>
      </c>
      <c r="AP48" s="95">
        <f t="shared" si="7"/>
        <v>-1.1858460000000015E-2</v>
      </c>
      <c r="AQ48" s="120">
        <f t="shared" si="8"/>
        <v>3.4290174000000007E-2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30.360536</v>
      </c>
      <c r="G49" s="187">
        <v>34.908045999999999</v>
      </c>
      <c r="H49" s="187">
        <v>0.97481788999999996</v>
      </c>
      <c r="I49" s="62">
        <v>0.97210516999999996</v>
      </c>
      <c r="J49" s="62">
        <v>4.2938083000000002E-2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27.964535000000001</v>
      </c>
      <c r="Y49" s="187">
        <v>32.797705000000001</v>
      </c>
      <c r="Z49" s="187">
        <v>0.96263432999999998</v>
      </c>
      <c r="AA49" s="62">
        <v>0.95888954000000004</v>
      </c>
      <c r="AB49" s="62">
        <v>6.1513968000000002E-2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6"/>
      <c r="AM49" s="86">
        <f t="shared" si="4"/>
        <v>-2.3960009999999983</v>
      </c>
      <c r="AN49" s="121">
        <f t="shared" si="5"/>
        <v>-2.1103409999999982</v>
      </c>
      <c r="AO49" s="121">
        <f t="shared" si="6"/>
        <v>-1.2183559999999982E-2</v>
      </c>
      <c r="AP49" s="121">
        <f t="shared" si="7"/>
        <v>-1.3215629999999923E-2</v>
      </c>
      <c r="AQ49" s="87">
        <f t="shared" si="8"/>
        <v>1.8575885E-2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35.175730000000001</v>
      </c>
      <c r="G50" s="187">
        <v>39.251069000000001</v>
      </c>
      <c r="H50" s="187">
        <v>0.98766489000000002</v>
      </c>
      <c r="I50" s="62">
        <v>0.99042014</v>
      </c>
      <c r="J50" s="62">
        <v>2.5784379999999999E-2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31.393547000000002</v>
      </c>
      <c r="Y50" s="187">
        <v>35.724362999999997</v>
      </c>
      <c r="Z50" s="187">
        <v>0.97843057</v>
      </c>
      <c r="AA50" s="62">
        <v>0.97692316000000001</v>
      </c>
      <c r="AB50" s="62">
        <v>3.8436230000000002E-2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6"/>
      <c r="AM50" s="86">
        <f t="shared" si="4"/>
        <v>-3.7821829999999999</v>
      </c>
      <c r="AN50" s="121">
        <f t="shared" si="5"/>
        <v>-3.5267060000000043</v>
      </c>
      <c r="AO50" s="121">
        <f t="shared" si="6"/>
        <v>-9.2343200000000181E-3</v>
      </c>
      <c r="AP50" s="121">
        <f t="shared" si="7"/>
        <v>-1.3496979999999992E-2</v>
      </c>
      <c r="AQ50" s="87">
        <f t="shared" si="8"/>
        <v>1.2651850000000003E-2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37.784377999999997</v>
      </c>
      <c r="G51" s="187">
        <v>41.883507000000002</v>
      </c>
      <c r="H51" s="187">
        <v>0.99195482000000001</v>
      </c>
      <c r="I51" s="62">
        <v>0.99504232000000004</v>
      </c>
      <c r="J51" s="62">
        <v>1.8607552999999999E-2</v>
      </c>
      <c r="K51" s="188"/>
      <c r="L51" s="259"/>
      <c r="M51" s="259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36.356378999999997</v>
      </c>
      <c r="Y51" s="187">
        <v>40.332639</v>
      </c>
      <c r="Z51" s="187">
        <v>0.98913713000000003</v>
      </c>
      <c r="AA51" s="62">
        <v>0.99215341000000001</v>
      </c>
      <c r="AB51" s="62">
        <v>2.3427884999999999E-2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6"/>
      <c r="AM51" s="86">
        <f t="shared" si="4"/>
        <v>-1.4279989999999998</v>
      </c>
      <c r="AN51" s="121">
        <f t="shared" si="5"/>
        <v>-1.5508680000000012</v>
      </c>
      <c r="AO51" s="121">
        <f t="shared" si="6"/>
        <v>-2.8176899999999838E-3</v>
      </c>
      <c r="AP51" s="121">
        <f t="shared" si="7"/>
        <v>-2.8889100000000223E-3</v>
      </c>
      <c r="AQ51" s="87">
        <f t="shared" si="8"/>
        <v>4.8203320000000001E-3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27.633844</v>
      </c>
      <c r="G53" s="96">
        <v>32.600684999999999</v>
      </c>
      <c r="H53" s="96">
        <v>0.95683786999999998</v>
      </c>
      <c r="I53" s="60">
        <v>0.95633937999999996</v>
      </c>
      <c r="J53" s="60">
        <v>6.8601176E-2</v>
      </c>
      <c r="K53" s="61"/>
      <c r="L53" s="258"/>
      <c r="M53" s="258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26.2212</v>
      </c>
      <c r="Y53" s="96">
        <v>31.208064</v>
      </c>
      <c r="Z53" s="96">
        <v>0.93438513000000001</v>
      </c>
      <c r="AA53" s="60">
        <v>0.94507366999999998</v>
      </c>
      <c r="AB53" s="60">
        <v>0.10185054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-1.4126440000000002</v>
      </c>
      <c r="AN53" s="95">
        <f t="shared" si="5"/>
        <v>-1.3926209999999983</v>
      </c>
      <c r="AO53" s="95">
        <f t="shared" si="6"/>
        <v>-2.2452739999999971E-2</v>
      </c>
      <c r="AP53" s="95">
        <f t="shared" si="7"/>
        <v>-1.1265709999999984E-2</v>
      </c>
      <c r="AQ53" s="120">
        <f t="shared" si="8"/>
        <v>3.3249364000000003E-2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30.339206000000001</v>
      </c>
      <c r="G54" s="187">
        <v>34.870607</v>
      </c>
      <c r="H54" s="187">
        <v>0.97403722000000004</v>
      </c>
      <c r="I54" s="62">
        <v>0.97247086999999999</v>
      </c>
      <c r="J54" s="62">
        <v>4.5017703999999999E-2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28.017236</v>
      </c>
      <c r="Y54" s="187">
        <v>32.799543999999997</v>
      </c>
      <c r="Z54" s="187">
        <v>0.96118250000000005</v>
      </c>
      <c r="AA54" s="62">
        <v>0.95968187000000005</v>
      </c>
      <c r="AB54" s="62">
        <v>6.4328789999999997E-2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6"/>
      <c r="AM54" s="86">
        <f t="shared" si="4"/>
        <v>-2.3219700000000003</v>
      </c>
      <c r="AN54" s="121">
        <f t="shared" si="5"/>
        <v>-2.0710630000000023</v>
      </c>
      <c r="AO54" s="121">
        <f t="shared" si="6"/>
        <v>-1.2854719999999986E-2</v>
      </c>
      <c r="AP54" s="121">
        <f t="shared" si="7"/>
        <v>-1.2788999999999939E-2</v>
      </c>
      <c r="AQ54" s="87">
        <f t="shared" si="8"/>
        <v>1.9311085999999998E-2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34.991273</v>
      </c>
      <c r="G55" s="187">
        <v>39.058414999999997</v>
      </c>
      <c r="H55" s="187">
        <v>0.98708976000000004</v>
      </c>
      <c r="I55" s="62">
        <v>0.99032408000000005</v>
      </c>
      <c r="J55" s="62">
        <v>2.7582855999999999E-2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31.324518999999999</v>
      </c>
      <c r="Y55" s="187">
        <v>35.664462</v>
      </c>
      <c r="Z55" s="187">
        <v>0.97769441999999995</v>
      </c>
      <c r="AA55" s="62">
        <v>0.97714568999999996</v>
      </c>
      <c r="AB55" s="62">
        <v>4.0767957000000001E-2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6"/>
      <c r="AM55" s="86">
        <f t="shared" si="4"/>
        <v>-3.666754000000001</v>
      </c>
      <c r="AN55" s="121">
        <f t="shared" si="5"/>
        <v>-3.3939529999999962</v>
      </c>
      <c r="AO55" s="121">
        <f t="shared" si="6"/>
        <v>-9.3953400000000853E-3</v>
      </c>
      <c r="AP55" s="121">
        <f t="shared" si="7"/>
        <v>-1.3178390000000095E-2</v>
      </c>
      <c r="AQ55" s="87">
        <f t="shared" si="8"/>
        <v>1.3185101000000001E-2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37.429423999999997</v>
      </c>
      <c r="G56" s="187">
        <v>41.501184000000002</v>
      </c>
      <c r="H56" s="187">
        <v>0.99143095999999997</v>
      </c>
      <c r="I56" s="62">
        <v>0.99480742</v>
      </c>
      <c r="J56" s="62">
        <v>1.9993264E-2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36.053151</v>
      </c>
      <c r="Y56" s="187">
        <v>40.019807</v>
      </c>
      <c r="Z56" s="187">
        <v>0.9885621</v>
      </c>
      <c r="AA56" s="62">
        <v>0.99189232999999999</v>
      </c>
      <c r="AB56" s="62">
        <v>2.5243398E-2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6"/>
      <c r="AM56" s="86">
        <f t="shared" si="4"/>
        <v>-1.3762729999999976</v>
      </c>
      <c r="AN56" s="121">
        <f t="shared" si="5"/>
        <v>-1.4813770000000019</v>
      </c>
      <c r="AO56" s="121">
        <f t="shared" si="6"/>
        <v>-2.8688599999999731E-3</v>
      </c>
      <c r="AP56" s="121">
        <f t="shared" si="7"/>
        <v>-2.9150900000000091E-3</v>
      </c>
      <c r="AQ56" s="87">
        <f t="shared" si="8"/>
        <v>5.2501340000000001E-3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26.893401000000001</v>
      </c>
      <c r="G58" s="96">
        <v>32.262948000000002</v>
      </c>
      <c r="H58" s="96">
        <v>0.95866863000000002</v>
      </c>
      <c r="I58" s="60">
        <v>0.95390626000000001</v>
      </c>
      <c r="J58" s="60">
        <v>6.9254756000000001E-2</v>
      </c>
      <c r="K58" s="61"/>
      <c r="L58" s="258"/>
      <c r="M58" s="258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25.842286000000001</v>
      </c>
      <c r="Y58" s="96">
        <v>31.040229</v>
      </c>
      <c r="Z58" s="96">
        <v>0.93719865999999996</v>
      </c>
      <c r="AA58" s="60">
        <v>0.94460924000000002</v>
      </c>
      <c r="AB58" s="60">
        <v>0.10306182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-1.0511149999999994</v>
      </c>
      <c r="AN58" s="95">
        <f t="shared" si="5"/>
        <v>-1.2227190000000014</v>
      </c>
      <c r="AO58" s="95">
        <f t="shared" si="6"/>
        <v>-2.146997000000006E-2</v>
      </c>
      <c r="AP58" s="95">
        <f t="shared" si="7"/>
        <v>-9.2970199999999892E-3</v>
      </c>
      <c r="AQ58" s="120">
        <f t="shared" si="8"/>
        <v>3.3807063999999998E-2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30.813517000000001</v>
      </c>
      <c r="G59" s="187">
        <v>35.490174000000003</v>
      </c>
      <c r="H59" s="187">
        <v>0.97643696000000002</v>
      </c>
      <c r="I59" s="62">
        <v>0.97492953000000004</v>
      </c>
      <c r="J59" s="62">
        <v>4.1019417000000002E-2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27.64038</v>
      </c>
      <c r="Y59" s="187">
        <v>32.637571999999999</v>
      </c>
      <c r="Z59" s="187">
        <v>0.96345146000000004</v>
      </c>
      <c r="AA59" s="62">
        <v>0.95895171000000001</v>
      </c>
      <c r="AB59" s="62">
        <v>6.4674190000000006E-2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6"/>
      <c r="AM59" s="86">
        <f t="shared" si="4"/>
        <v>-3.1731370000000005</v>
      </c>
      <c r="AN59" s="121">
        <f t="shared" si="5"/>
        <v>-2.8526020000000045</v>
      </c>
      <c r="AO59" s="121">
        <f t="shared" si="6"/>
        <v>-1.2985499999999983E-2</v>
      </c>
      <c r="AP59" s="121">
        <f t="shared" si="7"/>
        <v>-1.5977820000000031E-2</v>
      </c>
      <c r="AQ59" s="87">
        <f t="shared" si="8"/>
        <v>2.3654773000000004E-2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35.290948999999998</v>
      </c>
      <c r="G60" s="187">
        <v>39.38823</v>
      </c>
      <c r="H60" s="187">
        <v>0.98864704000000003</v>
      </c>
      <c r="I60" s="62">
        <v>0.99093586</v>
      </c>
      <c r="J60" s="62">
        <v>2.3808012E-2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31.773574</v>
      </c>
      <c r="Y60" s="187">
        <v>36.260542999999998</v>
      </c>
      <c r="Z60" s="187">
        <v>0.97981236999999999</v>
      </c>
      <c r="AA60" s="62">
        <v>0.97956394999999996</v>
      </c>
      <c r="AB60" s="62">
        <v>3.6679457999999998E-2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6"/>
      <c r="AM60" s="86">
        <f t="shared" si="4"/>
        <v>-3.5173749999999977</v>
      </c>
      <c r="AN60" s="121">
        <f t="shared" si="5"/>
        <v>-3.1276870000000017</v>
      </c>
      <c r="AO60" s="121">
        <f t="shared" si="6"/>
        <v>-8.8346700000000444E-3</v>
      </c>
      <c r="AP60" s="121">
        <f t="shared" si="7"/>
        <v>-1.1371910000000041E-2</v>
      </c>
      <c r="AQ60" s="87">
        <f t="shared" si="8"/>
        <v>1.2871445999999998E-2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37.953952999999998</v>
      </c>
      <c r="G61" s="187">
        <v>42.037557999999997</v>
      </c>
      <c r="H61" s="187">
        <v>0.99285393</v>
      </c>
      <c r="I61" s="62">
        <v>0.99569474999999996</v>
      </c>
      <c r="J61" s="62">
        <v>1.6819239999999999E-2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36.475617999999997</v>
      </c>
      <c r="Y61" s="187">
        <v>40.481538</v>
      </c>
      <c r="Z61" s="187">
        <v>0.99016272999999999</v>
      </c>
      <c r="AA61" s="62">
        <v>0.99240634000000005</v>
      </c>
      <c r="AB61" s="62">
        <v>2.1130254000000001E-2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6"/>
      <c r="AM61" s="86">
        <f t="shared" si="4"/>
        <v>-1.4783350000000013</v>
      </c>
      <c r="AN61" s="121">
        <f t="shared" si="5"/>
        <v>-1.5560199999999966</v>
      </c>
      <c r="AO61" s="121">
        <f t="shared" si="6"/>
        <v>-2.6912000000000047E-3</v>
      </c>
      <c r="AP61" s="121">
        <f t="shared" si="7"/>
        <v>-3.2884099999999084E-3</v>
      </c>
      <c r="AQ61" s="87">
        <f t="shared" si="8"/>
        <v>4.3110140000000019E-3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27.077631</v>
      </c>
      <c r="G63" s="96">
        <v>32.411178</v>
      </c>
      <c r="H63" s="96">
        <v>0.95950407000000004</v>
      </c>
      <c r="I63" s="60">
        <v>0.95402575000000001</v>
      </c>
      <c r="J63" s="60">
        <v>6.5356225000000004E-2</v>
      </c>
      <c r="K63" s="61"/>
      <c r="L63" s="258"/>
      <c r="M63" s="258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26.071795000000002</v>
      </c>
      <c r="Y63" s="96">
        <v>31.236165</v>
      </c>
      <c r="Z63" s="96">
        <v>0.93912941999999999</v>
      </c>
      <c r="AA63" s="60">
        <v>0.94424867000000001</v>
      </c>
      <c r="AB63" s="60">
        <v>9.6256690000000006E-2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-1.0058359999999986</v>
      </c>
      <c r="AN63" s="95">
        <f t="shared" si="5"/>
        <v>-1.1750129999999999</v>
      </c>
      <c r="AO63" s="95">
        <f t="shared" si="6"/>
        <v>-2.037465000000005E-2</v>
      </c>
      <c r="AP63" s="95">
        <f t="shared" si="7"/>
        <v>-9.7770799999999936E-3</v>
      </c>
      <c r="AQ63" s="120">
        <f t="shared" si="8"/>
        <v>3.0900465000000002E-2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30.643187999999999</v>
      </c>
      <c r="G64" s="187">
        <v>35.374028000000003</v>
      </c>
      <c r="H64" s="187">
        <v>0.97646601</v>
      </c>
      <c r="I64" s="62">
        <v>0.97201499000000002</v>
      </c>
      <c r="J64" s="62">
        <v>3.9872310000000001E-2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27.830342999999999</v>
      </c>
      <c r="Y64" s="187">
        <v>32.808570000000003</v>
      </c>
      <c r="Z64" s="187">
        <v>0.96371183000000005</v>
      </c>
      <c r="AA64" s="62">
        <v>0.95874197000000005</v>
      </c>
      <c r="AB64" s="62">
        <v>6.1215070000000003E-2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6"/>
      <c r="AM64" s="86">
        <f t="shared" si="4"/>
        <v>-2.8128449999999994</v>
      </c>
      <c r="AN64" s="121">
        <f t="shared" si="5"/>
        <v>-2.5654579999999996</v>
      </c>
      <c r="AO64" s="121">
        <f t="shared" si="6"/>
        <v>-1.2754179999999948E-2</v>
      </c>
      <c r="AP64" s="121">
        <f t="shared" si="7"/>
        <v>-1.3273019999999969E-2</v>
      </c>
      <c r="AQ64" s="87">
        <f t="shared" si="8"/>
        <v>2.1342760000000002E-2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35.301333</v>
      </c>
      <c r="G65" s="187">
        <v>39.424571999999998</v>
      </c>
      <c r="H65" s="187">
        <v>0.98858360999999995</v>
      </c>
      <c r="I65" s="62">
        <v>0.99048875000000003</v>
      </c>
      <c r="J65" s="62">
        <v>2.3585424000000001E-2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31.648023999999999</v>
      </c>
      <c r="Y65" s="187">
        <v>36.157577000000003</v>
      </c>
      <c r="Z65" s="187">
        <v>0.97975270000000003</v>
      </c>
      <c r="AA65" s="62">
        <v>0.97666507999999996</v>
      </c>
      <c r="AB65" s="62">
        <v>3.5801793999999998E-2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6"/>
      <c r="AM65" s="86">
        <f t="shared" si="4"/>
        <v>-3.6533090000000001</v>
      </c>
      <c r="AN65" s="121">
        <f t="shared" si="5"/>
        <v>-3.2669949999999943</v>
      </c>
      <c r="AO65" s="121">
        <f t="shared" si="6"/>
        <v>-8.8309099999999141E-3</v>
      </c>
      <c r="AP65" s="121">
        <f t="shared" si="7"/>
        <v>-1.3823670000000066E-2</v>
      </c>
      <c r="AQ65" s="87">
        <f t="shared" si="8"/>
        <v>1.2216369999999997E-2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37.938293000000002</v>
      </c>
      <c r="G66" s="187">
        <v>42.039872000000003</v>
      </c>
      <c r="H66" s="187">
        <v>0.99273918000000005</v>
      </c>
      <c r="I66" s="62">
        <v>0.99533229999999995</v>
      </c>
      <c r="J66" s="62">
        <v>1.6707008999999998E-2</v>
      </c>
      <c r="K66" s="188"/>
      <c r="L66" s="259"/>
      <c r="M66" s="259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36.479154999999999</v>
      </c>
      <c r="Y66" s="187">
        <v>40.502794000000002</v>
      </c>
      <c r="Z66" s="187">
        <v>0.99007310000000004</v>
      </c>
      <c r="AA66" s="62">
        <v>0.99194926000000005</v>
      </c>
      <c r="AB66" s="62">
        <v>2.0944765000000001E-2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6"/>
      <c r="AM66" s="86">
        <f t="shared" si="4"/>
        <v>-1.4591380000000029</v>
      </c>
      <c r="AN66" s="121">
        <f t="shared" si="5"/>
        <v>-1.5370780000000011</v>
      </c>
      <c r="AO66" s="121">
        <f t="shared" si="6"/>
        <v>-2.6660800000000151E-3</v>
      </c>
      <c r="AP66" s="121">
        <f t="shared" si="7"/>
        <v>-3.3830399999998928E-3</v>
      </c>
      <c r="AQ66" s="87">
        <f t="shared" si="8"/>
        <v>4.2377560000000022E-3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27.337387</v>
      </c>
      <c r="G68" s="96">
        <v>32.596179999999997</v>
      </c>
      <c r="H68" s="96">
        <v>0.95951196999999999</v>
      </c>
      <c r="I68" s="60">
        <v>0.95481388</v>
      </c>
      <c r="J68" s="60">
        <v>6.2936870000000006E-2</v>
      </c>
      <c r="K68" s="61"/>
      <c r="L68" s="258"/>
      <c r="M68" s="258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26.247779000000001</v>
      </c>
      <c r="Y68" s="96">
        <v>31.361730000000001</v>
      </c>
      <c r="Z68" s="96">
        <v>0.93903855999999997</v>
      </c>
      <c r="AA68" s="60">
        <v>0.94448436000000002</v>
      </c>
      <c r="AB68" s="60">
        <v>9.3032260000000006E-2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-1.0896079999999984</v>
      </c>
      <c r="AN68" s="95">
        <f t="shared" si="5"/>
        <v>-1.2344499999999954</v>
      </c>
      <c r="AO68" s="95">
        <f t="shared" si="6"/>
        <v>-2.0473410000000025E-2</v>
      </c>
      <c r="AP68" s="95">
        <f t="shared" si="7"/>
        <v>-1.0329519999999981E-2</v>
      </c>
      <c r="AQ68" s="120">
        <f t="shared" si="8"/>
        <v>3.009539E-2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30.696511000000001</v>
      </c>
      <c r="G69" s="187">
        <v>35.415157999999998</v>
      </c>
      <c r="H69" s="187">
        <v>0.97609323000000003</v>
      </c>
      <c r="I69" s="62">
        <v>0.97134719000000003</v>
      </c>
      <c r="J69" s="62">
        <v>3.9085623E-2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28.083929000000001</v>
      </c>
      <c r="Y69" s="187">
        <v>33.001483</v>
      </c>
      <c r="Z69" s="187">
        <v>0.96385993999999997</v>
      </c>
      <c r="AA69" s="62">
        <v>0.95842806000000003</v>
      </c>
      <c r="AB69" s="62">
        <v>5.9403404999999999E-2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6"/>
      <c r="AM69" s="86">
        <f t="shared" si="4"/>
        <v>-2.6125819999999997</v>
      </c>
      <c r="AN69" s="121">
        <f t="shared" si="5"/>
        <v>-2.4136749999999978</v>
      </c>
      <c r="AO69" s="121">
        <f t="shared" si="6"/>
        <v>-1.2233290000000063E-2</v>
      </c>
      <c r="AP69" s="121">
        <f t="shared" si="7"/>
        <v>-1.2919130000000001E-2</v>
      </c>
      <c r="AQ69" s="87">
        <f t="shared" si="8"/>
        <v>2.0317782E-2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35.322667000000003</v>
      </c>
      <c r="G70" s="187">
        <v>39.441600999999999</v>
      </c>
      <c r="H70" s="187">
        <v>0.98833174000000001</v>
      </c>
      <c r="I70" s="62">
        <v>0.98995133999999996</v>
      </c>
      <c r="J70" s="62">
        <v>2.3052949999999999E-2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31.718091999999999</v>
      </c>
      <c r="Y70" s="187">
        <v>36.201498000000001</v>
      </c>
      <c r="Z70" s="187">
        <v>0.97947724999999997</v>
      </c>
      <c r="AA70" s="62">
        <v>0.97583330999999995</v>
      </c>
      <c r="AB70" s="62">
        <v>3.5569961999999997E-2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6"/>
      <c r="AM70" s="86">
        <f t="shared" si="4"/>
        <v>-3.6045750000000041</v>
      </c>
      <c r="AN70" s="121">
        <f t="shared" si="5"/>
        <v>-3.2401029999999977</v>
      </c>
      <c r="AO70" s="121">
        <f t="shared" si="6"/>
        <v>-8.8544900000000482E-3</v>
      </c>
      <c r="AP70" s="121">
        <f t="shared" si="7"/>
        <v>-1.4118030000000004E-2</v>
      </c>
      <c r="AQ70" s="87">
        <f t="shared" si="8"/>
        <v>1.2517011999999998E-2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37.916369000000003</v>
      </c>
      <c r="G71" s="187">
        <v>42.007849</v>
      </c>
      <c r="H71" s="187">
        <v>0.99259956000000005</v>
      </c>
      <c r="I71" s="62">
        <v>0.99499530000000003</v>
      </c>
      <c r="J71" s="62">
        <v>1.6604009999999999E-2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36.526837</v>
      </c>
      <c r="Y71" s="187">
        <v>40.53152</v>
      </c>
      <c r="Z71" s="187">
        <v>0.98987484000000003</v>
      </c>
      <c r="AA71" s="62">
        <v>0.99170522000000005</v>
      </c>
      <c r="AB71" s="62">
        <v>2.0667225000000001E-2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6"/>
      <c r="AM71" s="86">
        <f t="shared" si="4"/>
        <v>-1.3895320000000027</v>
      </c>
      <c r="AN71" s="121">
        <f t="shared" si="5"/>
        <v>-1.4763289999999998</v>
      </c>
      <c r="AO71" s="121">
        <f t="shared" si="6"/>
        <v>-2.7247200000000138E-3</v>
      </c>
      <c r="AP71" s="121">
        <f t="shared" si="7"/>
        <v>-3.290079999999973E-3</v>
      </c>
      <c r="AQ71" s="87">
        <f t="shared" si="8"/>
        <v>4.063215000000002E-3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27.452078</v>
      </c>
      <c r="G73" s="96">
        <v>32.659230000000001</v>
      </c>
      <c r="H73" s="96">
        <v>0.95951805999999995</v>
      </c>
      <c r="I73" s="60">
        <v>0.95501590999999997</v>
      </c>
      <c r="J73" s="60">
        <v>6.2707275000000007E-2</v>
      </c>
      <c r="K73" s="61"/>
      <c r="L73" s="258"/>
      <c r="M73" s="258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26.288066000000001</v>
      </c>
      <c r="Y73" s="96">
        <v>31.392181000000001</v>
      </c>
      <c r="Z73" s="96">
        <v>0.93911482999999996</v>
      </c>
      <c r="AA73" s="60">
        <v>0.94413563</v>
      </c>
      <c r="AB73" s="60">
        <v>9.5060779999999998E-2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-1.1640119999999996</v>
      </c>
      <c r="AN73" s="95">
        <f t="shared" si="5"/>
        <v>-1.2670490000000001</v>
      </c>
      <c r="AO73" s="95">
        <f t="shared" si="6"/>
        <v>-2.0403229999999994E-2</v>
      </c>
      <c r="AP73" s="95">
        <f t="shared" si="7"/>
        <v>-1.0880279999999964E-2</v>
      </c>
      <c r="AQ73" s="120">
        <f t="shared" si="8"/>
        <v>3.2353504999999991E-2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30.657878</v>
      </c>
      <c r="G74" s="187">
        <v>35.358908999999997</v>
      </c>
      <c r="H74" s="187">
        <v>0.97577236999999994</v>
      </c>
      <c r="I74" s="62">
        <v>0.97102358</v>
      </c>
      <c r="J74" s="62">
        <v>3.9417847999999998E-2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28.151993999999998</v>
      </c>
      <c r="Y74" s="187">
        <v>33.037717999999998</v>
      </c>
      <c r="Z74" s="187">
        <v>0.96369062999999999</v>
      </c>
      <c r="AA74" s="62">
        <v>0.95851723</v>
      </c>
      <c r="AB74" s="62">
        <v>5.9068130000000003E-2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6"/>
      <c r="AM74" s="86">
        <f t="shared" si="4"/>
        <v>-2.5058840000000018</v>
      </c>
      <c r="AN74" s="121">
        <f t="shared" si="5"/>
        <v>-2.3211909999999989</v>
      </c>
      <c r="AO74" s="121">
        <f t="shared" si="6"/>
        <v>-1.2081739999999952E-2</v>
      </c>
      <c r="AP74" s="121">
        <f t="shared" si="7"/>
        <v>-1.2506349999999999E-2</v>
      </c>
      <c r="AQ74" s="87">
        <f t="shared" si="8"/>
        <v>1.9650282000000005E-2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35.311391999999998</v>
      </c>
      <c r="G75" s="187">
        <v>39.428939999999997</v>
      </c>
      <c r="H75" s="187">
        <v>0.98818386000000003</v>
      </c>
      <c r="I75" s="62">
        <v>0.99001704000000001</v>
      </c>
      <c r="J75" s="62">
        <v>2.3258055999999999E-2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31.737023000000001</v>
      </c>
      <c r="Y75" s="187">
        <v>36.189810000000001</v>
      </c>
      <c r="Z75" s="187">
        <v>0.97930620999999995</v>
      </c>
      <c r="AA75" s="62">
        <v>0.97579051999999999</v>
      </c>
      <c r="AB75" s="62">
        <v>3.5501324000000001E-2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6"/>
      <c r="AM75" s="86">
        <f t="shared" si="4"/>
        <v>-3.5743689999999972</v>
      </c>
      <c r="AN75" s="121">
        <f t="shared" si="5"/>
        <v>-3.2391299999999958</v>
      </c>
      <c r="AO75" s="121">
        <f t="shared" si="6"/>
        <v>-8.8776500000000702E-3</v>
      </c>
      <c r="AP75" s="121">
        <f t="shared" si="7"/>
        <v>-1.422652000000002E-2</v>
      </c>
      <c r="AQ75" s="87">
        <f t="shared" si="8"/>
        <v>1.2243268000000002E-2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37.879626999999999</v>
      </c>
      <c r="G76" s="187">
        <v>41.966889999999999</v>
      </c>
      <c r="H76" s="187">
        <v>0.99242445000000001</v>
      </c>
      <c r="I76" s="62">
        <v>0.99505034000000003</v>
      </c>
      <c r="J76" s="62">
        <v>1.6817116999999999E-2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36.539881000000001</v>
      </c>
      <c r="Y76" s="187">
        <v>40.537820000000004</v>
      </c>
      <c r="Z76" s="187">
        <v>0.98967735999999995</v>
      </c>
      <c r="AA76" s="62">
        <v>0.99172380000000004</v>
      </c>
      <c r="AB76" s="62">
        <v>2.0954717000000001E-2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6"/>
      <c r="AM76" s="86">
        <f t="shared" si="4"/>
        <v>-1.3397459999999981</v>
      </c>
      <c r="AN76" s="121">
        <f t="shared" si="5"/>
        <v>-1.4290699999999958</v>
      </c>
      <c r="AO76" s="121">
        <f t="shared" si="6"/>
        <v>-2.7470900000000631E-3</v>
      </c>
      <c r="AP76" s="121">
        <f t="shared" si="7"/>
        <v>-3.326539999999989E-3</v>
      </c>
      <c r="AQ76" s="87">
        <f t="shared" si="8"/>
        <v>4.1376000000000017E-3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27.505763000000002</v>
      </c>
      <c r="G78" s="96">
        <v>32.615389999999998</v>
      </c>
      <c r="H78" s="96">
        <v>0.95759435999999998</v>
      </c>
      <c r="I78" s="60">
        <v>0.95563556000000005</v>
      </c>
      <c r="J78" s="60">
        <v>6.6181779999999996E-2</v>
      </c>
      <c r="K78" s="61"/>
      <c r="L78" s="258"/>
      <c r="M78" s="258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26.266784000000001</v>
      </c>
      <c r="Y78" s="96">
        <v>31.300522999999998</v>
      </c>
      <c r="Z78" s="96">
        <v>0.93615667999999996</v>
      </c>
      <c r="AA78" s="60">
        <v>0.94507251000000003</v>
      </c>
      <c r="AB78" s="60">
        <v>0.1004167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-1.2389790000000005</v>
      </c>
      <c r="AN78" s="95">
        <f t="shared" si="5"/>
        <v>-1.3148669999999996</v>
      </c>
      <c r="AO78" s="95">
        <f t="shared" si="6"/>
        <v>-2.1437680000000015E-2</v>
      </c>
      <c r="AP78" s="95">
        <f t="shared" si="7"/>
        <v>-1.0563050000000018E-2</v>
      </c>
      <c r="AQ78" s="120">
        <f t="shared" si="8"/>
        <v>3.4234920000000002E-2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30.586107999999999</v>
      </c>
      <c r="G79" s="187">
        <v>35.226246000000003</v>
      </c>
      <c r="H79" s="187">
        <v>0.97466492999999998</v>
      </c>
      <c r="I79" s="62">
        <v>0.97190575000000001</v>
      </c>
      <c r="J79" s="62">
        <v>4.2795487E-2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28.169820999999999</v>
      </c>
      <c r="Y79" s="187">
        <v>32.986153000000002</v>
      </c>
      <c r="Z79" s="187">
        <v>0.96213947</v>
      </c>
      <c r="AA79" s="62">
        <v>0.95917947000000003</v>
      </c>
      <c r="AB79" s="62">
        <v>6.2389724000000001E-2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6"/>
      <c r="AM79" s="86">
        <f t="shared" si="4"/>
        <v>-2.4162870000000005</v>
      </c>
      <c r="AN79" s="121">
        <f t="shared" si="5"/>
        <v>-2.2400930000000017</v>
      </c>
      <c r="AO79" s="121">
        <f t="shared" si="6"/>
        <v>-1.2525459999999988E-2</v>
      </c>
      <c r="AP79" s="121">
        <f t="shared" si="7"/>
        <v>-1.2726279999999979E-2</v>
      </c>
      <c r="AQ79" s="87">
        <f t="shared" si="8"/>
        <v>1.9594237E-2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35.127856000000001</v>
      </c>
      <c r="G80" s="187">
        <v>39.223486999999999</v>
      </c>
      <c r="H80" s="187">
        <v>0.98737587000000004</v>
      </c>
      <c r="I80" s="62">
        <v>0.99014064000000002</v>
      </c>
      <c r="J80" s="62">
        <v>2.5142359E-2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31.617051</v>
      </c>
      <c r="Y80" s="187">
        <v>36.025981999999999</v>
      </c>
      <c r="Z80" s="187">
        <v>0.97829621</v>
      </c>
      <c r="AA80" s="62">
        <v>0.97671412999999996</v>
      </c>
      <c r="AB80" s="62">
        <v>3.8496389999999998E-2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6"/>
      <c r="AM80" s="86">
        <f t="shared" si="4"/>
        <v>-3.5108050000000013</v>
      </c>
      <c r="AN80" s="121">
        <f t="shared" si="5"/>
        <v>-3.1975049999999996</v>
      </c>
      <c r="AO80" s="121">
        <f t="shared" si="6"/>
        <v>-9.0796600000000449E-3</v>
      </c>
      <c r="AP80" s="121">
        <f t="shared" si="7"/>
        <v>-1.3426510000000058E-2</v>
      </c>
      <c r="AQ80" s="87">
        <f t="shared" si="8"/>
        <v>1.3354030999999999E-2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37.594720000000002</v>
      </c>
      <c r="G81" s="187">
        <v>41.649307</v>
      </c>
      <c r="H81" s="187">
        <v>0.99169083999999996</v>
      </c>
      <c r="I81" s="62">
        <v>0.99490931000000005</v>
      </c>
      <c r="J81" s="62">
        <v>1.848199E-2</v>
      </c>
      <c r="K81" s="188"/>
      <c r="L81" s="259"/>
      <c r="M81" s="259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36.269517999999998</v>
      </c>
      <c r="Y81" s="187">
        <v>40.246470000000002</v>
      </c>
      <c r="Z81" s="187">
        <v>0.98883578999999999</v>
      </c>
      <c r="AA81" s="62">
        <v>0.99168259000000003</v>
      </c>
      <c r="AB81" s="62">
        <v>2.2826954999999999E-2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6"/>
      <c r="AM81" s="86">
        <f t="shared" si="4"/>
        <v>-1.3252020000000044</v>
      </c>
      <c r="AN81" s="121">
        <f t="shared" si="5"/>
        <v>-1.4028369999999981</v>
      </c>
      <c r="AO81" s="121">
        <f t="shared" si="6"/>
        <v>-2.8550499999999701E-3</v>
      </c>
      <c r="AP81" s="121">
        <f t="shared" si="7"/>
        <v>-3.2267200000000162E-3</v>
      </c>
      <c r="AQ81" s="87">
        <f t="shared" si="8"/>
        <v>4.3449649999999992E-3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26.978802999999999</v>
      </c>
      <c r="G83" s="96">
        <v>32.324002999999998</v>
      </c>
      <c r="H83" s="96">
        <v>0.95655668000000005</v>
      </c>
      <c r="I83" s="60">
        <v>0.95543442999999995</v>
      </c>
      <c r="J83" s="60">
        <v>7.0432400000000006E-2</v>
      </c>
      <c r="K83" s="61"/>
      <c r="L83" s="258"/>
      <c r="M83" s="258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25.723386999999999</v>
      </c>
      <c r="Y83" s="96">
        <v>30.924676999999999</v>
      </c>
      <c r="Z83" s="96">
        <v>0.93232519999999997</v>
      </c>
      <c r="AA83" s="60">
        <v>0.94484086</v>
      </c>
      <c r="AB83" s="60">
        <v>0.10661667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-1.2554160000000003</v>
      </c>
      <c r="AN83" s="95">
        <f t="shared" si="5"/>
        <v>-1.3993259999999985</v>
      </c>
      <c r="AO83" s="95">
        <f t="shared" si="6"/>
        <v>-2.4231480000000083E-2</v>
      </c>
      <c r="AP83" s="95">
        <f t="shared" si="7"/>
        <v>-1.0593569999999941E-2</v>
      </c>
      <c r="AQ83" s="120">
        <f t="shared" si="8"/>
        <v>3.6184269999999991E-2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30.506720000000001</v>
      </c>
      <c r="G84" s="187">
        <v>35.273890000000002</v>
      </c>
      <c r="H84" s="187">
        <v>0.97609305000000002</v>
      </c>
      <c r="I84" s="62">
        <v>0.97457453000000005</v>
      </c>
      <c r="J84" s="62">
        <v>4.1029118000000003E-2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27.68805</v>
      </c>
      <c r="Y84" s="187">
        <v>32.701501</v>
      </c>
      <c r="Z84" s="187">
        <v>0.96207664999999998</v>
      </c>
      <c r="AA84" s="62">
        <v>0.96024830999999999</v>
      </c>
      <c r="AB84" s="62">
        <v>6.6407939999999999E-2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6"/>
      <c r="AM84" s="86">
        <f t="shared" si="4"/>
        <v>-2.8186700000000009</v>
      </c>
      <c r="AN84" s="121">
        <f t="shared" si="5"/>
        <v>-2.5723890000000011</v>
      </c>
      <c r="AO84" s="121">
        <f t="shared" si="6"/>
        <v>-1.401640000000004E-2</v>
      </c>
      <c r="AP84" s="121">
        <f t="shared" si="7"/>
        <v>-1.4326220000000056E-2</v>
      </c>
      <c r="AQ84" s="87">
        <f t="shared" si="8"/>
        <v>2.5378821999999995E-2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34.992646999999998</v>
      </c>
      <c r="G85" s="187">
        <v>39.129258999999998</v>
      </c>
      <c r="H85" s="187">
        <v>0.98857421000000001</v>
      </c>
      <c r="I85" s="62">
        <v>0.99111525</v>
      </c>
      <c r="J85" s="62">
        <v>2.3764607E-2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31.519296000000001</v>
      </c>
      <c r="Y85" s="187">
        <v>36.079416000000002</v>
      </c>
      <c r="Z85" s="187">
        <v>0.97958540000000005</v>
      </c>
      <c r="AA85" s="62">
        <v>0.97904751000000001</v>
      </c>
      <c r="AB85" s="62">
        <v>3.6619525E-2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6"/>
      <c r="AM85" s="86">
        <f t="shared" si="4"/>
        <v>-3.4733509999999974</v>
      </c>
      <c r="AN85" s="121">
        <f t="shared" si="5"/>
        <v>-3.0498429999999956</v>
      </c>
      <c r="AO85" s="121">
        <f t="shared" si="6"/>
        <v>-8.9888099999999582E-3</v>
      </c>
      <c r="AP85" s="121">
        <f t="shared" si="7"/>
        <v>-1.2067739999999993E-2</v>
      </c>
      <c r="AQ85" s="87">
        <f t="shared" si="8"/>
        <v>1.2854918E-2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37.816364</v>
      </c>
      <c r="G86" s="187">
        <v>41.871254</v>
      </c>
      <c r="H86" s="187">
        <v>0.99298056000000001</v>
      </c>
      <c r="I86" s="62">
        <v>0.99568086</v>
      </c>
      <c r="J86" s="62">
        <v>1.6778069E-2</v>
      </c>
      <c r="K86" s="188"/>
      <c r="L86" s="259"/>
      <c r="M86" s="259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36.308777999999997</v>
      </c>
      <c r="Y86" s="187">
        <v>40.324632999999999</v>
      </c>
      <c r="Z86" s="187">
        <v>0.99021196</v>
      </c>
      <c r="AA86" s="62">
        <v>0.99286319000000001</v>
      </c>
      <c r="AB86" s="62">
        <v>2.1251787000000001E-2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6"/>
      <c r="AM86" s="86">
        <f t="shared" si="4"/>
        <v>-1.5075860000000034</v>
      </c>
      <c r="AN86" s="121">
        <f t="shared" si="5"/>
        <v>-1.5466210000000018</v>
      </c>
      <c r="AO86" s="121">
        <f t="shared" si="6"/>
        <v>-2.7686000000000099E-3</v>
      </c>
      <c r="AP86" s="121">
        <f t="shared" si="7"/>
        <v>-2.8176699999999943E-3</v>
      </c>
      <c r="AQ86" s="87">
        <f t="shared" si="8"/>
        <v>4.4737180000000015E-3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27.068182</v>
      </c>
      <c r="G88" s="96">
        <v>32.405433000000002</v>
      </c>
      <c r="H88" s="96">
        <v>0.95771030000000001</v>
      </c>
      <c r="I88" s="60">
        <v>0.95464943999999996</v>
      </c>
      <c r="J88" s="60">
        <v>6.6691840000000002E-2</v>
      </c>
      <c r="K88" s="61"/>
      <c r="L88" s="258"/>
      <c r="M88" s="258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25.962067999999999</v>
      </c>
      <c r="Y88" s="96">
        <v>31.128384</v>
      </c>
      <c r="Z88" s="96">
        <v>0.93570664999999997</v>
      </c>
      <c r="AA88" s="60">
        <v>0.94485666999999995</v>
      </c>
      <c r="AB88" s="60">
        <v>9.9280300000000002E-2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-1.1061140000000016</v>
      </c>
      <c r="AN88" s="95">
        <f t="shared" si="5"/>
        <v>-1.2770490000000017</v>
      </c>
      <c r="AO88" s="95">
        <f t="shared" si="6"/>
        <v>-2.2003650000000041E-2</v>
      </c>
      <c r="AP88" s="95">
        <f t="shared" si="7"/>
        <v>-9.7927700000000062E-3</v>
      </c>
      <c r="AQ88" s="120">
        <f t="shared" si="8"/>
        <v>3.258846E-2</v>
      </c>
      <c r="AR88" s="37"/>
      <c r="AS88" s="234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30.585719999999998</v>
      </c>
      <c r="G89" s="187">
        <v>35.343029999999999</v>
      </c>
      <c r="H89" s="187">
        <v>0.97623923000000001</v>
      </c>
      <c r="I89" s="62">
        <v>0.97308273999999995</v>
      </c>
      <c r="J89" s="62">
        <v>3.9932139999999998E-2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27.841138000000001</v>
      </c>
      <c r="Y89" s="187">
        <v>32.813212</v>
      </c>
      <c r="Z89" s="187">
        <v>0.96298479999999997</v>
      </c>
      <c r="AA89" s="62">
        <v>0.95940431000000004</v>
      </c>
      <c r="AB89" s="62">
        <v>6.2819734000000002E-2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6"/>
      <c r="AM89" s="86">
        <f t="shared" si="4"/>
        <v>-2.7445819999999976</v>
      </c>
      <c r="AN89" s="121">
        <f t="shared" si="5"/>
        <v>-2.5298179999999988</v>
      </c>
      <c r="AO89" s="121">
        <f t="shared" si="6"/>
        <v>-1.3254430000000039E-2</v>
      </c>
      <c r="AP89" s="121">
        <f t="shared" si="7"/>
        <v>-1.3678429999999908E-2</v>
      </c>
      <c r="AQ89" s="87">
        <f t="shared" si="8"/>
        <v>2.2887594000000004E-2</v>
      </c>
      <c r="AR89" s="37"/>
      <c r="AS89" s="234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35.124735000000001</v>
      </c>
      <c r="G90" s="187">
        <v>39.272433999999997</v>
      </c>
      <c r="H90" s="187">
        <v>0.98853108000000001</v>
      </c>
      <c r="I90" s="62">
        <v>0.99069419000000003</v>
      </c>
      <c r="J90" s="62">
        <v>2.3590967000000001E-2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31.612120000000001</v>
      </c>
      <c r="Y90" s="187">
        <v>36.154998999999997</v>
      </c>
      <c r="Z90" s="187">
        <v>0.97967256999999996</v>
      </c>
      <c r="AA90" s="62">
        <v>0.97764171</v>
      </c>
      <c r="AB90" s="62">
        <v>3.5798389999999999E-2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6"/>
      <c r="AM90" s="86">
        <f t="shared" si="4"/>
        <v>-3.5126150000000003</v>
      </c>
      <c r="AN90" s="121">
        <f t="shared" si="5"/>
        <v>-3.1174350000000004</v>
      </c>
      <c r="AO90" s="121">
        <f t="shared" si="6"/>
        <v>-8.8585100000000416E-3</v>
      </c>
      <c r="AP90" s="121">
        <f t="shared" si="7"/>
        <v>-1.3052480000000033E-2</v>
      </c>
      <c r="AQ90" s="87">
        <f t="shared" si="8"/>
        <v>1.2207422999999998E-2</v>
      </c>
      <c r="AR90" s="37"/>
      <c r="AS90" s="234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37.911360000000002</v>
      </c>
      <c r="G91" s="187">
        <v>41.990327000000001</v>
      </c>
      <c r="H91" s="187">
        <v>0.99289861000000001</v>
      </c>
      <c r="I91" s="62">
        <v>0.99544359000000004</v>
      </c>
      <c r="J91" s="62">
        <v>1.6694520000000001E-2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36.419538000000003</v>
      </c>
      <c r="Y91" s="187">
        <v>40.454256999999998</v>
      </c>
      <c r="Z91" s="187">
        <v>0.99016802000000004</v>
      </c>
      <c r="AA91" s="62">
        <v>0.99258970000000002</v>
      </c>
      <c r="AB91" s="62">
        <v>2.0837254999999999E-2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6"/>
      <c r="AM91" s="86">
        <f t="shared" si="4"/>
        <v>-1.4918219999999991</v>
      </c>
      <c r="AN91" s="121">
        <f t="shared" si="5"/>
        <v>-1.5360700000000023</v>
      </c>
      <c r="AO91" s="121">
        <f t="shared" si="6"/>
        <v>-2.7305899999999772E-3</v>
      </c>
      <c r="AP91" s="121">
        <f t="shared" si="7"/>
        <v>-2.8538900000000256E-3</v>
      </c>
      <c r="AQ91" s="87">
        <f t="shared" si="8"/>
        <v>4.1427349999999981E-3</v>
      </c>
      <c r="AR91" s="37"/>
      <c r="AS91" s="234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27.228137</v>
      </c>
      <c r="G93" s="96">
        <v>32.529434999999999</v>
      </c>
      <c r="H93" s="96">
        <v>0.95856710999999994</v>
      </c>
      <c r="I93" s="60">
        <v>0.95335800999999998</v>
      </c>
      <c r="J93" s="60">
        <v>6.3525860000000003E-2</v>
      </c>
      <c r="K93" s="61"/>
      <c r="L93" s="258"/>
      <c r="M93" s="258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26.100123</v>
      </c>
      <c r="Y93" s="96">
        <v>31.253799000000001</v>
      </c>
      <c r="Z93" s="96">
        <v>0.93697881999999999</v>
      </c>
      <c r="AA93" s="60">
        <v>0.94375945000000006</v>
      </c>
      <c r="AB93" s="60">
        <v>9.5747990000000005E-2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-1.1280140000000003</v>
      </c>
      <c r="AN93" s="95">
        <f t="shared" si="5"/>
        <v>-1.2756359999999987</v>
      </c>
      <c r="AO93" s="95">
        <f t="shared" si="6"/>
        <v>-2.1588289999999954E-2</v>
      </c>
      <c r="AP93" s="95">
        <f t="shared" si="7"/>
        <v>-9.5985599999999227E-3</v>
      </c>
      <c r="AQ93" s="120">
        <f t="shared" si="8"/>
        <v>3.2222130000000002E-2</v>
      </c>
      <c r="AR93" s="37"/>
      <c r="AS93" s="234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30.686876000000002</v>
      </c>
      <c r="G94" s="187">
        <v>35.409793999999998</v>
      </c>
      <c r="H94" s="187">
        <v>0.97656480000000001</v>
      </c>
      <c r="I94" s="62">
        <v>0.97127898000000001</v>
      </c>
      <c r="J94" s="62">
        <v>3.8090265999999998E-2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28.069382000000001</v>
      </c>
      <c r="Y94" s="187">
        <v>32.989666999999997</v>
      </c>
      <c r="Z94" s="187">
        <v>0.96363633999999998</v>
      </c>
      <c r="AA94" s="62">
        <v>0.95825835999999998</v>
      </c>
      <c r="AB94" s="62">
        <v>5.9507437000000003E-2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6"/>
      <c r="AM94" s="86">
        <f t="shared" si="4"/>
        <v>-2.6174940000000007</v>
      </c>
      <c r="AN94" s="121">
        <f t="shared" si="5"/>
        <v>-2.4201270000000008</v>
      </c>
      <c r="AO94" s="121">
        <f t="shared" si="6"/>
        <v>-1.292846000000003E-2</v>
      </c>
      <c r="AP94" s="121">
        <f t="shared" si="7"/>
        <v>-1.3020620000000038E-2</v>
      </c>
      <c r="AQ94" s="87">
        <f t="shared" si="8"/>
        <v>2.1417171000000006E-2</v>
      </c>
      <c r="AR94" s="37"/>
      <c r="AS94" s="234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35.326448999999997</v>
      </c>
      <c r="G95" s="187">
        <v>39.451487</v>
      </c>
      <c r="H95" s="187">
        <v>0.98864978999999997</v>
      </c>
      <c r="I95" s="62">
        <v>0.99010567999999999</v>
      </c>
      <c r="J95" s="62">
        <v>2.255828E-2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31.737005</v>
      </c>
      <c r="Y95" s="187">
        <v>36.226213000000001</v>
      </c>
      <c r="Z95" s="187">
        <v>0.97994846000000002</v>
      </c>
      <c r="AA95" s="62">
        <v>0.97588622000000003</v>
      </c>
      <c r="AB95" s="62">
        <v>3.4509808000000003E-2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6"/>
      <c r="AM95" s="86">
        <f t="shared" si="4"/>
        <v>-3.5894439999999967</v>
      </c>
      <c r="AN95" s="121">
        <f t="shared" si="5"/>
        <v>-3.2252739999999989</v>
      </c>
      <c r="AO95" s="121">
        <f t="shared" si="6"/>
        <v>-8.7013299999999516E-3</v>
      </c>
      <c r="AP95" s="121">
        <f t="shared" si="7"/>
        <v>-1.4219459999999962E-2</v>
      </c>
      <c r="AQ95" s="87">
        <f t="shared" si="8"/>
        <v>1.1951528000000003E-2</v>
      </c>
      <c r="AR95" s="37"/>
      <c r="AS95" s="234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38.078797000000002</v>
      </c>
      <c r="G96" s="187">
        <v>42.147846999999999</v>
      </c>
      <c r="H96" s="187">
        <v>0.99292963999999995</v>
      </c>
      <c r="I96" s="62">
        <v>0.99514643000000003</v>
      </c>
      <c r="J96" s="62">
        <v>1.6006409999999999E-2</v>
      </c>
      <c r="K96" s="188"/>
      <c r="L96" s="259"/>
      <c r="M96" s="259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36.561374999999998</v>
      </c>
      <c r="Y96" s="187">
        <v>40.577092</v>
      </c>
      <c r="Z96" s="187">
        <v>0.99019824999999995</v>
      </c>
      <c r="AA96" s="62">
        <v>0.99209555999999999</v>
      </c>
      <c r="AB96" s="62">
        <v>2.012862E-2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6"/>
      <c r="AM96" s="86">
        <f t="shared" si="4"/>
        <v>-1.5174220000000034</v>
      </c>
      <c r="AN96" s="121">
        <f t="shared" si="5"/>
        <v>-1.5707549999999983</v>
      </c>
      <c r="AO96" s="121">
        <f t="shared" si="6"/>
        <v>-2.7313900000000002E-3</v>
      </c>
      <c r="AP96" s="121">
        <f t="shared" si="7"/>
        <v>-3.0508700000000388E-3</v>
      </c>
      <c r="AQ96" s="87">
        <f t="shared" si="8"/>
        <v>4.1222100000000012E-3</v>
      </c>
      <c r="AR96" s="37"/>
      <c r="AS96" s="234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27.397653999999999</v>
      </c>
      <c r="G98" s="96">
        <v>32.659784000000002</v>
      </c>
      <c r="H98" s="96">
        <v>0.95871395999999998</v>
      </c>
      <c r="I98" s="60">
        <v>0.95466658000000004</v>
      </c>
      <c r="J98" s="60">
        <v>6.3368590000000002E-2</v>
      </c>
      <c r="K98" s="61"/>
      <c r="L98" s="258"/>
      <c r="M98" s="258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26.267053000000001</v>
      </c>
      <c r="Y98" s="96">
        <v>31.380557</v>
      </c>
      <c r="Z98" s="96">
        <v>0.93769396000000005</v>
      </c>
      <c r="AA98" s="60">
        <v>0.94532746999999995</v>
      </c>
      <c r="AB98" s="60">
        <v>9.7302644999999993E-2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-1.1306009999999986</v>
      </c>
      <c r="AN98" s="95">
        <f t="shared" si="15"/>
        <v>-1.2792270000000023</v>
      </c>
      <c r="AO98" s="95">
        <f t="shared" si="16"/>
        <v>-2.1019999999999928E-2</v>
      </c>
      <c r="AP98" s="95">
        <f t="shared" si="17"/>
        <v>-9.3391100000000948E-3</v>
      </c>
      <c r="AQ98" s="120">
        <f t="shared" si="18"/>
        <v>3.3934054999999991E-2</v>
      </c>
      <c r="AR98" s="37"/>
      <c r="AS98" s="234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30.649272</v>
      </c>
      <c r="G99" s="187">
        <v>35.391385999999997</v>
      </c>
      <c r="H99" s="187">
        <v>0.97648318999999995</v>
      </c>
      <c r="I99" s="62">
        <v>0.97183374</v>
      </c>
      <c r="J99" s="62">
        <v>3.8672685999999998E-2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28.175270000000001</v>
      </c>
      <c r="Y99" s="187">
        <v>33.078626</v>
      </c>
      <c r="Z99" s="187">
        <v>0.96381726999999995</v>
      </c>
      <c r="AA99" s="62">
        <v>0.95968047000000001</v>
      </c>
      <c r="AB99" s="62">
        <v>5.8989624999999997E-2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6"/>
      <c r="AM99" s="86">
        <f t="shared" si="14"/>
        <v>-2.4740019999999987</v>
      </c>
      <c r="AN99" s="121">
        <f t="shared" si="15"/>
        <v>-2.3127599999999973</v>
      </c>
      <c r="AO99" s="121">
        <f t="shared" si="16"/>
        <v>-1.2665919999999997E-2</v>
      </c>
      <c r="AP99" s="121">
        <f t="shared" si="17"/>
        <v>-1.2153269999999994E-2</v>
      </c>
      <c r="AQ99" s="87">
        <f t="shared" si="18"/>
        <v>2.0316938999999999E-2</v>
      </c>
      <c r="AR99" s="37"/>
      <c r="AS99" s="234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35.224428000000003</v>
      </c>
      <c r="G100" s="187">
        <v>39.375798000000003</v>
      </c>
      <c r="H100" s="187">
        <v>0.98856807999999996</v>
      </c>
      <c r="I100" s="62">
        <v>0.99007361000000005</v>
      </c>
      <c r="J100" s="62">
        <v>2.3298655000000001E-2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31.724934000000001</v>
      </c>
      <c r="Y100" s="187">
        <v>36.216487000000001</v>
      </c>
      <c r="Z100" s="187">
        <v>0.97996563999999997</v>
      </c>
      <c r="AA100" s="62">
        <v>0.97658674000000001</v>
      </c>
      <c r="AB100" s="62">
        <v>3.5208580000000003E-2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6"/>
      <c r="AM100" s="86">
        <f t="shared" si="14"/>
        <v>-3.4994940000000021</v>
      </c>
      <c r="AN100" s="121">
        <f t="shared" si="15"/>
        <v>-3.1593110000000024</v>
      </c>
      <c r="AO100" s="121">
        <f t="shared" si="16"/>
        <v>-8.602439999999989E-3</v>
      </c>
      <c r="AP100" s="121">
        <f t="shared" si="17"/>
        <v>-1.348687000000004E-2</v>
      </c>
      <c r="AQ100" s="87">
        <f t="shared" si="18"/>
        <v>1.1909925000000002E-2</v>
      </c>
      <c r="AR100" s="37"/>
      <c r="AS100" s="234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38.027545000000003</v>
      </c>
      <c r="G101" s="187">
        <v>42.106161</v>
      </c>
      <c r="H101" s="187">
        <v>0.99285818999999997</v>
      </c>
      <c r="I101" s="62">
        <v>0.99528859999999997</v>
      </c>
      <c r="J101" s="62">
        <v>1.6387868999999999E-2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36.532107000000003</v>
      </c>
      <c r="Y101" s="187">
        <v>40.558396000000002</v>
      </c>
      <c r="Z101" s="187">
        <v>0.99011784999999997</v>
      </c>
      <c r="AA101" s="62">
        <v>0.99224933000000004</v>
      </c>
      <c r="AB101" s="62">
        <v>2.0579934000000001E-2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6"/>
      <c r="AM101" s="86">
        <f t="shared" si="14"/>
        <v>-1.495438</v>
      </c>
      <c r="AN101" s="121">
        <f t="shared" si="15"/>
        <v>-1.5477649999999983</v>
      </c>
      <c r="AO101" s="121">
        <f t="shared" si="16"/>
        <v>-2.7403400000000078E-3</v>
      </c>
      <c r="AP101" s="121">
        <f t="shared" si="17"/>
        <v>-3.0392699999999273E-3</v>
      </c>
      <c r="AQ101" s="87">
        <f t="shared" si="18"/>
        <v>4.1920650000000018E-3</v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27.380880999999999</v>
      </c>
      <c r="G103" s="96">
        <v>32.466200000000001</v>
      </c>
      <c r="H103" s="96">
        <v>0.95687412999999999</v>
      </c>
      <c r="I103" s="60">
        <v>0.95525377</v>
      </c>
      <c r="J103" s="60">
        <v>6.5363790000000005E-2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26.217043</v>
      </c>
      <c r="Y103" s="96">
        <v>31.161721</v>
      </c>
      <c r="Z103" s="96">
        <v>0.93481652000000004</v>
      </c>
      <c r="AA103" s="60">
        <v>0.94581157000000005</v>
      </c>
      <c r="AB103" s="60">
        <v>0.10050507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-1.1638379999999984</v>
      </c>
      <c r="AN103" s="95">
        <f t="shared" si="15"/>
        <v>-1.3044790000000006</v>
      </c>
      <c r="AO103" s="95">
        <f t="shared" si="16"/>
        <v>-2.205760999999995E-2</v>
      </c>
      <c r="AP103" s="95">
        <f t="shared" si="17"/>
        <v>-9.4421999999999562E-3</v>
      </c>
      <c r="AQ103" s="120">
        <f t="shared" si="18"/>
        <v>3.5141279999999997E-2</v>
      </c>
      <c r="AR103" s="37"/>
      <c r="AS103" s="234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30.492155</v>
      </c>
      <c r="G104" s="187">
        <v>35.131256999999998</v>
      </c>
      <c r="H104" s="187">
        <v>0.97567596999999995</v>
      </c>
      <c r="I104" s="62">
        <v>0.97279397000000001</v>
      </c>
      <c r="J104" s="62">
        <v>4.0223278000000001E-2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28.135804</v>
      </c>
      <c r="Y104" s="187">
        <v>32.913330999999999</v>
      </c>
      <c r="Z104" s="187">
        <v>0.96231814999999998</v>
      </c>
      <c r="AA104" s="62">
        <v>0.96040535000000005</v>
      </c>
      <c r="AB104" s="62">
        <v>6.0506883999999997E-2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6"/>
      <c r="AM104" s="86">
        <f t="shared" si="14"/>
        <v>-2.3563510000000001</v>
      </c>
      <c r="AN104" s="121">
        <f t="shared" si="15"/>
        <v>-2.2179259999999985</v>
      </c>
      <c r="AO104" s="121">
        <f t="shared" si="16"/>
        <v>-1.3357819999999965E-2</v>
      </c>
      <c r="AP104" s="121">
        <f t="shared" si="17"/>
        <v>-1.2388619999999961E-2</v>
      </c>
      <c r="AQ104" s="87">
        <f t="shared" si="18"/>
        <v>2.0283605999999996E-2</v>
      </c>
      <c r="AR104" s="37"/>
      <c r="AS104" s="234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34.919722999999998</v>
      </c>
      <c r="G105" s="187">
        <v>39.038716999999998</v>
      </c>
      <c r="H105" s="187">
        <v>0.98790429000000002</v>
      </c>
      <c r="I105" s="62">
        <v>0.98996057000000004</v>
      </c>
      <c r="J105" s="62">
        <v>2.4268492999999999E-2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31.500713000000001</v>
      </c>
      <c r="Y105" s="187">
        <v>35.919502000000001</v>
      </c>
      <c r="Z105" s="187">
        <v>0.97909736000000003</v>
      </c>
      <c r="AA105" s="62">
        <v>0.97756491000000001</v>
      </c>
      <c r="AB105" s="62">
        <v>3.6291588E-2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6"/>
      <c r="AM105" s="86">
        <f t="shared" si="14"/>
        <v>-3.4190099999999966</v>
      </c>
      <c r="AN105" s="121">
        <f t="shared" si="15"/>
        <v>-3.119214999999997</v>
      </c>
      <c r="AO105" s="121">
        <f t="shared" si="16"/>
        <v>-8.8069299999999906E-3</v>
      </c>
      <c r="AP105" s="121">
        <f t="shared" si="17"/>
        <v>-1.2395660000000031E-2</v>
      </c>
      <c r="AQ105" s="87">
        <f t="shared" si="18"/>
        <v>1.2023095000000001E-2</v>
      </c>
      <c r="AR105" s="37"/>
      <c r="AS105" s="234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37.761713</v>
      </c>
      <c r="G106" s="187">
        <v>41.808070999999998</v>
      </c>
      <c r="H106" s="187">
        <v>0.99243437000000001</v>
      </c>
      <c r="I106" s="62">
        <v>0.99520025999999995</v>
      </c>
      <c r="J106" s="62">
        <v>1.6992620999999999E-2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36.224876999999999</v>
      </c>
      <c r="Y106" s="187">
        <v>40.218974000000003</v>
      </c>
      <c r="Z106" s="187">
        <v>0.98953091000000004</v>
      </c>
      <c r="AA106" s="62">
        <v>0.99198544</v>
      </c>
      <c r="AB106" s="62">
        <v>2.1456491000000001E-2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6"/>
      <c r="AM106" s="86">
        <f t="shared" si="14"/>
        <v>-1.536836000000001</v>
      </c>
      <c r="AN106" s="121">
        <f t="shared" si="15"/>
        <v>-1.5890969999999953</v>
      </c>
      <c r="AO106" s="121">
        <f t="shared" si="16"/>
        <v>-2.9034599999999688E-3</v>
      </c>
      <c r="AP106" s="121">
        <f t="shared" si="17"/>
        <v>-3.2148199999999516E-3</v>
      </c>
      <c r="AQ106" s="87">
        <f t="shared" si="18"/>
        <v>4.4638700000000017E-3</v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8"/>
      <c r="M108" s="258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5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4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9"/>
      <c r="M109" s="259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6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4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9"/>
      <c r="M110" s="259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6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4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9"/>
      <c r="M111" s="259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6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8"/>
      <c r="M113" s="258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5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4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9"/>
      <c r="M114" s="259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6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4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9"/>
      <c r="M115" s="259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6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4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9"/>
      <c r="M116" s="259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6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8"/>
      <c r="M118" s="258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5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4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9"/>
      <c r="M119" s="259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6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4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9"/>
      <c r="M120" s="259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6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4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9"/>
      <c r="M121" s="259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6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8"/>
      <c r="M123" s="258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5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4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9"/>
      <c r="M124" s="259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6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4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9"/>
      <c r="M125" s="259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6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4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9"/>
      <c r="M126" s="259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6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8"/>
      <c r="M128" s="258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5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4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9"/>
      <c r="M129" s="259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6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4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9"/>
      <c r="M130" s="259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6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4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9"/>
      <c r="M131" s="259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6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8"/>
      <c r="M133" s="258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5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4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9"/>
      <c r="M134" s="259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6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4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9"/>
      <c r="M135" s="259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6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4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9"/>
      <c r="M136" s="259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6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5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9"/>
      <c r="M139" s="259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9"/>
      <c r="M140" s="259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9"/>
      <c r="M141" s="259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5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9"/>
      <c r="M144" s="259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9"/>
      <c r="M145" s="259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9"/>
      <c r="M146" s="259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5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9"/>
      <c r="M149" s="259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9"/>
      <c r="M150" s="259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9"/>
      <c r="M151" s="259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5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9"/>
      <c r="M154" s="259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9"/>
      <c r="M155" s="259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9"/>
      <c r="M156" s="259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5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9"/>
      <c r="M159" s="259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9"/>
      <c r="M160" s="259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9"/>
      <c r="M161" s="259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5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9"/>
      <c r="M164" s="259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9"/>
      <c r="M165" s="259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9"/>
      <c r="M166" s="259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5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9"/>
      <c r="M169" s="259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9"/>
      <c r="M170" s="259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9"/>
      <c r="M171" s="259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5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9"/>
      <c r="M174" s="259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9"/>
      <c r="M175" s="259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9"/>
      <c r="M176" s="259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5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9"/>
      <c r="M179" s="259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9"/>
      <c r="M180" s="259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9"/>
      <c r="M181" s="259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5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9"/>
      <c r="M184" s="259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9"/>
      <c r="M185" s="259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9"/>
      <c r="M186" s="259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5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9"/>
      <c r="M189" s="259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9"/>
      <c r="M190" s="259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9"/>
      <c r="M191" s="259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26.797521</v>
      </c>
      <c r="G641" s="135">
        <f t="shared" si="59"/>
        <v>32.054088</v>
      </c>
      <c r="H641" s="135">
        <f t="shared" si="59"/>
        <v>0.95655668000000005</v>
      </c>
      <c r="I641" s="135">
        <f t="shared" si="59"/>
        <v>0.95010695000000001</v>
      </c>
      <c r="J641" s="135">
        <f t="shared" si="59"/>
        <v>6.2707275000000007E-2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25.704229000000002</v>
      </c>
      <c r="Y641" s="135">
        <f t="shared" si="60"/>
        <v>30.813815000000002</v>
      </c>
      <c r="Z641" s="135">
        <f t="shared" si="60"/>
        <v>0.93232519999999997</v>
      </c>
      <c r="AA641" s="135">
        <f t="shared" si="60"/>
        <v>0.93874716999999996</v>
      </c>
      <c r="AB641" s="135">
        <f t="shared" si="60"/>
        <v>9.3032260000000006E-2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4"/>
      <c r="F642" s="18">
        <f t="shared" si="59"/>
        <v>30.339206000000001</v>
      </c>
      <c r="G642" s="18">
        <f t="shared" si="59"/>
        <v>34.870607</v>
      </c>
      <c r="H642" s="18">
        <f t="shared" si="59"/>
        <v>0.97403722000000004</v>
      </c>
      <c r="I642" s="18">
        <f t="shared" si="59"/>
        <v>0.97102358</v>
      </c>
      <c r="J642" s="18">
        <f t="shared" si="59"/>
        <v>3.8090265999999998E-2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32</v>
      </c>
      <c r="V642" s="107"/>
      <c r="W642" s="264"/>
      <c r="X642" s="18">
        <f t="shared" si="60"/>
        <v>27.487289000000001</v>
      </c>
      <c r="Y642" s="18">
        <f t="shared" si="60"/>
        <v>32.391440000000003</v>
      </c>
      <c r="Z642" s="18">
        <f t="shared" si="60"/>
        <v>0.96118250000000005</v>
      </c>
      <c r="AA642" s="18">
        <f t="shared" si="60"/>
        <v>0.95499688000000005</v>
      </c>
      <c r="AB642" s="18">
        <f t="shared" si="60"/>
        <v>5.8989624999999997E-2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4"/>
      <c r="F643" s="18">
        <f t="shared" si="59"/>
        <v>34.919722999999998</v>
      </c>
      <c r="G643" s="18">
        <f t="shared" si="59"/>
        <v>39.038716999999998</v>
      </c>
      <c r="H643" s="18">
        <f t="shared" si="59"/>
        <v>0.98708976000000004</v>
      </c>
      <c r="I643" s="18">
        <f t="shared" si="59"/>
        <v>0.98995133999999996</v>
      </c>
      <c r="J643" s="18">
        <f t="shared" si="59"/>
        <v>2.255828E-2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33</v>
      </c>
      <c r="V643" s="107"/>
      <c r="W643" s="264"/>
      <c r="X643" s="18">
        <f t="shared" si="60"/>
        <v>31.324518999999999</v>
      </c>
      <c r="Y643" s="18">
        <f t="shared" si="60"/>
        <v>35.664462</v>
      </c>
      <c r="Z643" s="18">
        <f t="shared" si="60"/>
        <v>0.97769441999999995</v>
      </c>
      <c r="AA643" s="18">
        <f t="shared" si="60"/>
        <v>0.97579051999999999</v>
      </c>
      <c r="AB643" s="18">
        <f t="shared" si="60"/>
        <v>3.4509808000000003E-2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4"/>
      <c r="F644" s="18">
        <f t="shared" si="59"/>
        <v>37.429423999999997</v>
      </c>
      <c r="G644" s="18">
        <f t="shared" si="59"/>
        <v>41.501184000000002</v>
      </c>
      <c r="H644" s="18">
        <f t="shared" si="59"/>
        <v>0.99143095999999997</v>
      </c>
      <c r="I644" s="18">
        <f t="shared" si="59"/>
        <v>0.99480742</v>
      </c>
      <c r="J644" s="18">
        <f t="shared" si="59"/>
        <v>1.6006409999999999E-2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35</v>
      </c>
      <c r="V644" s="107"/>
      <c r="W644" s="264"/>
      <c r="X644" s="18">
        <f t="shared" si="60"/>
        <v>36.053151</v>
      </c>
      <c r="Y644" s="18">
        <f t="shared" si="60"/>
        <v>40.019807</v>
      </c>
      <c r="Z644" s="18">
        <f t="shared" si="60"/>
        <v>0.9885621</v>
      </c>
      <c r="AA644" s="18">
        <f t="shared" si="60"/>
        <v>0.99168259000000003</v>
      </c>
      <c r="AB644" s="18">
        <f t="shared" si="60"/>
        <v>2.012862E-2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89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27.633844</v>
      </c>
      <c r="G646" s="135">
        <f t="shared" si="61"/>
        <v>32.659784000000002</v>
      </c>
      <c r="H646" s="135">
        <f t="shared" si="61"/>
        <v>0.95951805999999995</v>
      </c>
      <c r="I646" s="135">
        <f t="shared" si="61"/>
        <v>0.95633937999999996</v>
      </c>
      <c r="J646" s="135">
        <f t="shared" si="61"/>
        <v>7.0650660000000004E-2</v>
      </c>
      <c r="K646" s="109"/>
      <c r="L646" s="109"/>
      <c r="M646" s="109"/>
      <c r="N646" s="109"/>
      <c r="O646" s="263"/>
      <c r="P646" s="109"/>
      <c r="Q646" s="110"/>
      <c r="R646" s="111"/>
      <c r="T646" s="289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26.288066000000001</v>
      </c>
      <c r="Y646" s="135">
        <f t="shared" si="62"/>
        <v>31.392181000000001</v>
      </c>
      <c r="Z646" s="135">
        <f t="shared" si="62"/>
        <v>0.93912941999999999</v>
      </c>
      <c r="AA646" s="135">
        <f t="shared" si="62"/>
        <v>0.94581157000000005</v>
      </c>
      <c r="AB646" s="135">
        <f t="shared" si="62"/>
        <v>0.10661667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4"/>
      <c r="F647" s="18">
        <f t="shared" si="61"/>
        <v>30.813517000000001</v>
      </c>
      <c r="G647" s="18">
        <f t="shared" si="61"/>
        <v>35.490174000000003</v>
      </c>
      <c r="H647" s="18">
        <f t="shared" si="61"/>
        <v>0.97656480000000001</v>
      </c>
      <c r="I647" s="18">
        <f t="shared" si="61"/>
        <v>0.97492953000000004</v>
      </c>
      <c r="J647" s="18">
        <f t="shared" si="61"/>
        <v>4.5017703999999999E-2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32</v>
      </c>
      <c r="V647" s="107"/>
      <c r="W647" s="264"/>
      <c r="X647" s="18">
        <f t="shared" si="62"/>
        <v>28.175270000000001</v>
      </c>
      <c r="Y647" s="18">
        <f t="shared" si="62"/>
        <v>33.078626</v>
      </c>
      <c r="Z647" s="18">
        <f t="shared" si="62"/>
        <v>0.96385993999999997</v>
      </c>
      <c r="AA647" s="18">
        <f t="shared" si="62"/>
        <v>0.96040535000000005</v>
      </c>
      <c r="AB647" s="18">
        <f t="shared" si="62"/>
        <v>6.6407939999999999E-2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4"/>
      <c r="F648" s="18">
        <f t="shared" si="61"/>
        <v>35.326448999999997</v>
      </c>
      <c r="G648" s="18">
        <f t="shared" si="61"/>
        <v>39.451487</v>
      </c>
      <c r="H648" s="18">
        <f t="shared" si="61"/>
        <v>0.98864978999999997</v>
      </c>
      <c r="I648" s="18">
        <f t="shared" si="61"/>
        <v>0.99111525</v>
      </c>
      <c r="J648" s="18">
        <f t="shared" si="61"/>
        <v>2.7582855999999999E-2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33</v>
      </c>
      <c r="V648" s="107"/>
      <c r="W648" s="264"/>
      <c r="X648" s="18">
        <f t="shared" si="62"/>
        <v>31.773574</v>
      </c>
      <c r="Y648" s="18">
        <f t="shared" si="62"/>
        <v>36.260542999999998</v>
      </c>
      <c r="Z648" s="18">
        <f t="shared" si="62"/>
        <v>0.97996563999999997</v>
      </c>
      <c r="AA648" s="18">
        <f t="shared" si="62"/>
        <v>0.97956394999999996</v>
      </c>
      <c r="AB648" s="18">
        <f t="shared" si="62"/>
        <v>4.0767957000000001E-2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4"/>
      <c r="F649" s="18">
        <f t="shared" si="61"/>
        <v>38.078797000000002</v>
      </c>
      <c r="G649" s="18">
        <f t="shared" si="61"/>
        <v>42.147846999999999</v>
      </c>
      <c r="H649" s="18">
        <f t="shared" si="61"/>
        <v>0.99298056000000001</v>
      </c>
      <c r="I649" s="18">
        <f t="shared" si="61"/>
        <v>0.99569474999999996</v>
      </c>
      <c r="J649" s="18">
        <f t="shared" si="61"/>
        <v>1.9993264E-2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35</v>
      </c>
      <c r="V649" s="107"/>
      <c r="W649" s="264"/>
      <c r="X649" s="18">
        <f t="shared" si="62"/>
        <v>36.561374999999998</v>
      </c>
      <c r="Y649" s="18">
        <f t="shared" si="62"/>
        <v>40.577092</v>
      </c>
      <c r="Z649" s="18">
        <f t="shared" si="62"/>
        <v>0.99021196</v>
      </c>
      <c r="AA649" s="18">
        <f t="shared" si="62"/>
        <v>0.99286319000000001</v>
      </c>
      <c r="AB649" s="18">
        <f t="shared" si="62"/>
        <v>2.5243398E-2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2"/>
      <c r="F651" s="135">
        <f t="shared" ref="F651:J654" si="63">F646-F641</f>
        <v>0.83632300000000015</v>
      </c>
      <c r="G651" s="135">
        <f t="shared" si="63"/>
        <v>0.60569600000000179</v>
      </c>
      <c r="H651" s="135">
        <f t="shared" si="63"/>
        <v>2.9613799999999024E-3</v>
      </c>
      <c r="I651" s="135">
        <f t="shared" si="63"/>
        <v>6.2324299999999555E-3</v>
      </c>
      <c r="J651" s="135">
        <f t="shared" si="63"/>
        <v>7.9433849999999973E-3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192</v>
      </c>
      <c r="U651" s="25" t="s">
        <v>31</v>
      </c>
      <c r="V651" s="106"/>
      <c r="W651" s="262"/>
      <c r="X651" s="135">
        <f t="shared" ref="X651:AB654" si="64">X646-X641</f>
        <v>0.58383699999999905</v>
      </c>
      <c r="Y651" s="135">
        <f t="shared" si="64"/>
        <v>0.57836599999999905</v>
      </c>
      <c r="Z651" s="135">
        <f t="shared" si="64"/>
        <v>6.8042200000000275E-3</v>
      </c>
      <c r="AA651" s="135">
        <f t="shared" si="64"/>
        <v>7.0644000000000817E-3</v>
      </c>
      <c r="AB651" s="135">
        <f t="shared" si="64"/>
        <v>1.3584409999999991E-2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4"/>
      <c r="F652" s="18">
        <f t="shared" si="63"/>
        <v>0.47431100000000015</v>
      </c>
      <c r="G652" s="18">
        <f t="shared" si="63"/>
        <v>0.61956700000000353</v>
      </c>
      <c r="H652" s="18">
        <f t="shared" si="63"/>
        <v>2.5275799999999737E-3</v>
      </c>
      <c r="I652" s="18">
        <f t="shared" si="63"/>
        <v>3.9059500000000469E-3</v>
      </c>
      <c r="J652" s="18">
        <f t="shared" si="63"/>
        <v>6.927438000000001E-3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32</v>
      </c>
      <c r="V652" s="107"/>
      <c r="W652" s="264"/>
      <c r="X652" s="18">
        <f t="shared" si="64"/>
        <v>0.68798100000000062</v>
      </c>
      <c r="Y652" s="18">
        <f t="shared" si="64"/>
        <v>0.68718599999999697</v>
      </c>
      <c r="Z652" s="18">
        <f t="shared" si="64"/>
        <v>2.6774399999999199E-3</v>
      </c>
      <c r="AA652" s="18">
        <f t="shared" si="64"/>
        <v>5.4084699999999986E-3</v>
      </c>
      <c r="AB652" s="18">
        <f t="shared" si="64"/>
        <v>7.4183150000000017E-3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4"/>
      <c r="F653" s="18">
        <f t="shared" si="63"/>
        <v>0.40672599999999903</v>
      </c>
      <c r="G653" s="18">
        <f t="shared" si="63"/>
        <v>0.41277000000000186</v>
      </c>
      <c r="H653" s="18">
        <f t="shared" si="63"/>
        <v>1.5600299999999345E-3</v>
      </c>
      <c r="I653" s="18">
        <f t="shared" si="63"/>
        <v>1.1639100000000457E-3</v>
      </c>
      <c r="J653" s="18">
        <f t="shared" si="63"/>
        <v>5.0245759999999993E-3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33</v>
      </c>
      <c r="V653" s="107"/>
      <c r="W653" s="264"/>
      <c r="X653" s="18">
        <f t="shared" si="64"/>
        <v>0.44905500000000131</v>
      </c>
      <c r="Y653" s="18">
        <f t="shared" si="64"/>
        <v>0.59608099999999808</v>
      </c>
      <c r="Z653" s="18">
        <f t="shared" si="64"/>
        <v>2.2712200000000182E-3</v>
      </c>
      <c r="AA653" s="18">
        <f t="shared" si="64"/>
        <v>3.7734299999999665E-3</v>
      </c>
      <c r="AB653" s="18">
        <f t="shared" si="64"/>
        <v>6.2581489999999976E-3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4"/>
      <c r="F654" s="18">
        <f t="shared" si="63"/>
        <v>0.6493730000000042</v>
      </c>
      <c r="G654" s="18">
        <f t="shared" si="63"/>
        <v>0.64666299999999666</v>
      </c>
      <c r="H654" s="18">
        <f t="shared" si="63"/>
        <v>1.5496000000000398E-3</v>
      </c>
      <c r="I654" s="18">
        <f t="shared" si="63"/>
        <v>8.8732999999996398E-4</v>
      </c>
      <c r="J654" s="18">
        <f t="shared" si="63"/>
        <v>3.9868540000000015E-3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35</v>
      </c>
      <c r="V654" s="107"/>
      <c r="W654" s="264"/>
      <c r="X654" s="18">
        <f t="shared" si="64"/>
        <v>0.50822399999999845</v>
      </c>
      <c r="Y654" s="18">
        <f t="shared" si="64"/>
        <v>0.55728500000000025</v>
      </c>
      <c r="Z654" s="18">
        <f t="shared" si="64"/>
        <v>1.649860000000003E-3</v>
      </c>
      <c r="AA654" s="18">
        <f t="shared" si="64"/>
        <v>1.1805999999999761E-3</v>
      </c>
      <c r="AB654" s="18">
        <f t="shared" si="64"/>
        <v>5.1147780000000004E-3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T388:T392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11</v>
      </c>
      <c r="C2" s="295" t="str">
        <f>CONCATENATE("Summary [ ",'Summary (auto)'!$C$3," ]")</f>
        <v>Summary [ 12bit-quantize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breakfast_semitrack</v>
      </c>
      <c r="U2" s="290" t="str">
        <f>CONCATENATE("Summary [ ",'Summary (auto)'!$C$4," ]")</f>
        <v>Summary [ 11bit-quantize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1"/>
      <c r="AK2" s="199"/>
      <c r="AL2" s="161" t="str">
        <f>$B$2</f>
        <v>breakfast_semitrack</v>
      </c>
      <c r="AM2" s="305" t="s">
        <v>47</v>
      </c>
      <c r="AN2" s="269"/>
      <c r="AO2" s="269"/>
      <c r="AP2" s="269"/>
      <c r="AQ2" s="291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0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0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3"/>
      <c r="Q4" s="273"/>
      <c r="R4" s="301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3"/>
      <c r="AI4" s="273"/>
      <c r="AJ4" s="301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9"/>
      <c r="C5" s="25" t="s">
        <v>31</v>
      </c>
      <c r="D5" s="26"/>
      <c r="E5" s="125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27.22274933333334</v>
      </c>
      <c r="G5" s="30">
        <f t="shared" si="0"/>
        <v>32.317823466666667</v>
      </c>
      <c r="H5" s="30">
        <f t="shared" si="0"/>
        <v>0.95698564733333324</v>
      </c>
      <c r="I5" s="90">
        <f t="shared" si="0"/>
        <v>0.95391290933333339</v>
      </c>
      <c r="J5" s="90">
        <f t="shared" si="0"/>
        <v>6.8783966799999999E-2</v>
      </c>
      <c r="K5" s="55"/>
      <c r="L5" s="55"/>
      <c r="M5" s="55"/>
      <c r="N5" s="26"/>
      <c r="O5" s="56"/>
      <c r="P5" s="130">
        <f t="shared" ref="P5:Q8" si="1">P16</f>
        <v>30.405999999999999</v>
      </c>
      <c r="Q5" s="151">
        <f t="shared" si="1"/>
        <v>11.781000000000001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29205.624000000003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26.00142626666667</v>
      </c>
      <c r="Y5" s="30">
        <f t="shared" si="2"/>
        <v>30.979295066666666</v>
      </c>
      <c r="Z5" s="30">
        <f t="shared" si="2"/>
        <v>0.93397401466666685</v>
      </c>
      <c r="AA5" s="90">
        <f t="shared" si="2"/>
        <v>0.94380767533333343</v>
      </c>
      <c r="AB5" s="90">
        <f t="shared" si="2"/>
        <v>0.10325149526666667</v>
      </c>
      <c r="AC5" s="55"/>
      <c r="AD5" s="55"/>
      <c r="AE5" s="55"/>
      <c r="AF5" s="26"/>
      <c r="AG5" s="239"/>
      <c r="AH5" s="130">
        <f t="shared" ref="AH5:AI8" si="3">AH16</f>
        <v>29.780999999999999</v>
      </c>
      <c r="AI5" s="151">
        <f t="shared" si="3"/>
        <v>12.452999999999999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9.9923342964876039E-3</v>
      </c>
      <c r="AN5" s="241">
        <f>bdrate($E5:$E8,G5:G8,$W5:$W8,Y5:Y8)</f>
        <v>1.604172276178284E-2</v>
      </c>
      <c r="AO5" s="241">
        <f>bdrate($E5:$E8,H5:H8,$W5:$W8,Z5:Z8)</f>
        <v>8.1418449813210891E-3</v>
      </c>
      <c r="AP5" s="241">
        <f>bdrate($E5:$E8,I5:I8,$W5:$W8,AA5:AA8)</f>
        <v>9.0793800526387525E-3</v>
      </c>
      <c r="AQ5" s="242">
        <f>bdrateInverted($E5:$E8,J5:J8,$W5:$W8,AB5:AB8)</f>
        <v>2.439476771060578E-2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54681.568000000007</v>
      </c>
      <c r="F6" s="90">
        <f t="shared" si="0"/>
        <v>30.713218200000004</v>
      </c>
      <c r="G6" s="90">
        <f t="shared" si="0"/>
        <v>35.228296533333335</v>
      </c>
      <c r="H6" s="90">
        <f t="shared" si="0"/>
        <v>0.9749194326666667</v>
      </c>
      <c r="I6" s="90">
        <f t="shared" si="0"/>
        <v>0.97218706533333332</v>
      </c>
      <c r="J6" s="90">
        <f t="shared" si="0"/>
        <v>4.2531585266666672E-2</v>
      </c>
      <c r="K6" s="56"/>
      <c r="L6" s="56"/>
      <c r="M6" s="56"/>
      <c r="N6" s="28"/>
      <c r="O6" s="56"/>
      <c r="P6" s="130">
        <f t="shared" si="1"/>
        <v>31.077999999999999</v>
      </c>
      <c r="Q6" s="130">
        <f t="shared" si="1"/>
        <v>12.202999999999999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41486.839999999997</v>
      </c>
      <c r="X6" s="90">
        <f t="shared" si="2"/>
        <v>27.909169733333332</v>
      </c>
      <c r="Y6" s="90">
        <f t="shared" si="2"/>
        <v>32.767319733333331</v>
      </c>
      <c r="Z6" s="90">
        <f t="shared" si="2"/>
        <v>0.96183507400000001</v>
      </c>
      <c r="AA6" s="90">
        <f t="shared" si="2"/>
        <v>0.95889756000000004</v>
      </c>
      <c r="AB6" s="90">
        <f t="shared" si="2"/>
        <v>6.3647608866666663E-2</v>
      </c>
      <c r="AC6" s="56"/>
      <c r="AD6" s="56"/>
      <c r="AE6" s="56"/>
      <c r="AF6" s="28"/>
      <c r="AG6" s="239"/>
      <c r="AH6" s="130">
        <f t="shared" si="3"/>
        <v>29.625</v>
      </c>
      <c r="AI6" s="130">
        <f t="shared" si="3"/>
        <v>12.656000000000001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79040.792000000001</v>
      </c>
      <c r="F7" s="90">
        <f t="shared" si="0"/>
        <v>35.10646113333334</v>
      </c>
      <c r="G7" s="90">
        <f t="shared" si="0"/>
        <v>39.209074666666666</v>
      </c>
      <c r="H7" s="90">
        <f t="shared" si="0"/>
        <v>0.98757303066666668</v>
      </c>
      <c r="I7" s="90">
        <f t="shared" si="0"/>
        <v>0.99002121133333343</v>
      </c>
      <c r="J7" s="90">
        <f t="shared" si="0"/>
        <v>2.4929068266666667E-2</v>
      </c>
      <c r="K7" s="56"/>
      <c r="L7" s="56"/>
      <c r="M7" s="56"/>
      <c r="N7" s="28"/>
      <c r="O7" s="56"/>
      <c r="P7" s="130">
        <f t="shared" si="1"/>
        <v>31.39</v>
      </c>
      <c r="Q7" s="130">
        <f t="shared" si="1"/>
        <v>12.25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59819.472000000002</v>
      </c>
      <c r="X7" s="90">
        <f t="shared" si="2"/>
        <v>31.644052800000001</v>
      </c>
      <c r="Y7" s="90">
        <f t="shared" si="2"/>
        <v>35.997454666666663</v>
      </c>
      <c r="Z7" s="90">
        <f t="shared" si="2"/>
        <v>0.97857687999999998</v>
      </c>
      <c r="AA7" s="90">
        <f t="shared" si="2"/>
        <v>0.97694968400000015</v>
      </c>
      <c r="AB7" s="90">
        <f t="shared" si="2"/>
        <v>3.81013002E-2</v>
      </c>
      <c r="AC7" s="56"/>
      <c r="AD7" s="56"/>
      <c r="AE7" s="56"/>
      <c r="AF7" s="28"/>
      <c r="AG7" s="239"/>
      <c r="AH7" s="130">
        <f t="shared" si="3"/>
        <v>29.718</v>
      </c>
      <c r="AI7" s="130">
        <f t="shared" si="3"/>
        <v>12.906000000000001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112144.24799999999</v>
      </c>
      <c r="F8" s="90">
        <f t="shared" si="0"/>
        <v>37.603516266666666</v>
      </c>
      <c r="G8" s="90">
        <f t="shared" si="0"/>
        <v>41.685257266666667</v>
      </c>
      <c r="H8" s="90">
        <f t="shared" si="0"/>
        <v>0.99193356466666682</v>
      </c>
      <c r="I8" s="90">
        <f t="shared" si="0"/>
        <v>0.99514774999999989</v>
      </c>
      <c r="J8" s="90">
        <f t="shared" si="0"/>
        <v>1.8277800266666668E-2</v>
      </c>
      <c r="K8" s="56"/>
      <c r="L8" s="56"/>
      <c r="M8" s="56"/>
      <c r="N8" s="28"/>
      <c r="O8" s="56"/>
      <c r="P8" s="130">
        <f t="shared" si="1"/>
        <v>31.468</v>
      </c>
      <c r="Q8" s="130">
        <f t="shared" si="1"/>
        <v>12.484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86426.751999999993</v>
      </c>
      <c r="X8" s="90">
        <f t="shared" si="2"/>
        <v>36.315006000000004</v>
      </c>
      <c r="Y8" s="90">
        <f t="shared" si="2"/>
        <v>40.327878333333338</v>
      </c>
      <c r="Z8" s="90">
        <f t="shared" si="2"/>
        <v>0.98914434666666651</v>
      </c>
      <c r="AA8" s="90">
        <f t="shared" si="2"/>
        <v>0.99196884800000018</v>
      </c>
      <c r="AB8" s="90">
        <f t="shared" si="2"/>
        <v>2.2526060999999997E-2</v>
      </c>
      <c r="AC8" s="56"/>
      <c r="AD8" s="56"/>
      <c r="AE8" s="56"/>
      <c r="AF8" s="28"/>
      <c r="AG8" s="239"/>
      <c r="AH8" s="130">
        <f t="shared" si="3"/>
        <v>30.593</v>
      </c>
      <c r="AI8" s="130">
        <f t="shared" si="3"/>
        <v>13.125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31.082661774453666</v>
      </c>
      <c r="Q10" s="154">
        <f>GEOMEAN(Q5:Q8)</f>
        <v>12.176841525636709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29.926768226286971</v>
      </c>
      <c r="AI10" s="154">
        <f>GEOMEAN(AI5:AI8)</f>
        <v>12.782486913499145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0" t="str">
        <f>CONCATENATE("Encoding/Decoding [ ",'Summary (auto)'!$C$3," ]")</f>
        <v>Encoding/Decoding [ 12bit-quantize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1"/>
      <c r="T13" s="21"/>
      <c r="U13" s="290" t="str">
        <f>CONCATENATE("Encoding [ ",'Summary (auto)'!$C$4," ]")</f>
        <v>Encoding [ 11bit-quantize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1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31</v>
      </c>
      <c r="D16" s="26"/>
      <c r="E16" s="128">
        <v>6005.9040000000005</v>
      </c>
      <c r="F16" s="166">
        <v>7153.4160000000002</v>
      </c>
      <c r="G16" s="166">
        <v>2634.0320000000002</v>
      </c>
      <c r="H16" s="166">
        <v>989.23199999999997</v>
      </c>
      <c r="I16" s="166">
        <v>123.896</v>
      </c>
      <c r="J16" s="166">
        <v>11311.216</v>
      </c>
      <c r="K16" s="60">
        <v>7332.1279999999997</v>
      </c>
      <c r="L16" s="60">
        <v>2395.384</v>
      </c>
      <c r="M16" s="60">
        <v>7.8879999999999999</v>
      </c>
      <c r="N16" s="55"/>
      <c r="O16" s="253"/>
      <c r="P16" s="129">
        <v>30.405999999999999</v>
      </c>
      <c r="Q16" s="129">
        <v>11.781000000000001</v>
      </c>
      <c r="R16" s="142"/>
      <c r="S16" s="214"/>
      <c r="T16" s="302"/>
      <c r="U16" s="25" t="s">
        <v>31</v>
      </c>
      <c r="V16" s="26"/>
      <c r="W16" s="128">
        <v>6005.9040000000005</v>
      </c>
      <c r="X16" s="166">
        <v>5490.0559999999996</v>
      </c>
      <c r="Y16" s="166">
        <v>894.50400000000002</v>
      </c>
      <c r="Z16" s="166">
        <v>267.62400000000002</v>
      </c>
      <c r="AA16" s="166">
        <v>14.664</v>
      </c>
      <c r="AB16" s="166">
        <v>9010.0159999999996</v>
      </c>
      <c r="AC16" s="60">
        <v>5653.6</v>
      </c>
      <c r="AD16" s="60">
        <v>1869.2560000000001</v>
      </c>
      <c r="AE16" s="60">
        <v>7.8879999999999999</v>
      </c>
      <c r="AF16" s="55"/>
      <c r="AG16" s="253"/>
      <c r="AH16" s="129">
        <v>29.780999999999999</v>
      </c>
      <c r="AI16" s="129">
        <v>12.452999999999999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6005.9040000000005</v>
      </c>
      <c r="F17" s="167">
        <v>9431.2160000000003</v>
      </c>
      <c r="G17" s="167">
        <v>7009.32</v>
      </c>
      <c r="H17" s="167">
        <v>3661.576</v>
      </c>
      <c r="I17" s="167">
        <v>1207.752</v>
      </c>
      <c r="J17" s="167">
        <v>14528.6</v>
      </c>
      <c r="K17" s="62">
        <v>9682.3680000000004</v>
      </c>
      <c r="L17" s="62">
        <v>3154.8319999999999</v>
      </c>
      <c r="M17" s="62">
        <v>7.88</v>
      </c>
      <c r="N17" s="56"/>
      <c r="O17" s="239"/>
      <c r="P17" s="144">
        <v>31.077999999999999</v>
      </c>
      <c r="Q17" s="144">
        <v>12.202999999999999</v>
      </c>
      <c r="R17" s="145"/>
      <c r="S17" s="214"/>
      <c r="T17" s="286"/>
      <c r="U17" s="27" t="s">
        <v>32</v>
      </c>
      <c r="V17" s="28"/>
      <c r="W17" s="143">
        <v>6005.9040000000005</v>
      </c>
      <c r="X17" s="167">
        <v>7706.9679999999998</v>
      </c>
      <c r="Y17" s="167">
        <v>3514.6239999999998</v>
      </c>
      <c r="Z17" s="167">
        <v>1437.056</v>
      </c>
      <c r="AA17" s="167">
        <v>235.136</v>
      </c>
      <c r="AB17" s="167">
        <v>12096.567999999999</v>
      </c>
      <c r="AC17" s="62">
        <v>7905.6639999999998</v>
      </c>
      <c r="AD17" s="62">
        <v>2584.92</v>
      </c>
      <c r="AE17" s="62">
        <v>7.88</v>
      </c>
      <c r="AF17" s="56"/>
      <c r="AG17" s="239"/>
      <c r="AH17" s="144">
        <v>29.625</v>
      </c>
      <c r="AI17" s="144">
        <v>12.656000000000001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6005.9040000000005</v>
      </c>
      <c r="F18" s="167">
        <v>11769.8</v>
      </c>
      <c r="G18" s="167">
        <v>12782.183999999999</v>
      </c>
      <c r="H18" s="167">
        <v>9017.9439999999995</v>
      </c>
      <c r="I18" s="167">
        <v>5526.9520000000002</v>
      </c>
      <c r="J18" s="167">
        <v>17869.975999999999</v>
      </c>
      <c r="K18" s="62">
        <v>12136.968000000001</v>
      </c>
      <c r="L18" s="62">
        <v>3931.0639999999999</v>
      </c>
      <c r="M18" s="62">
        <v>7.8639999999999999</v>
      </c>
      <c r="N18" s="56"/>
      <c r="O18" s="239"/>
      <c r="P18" s="144">
        <v>31.39</v>
      </c>
      <c r="Q18" s="144">
        <v>12.25</v>
      </c>
      <c r="R18" s="145"/>
      <c r="S18" s="214"/>
      <c r="T18" s="286"/>
      <c r="U18" s="27" t="s">
        <v>33</v>
      </c>
      <c r="V18" s="28"/>
      <c r="W18" s="143">
        <v>6005.9040000000005</v>
      </c>
      <c r="X18" s="167">
        <v>9992.9439999999995</v>
      </c>
      <c r="Y18" s="167">
        <v>8313.8719999999994</v>
      </c>
      <c r="Z18" s="167">
        <v>4673.1279999999997</v>
      </c>
      <c r="AA18" s="167">
        <v>1868.9760000000001</v>
      </c>
      <c r="AB18" s="167">
        <v>15343.12</v>
      </c>
      <c r="AC18" s="62">
        <v>10277.64</v>
      </c>
      <c r="AD18" s="62">
        <v>3343.8879999999999</v>
      </c>
      <c r="AE18" s="62">
        <v>7.8639999999999999</v>
      </c>
      <c r="AF18" s="56"/>
      <c r="AG18" s="239"/>
      <c r="AH18" s="144">
        <v>29.718</v>
      </c>
      <c r="AI18" s="144">
        <v>12.906000000000001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6005.9040000000005</v>
      </c>
      <c r="F19" s="167">
        <v>13995.472</v>
      </c>
      <c r="G19" s="167">
        <v>19073.768</v>
      </c>
      <c r="H19" s="167">
        <v>17235.536</v>
      </c>
      <c r="I19" s="167">
        <v>15068.224</v>
      </c>
      <c r="J19" s="167">
        <v>21317.200000000001</v>
      </c>
      <c r="K19" s="62">
        <v>14705.208000000001</v>
      </c>
      <c r="L19" s="62">
        <v>4742.9359999999997</v>
      </c>
      <c r="M19" s="62">
        <v>7.7359999999999998</v>
      </c>
      <c r="N19" s="56"/>
      <c r="O19" s="239"/>
      <c r="P19" s="144">
        <v>31.468</v>
      </c>
      <c r="Q19" s="144">
        <v>12.484</v>
      </c>
      <c r="R19" s="145"/>
      <c r="S19" s="214"/>
      <c r="T19" s="286"/>
      <c r="U19" s="27" t="s">
        <v>35</v>
      </c>
      <c r="V19" s="28"/>
      <c r="W19" s="143">
        <v>6005.9040000000005</v>
      </c>
      <c r="X19" s="167">
        <v>12165.592000000001</v>
      </c>
      <c r="Y19" s="167">
        <v>14244.816000000001</v>
      </c>
      <c r="Z19" s="167">
        <v>10894.944</v>
      </c>
      <c r="AA19" s="167">
        <v>7494.848</v>
      </c>
      <c r="AB19" s="167">
        <v>18723.583999999999</v>
      </c>
      <c r="AC19" s="62">
        <v>12768.704</v>
      </c>
      <c r="AD19" s="62">
        <v>4128.3599999999997</v>
      </c>
      <c r="AE19" s="62">
        <v>7.7359999999999998</v>
      </c>
      <c r="AF19" s="56"/>
      <c r="AG19" s="239"/>
      <c r="AH19" s="144">
        <v>30.593</v>
      </c>
      <c r="AI19" s="144">
        <v>13.125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7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7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8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9"/>
      <c r="C23" s="25" t="s">
        <v>31</v>
      </c>
      <c r="D23" s="26"/>
      <c r="E23" s="127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89"/>
      <c r="U23" s="25" t="s">
        <v>31</v>
      </c>
      <c r="V23" s="26"/>
      <c r="W23" s="127">
        <f>SUM(W16:AD16)</f>
        <v>29205.624000000003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41486.839999999997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59819.472000000002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86426.751999999993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0" t="str">
        <f>CONCATENATE("View Synthesis [ ",'Summary (auto)'!$C$3," ]")</f>
        <v>View Synthesis [ 12bit-quantize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1"/>
      <c r="S31" s="214"/>
      <c r="T31" s="21"/>
      <c r="U31" s="290" t="str">
        <f>CONCATENATE("View Synthesis [ ",'Summary (auto)'!$C$4," ]")</f>
        <v>View Synthesis [ 11bit-quantize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1"/>
      <c r="AK31" s="199"/>
      <c r="AL31" s="199"/>
      <c r="AM31" s="29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26.820792999999998</v>
      </c>
      <c r="G33" s="96">
        <v>31.890806999999999</v>
      </c>
      <c r="H33" s="96">
        <v>0.95633387999999997</v>
      </c>
      <c r="I33" s="60">
        <v>0.94971640000000002</v>
      </c>
      <c r="J33" s="60">
        <v>7.3202885999999995E-2</v>
      </c>
      <c r="K33" s="61"/>
      <c r="L33" s="258"/>
      <c r="M33" s="258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25.644542999999999</v>
      </c>
      <c r="Y33" s="96">
        <v>30.636057000000001</v>
      </c>
      <c r="Z33" s="96">
        <v>0.93352168999999996</v>
      </c>
      <c r="AA33" s="60">
        <v>0.93983317</v>
      </c>
      <c r="AB33" s="60">
        <v>0.1090348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-1.1762499999999996</v>
      </c>
      <c r="AN33" s="95">
        <f t="shared" ref="AN33:AN96" si="5">IF(OR(Y33="",G33=""),"",Y33-G33)</f>
        <v>-1.2547499999999978</v>
      </c>
      <c r="AO33" s="95">
        <f t="shared" ref="AO33:AO96" si="6">IF(OR(Z33="",H33=""),"",Z33-H33)</f>
        <v>-2.281219000000001E-2</v>
      </c>
      <c r="AP33" s="95">
        <f t="shared" ref="AP33:AP96" si="7">IF(OR(AA33="",I33=""),"",AA33-I33)</f>
        <v>-9.8832300000000206E-3</v>
      </c>
      <c r="AQ33" s="120">
        <f t="shared" ref="AQ33:AQ96" si="8">IF(OR(AB33="",J33=""),"",AB33-J33)</f>
        <v>3.5831914000000006E-2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30.716360999999999</v>
      </c>
      <c r="G34" s="187">
        <v>35.102482000000002</v>
      </c>
      <c r="H34" s="187">
        <v>0.97493061999999997</v>
      </c>
      <c r="I34" s="62">
        <v>0.97258191999999999</v>
      </c>
      <c r="J34" s="62">
        <v>4.5027959999999999E-2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27.604693000000001</v>
      </c>
      <c r="Y34" s="187">
        <v>32.445912999999997</v>
      </c>
      <c r="Z34" s="187">
        <v>0.96156048000000005</v>
      </c>
      <c r="AA34" s="62">
        <v>0.95568399999999998</v>
      </c>
      <c r="AB34" s="62">
        <v>6.7263483999999998E-2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6"/>
      <c r="AM34" s="86">
        <f t="shared" si="4"/>
        <v>-3.1116679999999981</v>
      </c>
      <c r="AN34" s="121">
        <f t="shared" si="5"/>
        <v>-2.6565690000000046</v>
      </c>
      <c r="AO34" s="121">
        <f t="shared" si="6"/>
        <v>-1.3370139999999919E-2</v>
      </c>
      <c r="AP34" s="121">
        <f t="shared" si="7"/>
        <v>-1.6897920000000011E-2</v>
      </c>
      <c r="AQ34" s="87">
        <f t="shared" si="8"/>
        <v>2.2235524E-2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35.207748000000002</v>
      </c>
      <c r="G35" s="187">
        <v>39.271503000000003</v>
      </c>
      <c r="H35" s="187">
        <v>0.98740013999999998</v>
      </c>
      <c r="I35" s="62">
        <v>0.98999873999999999</v>
      </c>
      <c r="J35" s="62">
        <v>2.6546683000000001E-2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31.604382000000001</v>
      </c>
      <c r="Y35" s="187">
        <v>35.866565999999999</v>
      </c>
      <c r="Z35" s="187">
        <v>0.97853783999999999</v>
      </c>
      <c r="AA35" s="62">
        <v>0.97755239999999999</v>
      </c>
      <c r="AB35" s="62">
        <v>4.1622623999999997E-2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6"/>
      <c r="AM35" s="86">
        <f t="shared" si="4"/>
        <v>-3.6033660000000012</v>
      </c>
      <c r="AN35" s="121">
        <f t="shared" si="5"/>
        <v>-3.4049370000000039</v>
      </c>
      <c r="AO35" s="121">
        <f t="shared" si="6"/>
        <v>-8.8622999999999896E-3</v>
      </c>
      <c r="AP35" s="121">
        <f t="shared" si="7"/>
        <v>-1.244634E-2</v>
      </c>
      <c r="AQ35" s="87">
        <f t="shared" si="8"/>
        <v>1.5075940999999995E-2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37.819735000000001</v>
      </c>
      <c r="G36" s="187">
        <v>41.909506999999998</v>
      </c>
      <c r="H36" s="187">
        <v>0.99184024999999998</v>
      </c>
      <c r="I36" s="62">
        <v>0.99521208000000005</v>
      </c>
      <c r="J36" s="62">
        <v>1.8475225000000001E-2</v>
      </c>
      <c r="K36" s="188"/>
      <c r="L36" s="259"/>
      <c r="M36" s="259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36.365271999999997</v>
      </c>
      <c r="Y36" s="187">
        <v>40.364772000000002</v>
      </c>
      <c r="Z36" s="187">
        <v>0.98903028000000004</v>
      </c>
      <c r="AA36" s="62">
        <v>0.99224864999999995</v>
      </c>
      <c r="AB36" s="62">
        <v>2.4305641999999999E-2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6"/>
      <c r="AM36" s="86">
        <f t="shared" si="4"/>
        <v>-1.4544630000000041</v>
      </c>
      <c r="AN36" s="121">
        <f t="shared" si="5"/>
        <v>-1.5447349999999958</v>
      </c>
      <c r="AO36" s="121">
        <f t="shared" si="6"/>
        <v>-2.8099699999999395E-3</v>
      </c>
      <c r="AP36" s="121">
        <f t="shared" si="7"/>
        <v>-2.9634300000001002E-3</v>
      </c>
      <c r="AQ36" s="87">
        <f t="shared" si="8"/>
        <v>5.8304169999999975E-3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27.15071</v>
      </c>
      <c r="G38" s="96">
        <v>32.201911000000003</v>
      </c>
      <c r="H38" s="96">
        <v>0.95728415</v>
      </c>
      <c r="I38" s="60">
        <v>0.95262263999999996</v>
      </c>
      <c r="J38" s="60">
        <v>7.0433759999999998E-2</v>
      </c>
      <c r="K38" s="61"/>
      <c r="L38" s="258"/>
      <c r="M38" s="258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25.865734</v>
      </c>
      <c r="Y38" s="96">
        <v>30.869838999999999</v>
      </c>
      <c r="Z38" s="96">
        <v>0.93537258999999995</v>
      </c>
      <c r="AA38" s="60">
        <v>0.94253295999999998</v>
      </c>
      <c r="AB38" s="60">
        <v>0.10316529000000001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-1.2849760000000003</v>
      </c>
      <c r="AN38" s="95">
        <f t="shared" si="5"/>
        <v>-1.3320720000000037</v>
      </c>
      <c r="AO38" s="95">
        <f t="shared" si="6"/>
        <v>-2.1911560000000052E-2</v>
      </c>
      <c r="AP38" s="95">
        <f t="shared" si="7"/>
        <v>-1.008967999999999E-2</v>
      </c>
      <c r="AQ38" s="120">
        <f t="shared" si="8"/>
        <v>3.2731530000000009E-2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30.665551000000001</v>
      </c>
      <c r="G39" s="187">
        <v>35.079123000000003</v>
      </c>
      <c r="H39" s="187">
        <v>0.97491812</v>
      </c>
      <c r="I39" s="62">
        <v>0.97296391000000004</v>
      </c>
      <c r="J39" s="62">
        <v>4.4395289999999997E-2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27.743549000000002</v>
      </c>
      <c r="Y39" s="187">
        <v>32.590274999999998</v>
      </c>
      <c r="Z39" s="187">
        <v>0.96202114000000005</v>
      </c>
      <c r="AA39" s="62">
        <v>0.95775573999999997</v>
      </c>
      <c r="AB39" s="62">
        <v>6.5815165999999994E-2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6"/>
      <c r="AM39" s="86">
        <f t="shared" si="4"/>
        <v>-2.9220019999999991</v>
      </c>
      <c r="AN39" s="121">
        <f t="shared" si="5"/>
        <v>-2.4888480000000044</v>
      </c>
      <c r="AO39" s="121">
        <f t="shared" si="6"/>
        <v>-1.2896979999999947E-2</v>
      </c>
      <c r="AP39" s="121">
        <f t="shared" si="7"/>
        <v>-1.5208170000000076E-2</v>
      </c>
      <c r="AQ39" s="87">
        <f t="shared" si="8"/>
        <v>2.1419875999999997E-2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35.080230999999998</v>
      </c>
      <c r="G40" s="187">
        <v>39.172651000000002</v>
      </c>
      <c r="H40" s="187">
        <v>0.98720976000000005</v>
      </c>
      <c r="I40" s="62">
        <v>0.99039706999999999</v>
      </c>
      <c r="J40" s="62">
        <v>2.6984894999999998E-2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31.470849000000001</v>
      </c>
      <c r="Y40" s="187">
        <v>35.768541999999997</v>
      </c>
      <c r="Z40" s="187">
        <v>0.97850135999999999</v>
      </c>
      <c r="AA40" s="62">
        <v>0.97780714000000002</v>
      </c>
      <c r="AB40" s="62">
        <v>4.0794443E-2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6"/>
      <c r="AM40" s="86">
        <f t="shared" si="4"/>
        <v>-3.6093819999999965</v>
      </c>
      <c r="AN40" s="121">
        <f t="shared" si="5"/>
        <v>-3.4041090000000054</v>
      </c>
      <c r="AO40" s="121">
        <f t="shared" si="6"/>
        <v>-8.7084000000000605E-3</v>
      </c>
      <c r="AP40" s="121">
        <f t="shared" si="7"/>
        <v>-1.2589929999999971E-2</v>
      </c>
      <c r="AQ40" s="87">
        <f t="shared" si="8"/>
        <v>1.3809548000000001E-2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37.560803999999997</v>
      </c>
      <c r="G41" s="187">
        <v>41.670572</v>
      </c>
      <c r="H41" s="187">
        <v>0.99154726000000004</v>
      </c>
      <c r="I41" s="62">
        <v>0.99516979999999999</v>
      </c>
      <c r="J41" s="62">
        <v>1.9394049999999999E-2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36.226483999999999</v>
      </c>
      <c r="Y41" s="187">
        <v>40.268076999999998</v>
      </c>
      <c r="Z41" s="187">
        <v>0.98879430999999995</v>
      </c>
      <c r="AA41" s="62">
        <v>0.99218868999999998</v>
      </c>
      <c r="AB41" s="62">
        <v>2.4268707E-2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6"/>
      <c r="AM41" s="86">
        <f t="shared" si="4"/>
        <v>-1.3343199999999982</v>
      </c>
      <c r="AN41" s="121">
        <f t="shared" si="5"/>
        <v>-1.4024950000000018</v>
      </c>
      <c r="AO41" s="121">
        <f t="shared" si="6"/>
        <v>-2.7529500000000873E-3</v>
      </c>
      <c r="AP41" s="121">
        <f t="shared" si="7"/>
        <v>-2.981110000000009E-3</v>
      </c>
      <c r="AQ41" s="87">
        <f t="shared" si="8"/>
        <v>4.874657000000001E-3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27.391970000000001</v>
      </c>
      <c r="G43" s="96">
        <v>32.422789999999999</v>
      </c>
      <c r="H43" s="96">
        <v>0.95753489999999997</v>
      </c>
      <c r="I43" s="60">
        <v>0.95492264999999998</v>
      </c>
      <c r="J43" s="60">
        <v>6.5479964000000002E-2</v>
      </c>
      <c r="K43" s="61"/>
      <c r="L43" s="258"/>
      <c r="M43" s="258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26.135473999999999</v>
      </c>
      <c r="Y43" s="96">
        <v>31.085560999999998</v>
      </c>
      <c r="Z43" s="96">
        <v>0.93543964000000002</v>
      </c>
      <c r="AA43" s="60">
        <v>0.94495704999999997</v>
      </c>
      <c r="AB43" s="60">
        <v>9.8305900000000002E-2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-1.2564960000000021</v>
      </c>
      <c r="AN43" s="95">
        <f t="shared" si="5"/>
        <v>-1.3372290000000007</v>
      </c>
      <c r="AO43" s="95">
        <f t="shared" si="6"/>
        <v>-2.209525999999995E-2</v>
      </c>
      <c r="AP43" s="95">
        <f t="shared" si="7"/>
        <v>-9.9656000000000189E-3</v>
      </c>
      <c r="AQ43" s="120">
        <f t="shared" si="8"/>
        <v>3.2825936E-2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30.692461999999999</v>
      </c>
      <c r="G44" s="187">
        <v>35.109789999999997</v>
      </c>
      <c r="H44" s="187">
        <v>0.97454635999999994</v>
      </c>
      <c r="I44" s="62">
        <v>0.97294371999999996</v>
      </c>
      <c r="J44" s="62">
        <v>4.1266142999999998E-2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27.994900999999999</v>
      </c>
      <c r="Y44" s="187">
        <v>32.808422999999998</v>
      </c>
      <c r="Z44" s="187">
        <v>0.96205198999999997</v>
      </c>
      <c r="AA44" s="62">
        <v>0.95953918000000005</v>
      </c>
      <c r="AB44" s="62">
        <v>6.0917124000000003E-2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6"/>
      <c r="AM44" s="86">
        <f t="shared" si="4"/>
        <v>-2.6975610000000003</v>
      </c>
      <c r="AN44" s="121">
        <f t="shared" si="5"/>
        <v>-2.3013669999999991</v>
      </c>
      <c r="AO44" s="121">
        <f t="shared" si="6"/>
        <v>-1.2494369999999977E-2</v>
      </c>
      <c r="AP44" s="121">
        <f t="shared" si="7"/>
        <v>-1.3404539999999909E-2</v>
      </c>
      <c r="AQ44" s="87">
        <f t="shared" si="8"/>
        <v>1.9650981000000005E-2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35.192498000000001</v>
      </c>
      <c r="G45" s="187">
        <v>39.253959000000002</v>
      </c>
      <c r="H45" s="187">
        <v>0.98721864999999998</v>
      </c>
      <c r="I45" s="62">
        <v>0.99034893000000002</v>
      </c>
      <c r="J45" s="62">
        <v>2.4941352999999999E-2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31.540984999999999</v>
      </c>
      <c r="Y45" s="187">
        <v>35.832555999999997</v>
      </c>
      <c r="Z45" s="187">
        <v>0.97824929000000005</v>
      </c>
      <c r="AA45" s="62">
        <v>0.97767406000000001</v>
      </c>
      <c r="AB45" s="62">
        <v>3.7712447000000003E-2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6"/>
      <c r="AM45" s="86">
        <f t="shared" si="4"/>
        <v>-3.6515130000000013</v>
      </c>
      <c r="AN45" s="121">
        <f t="shared" si="5"/>
        <v>-3.4214030000000051</v>
      </c>
      <c r="AO45" s="121">
        <f t="shared" si="6"/>
        <v>-8.9693599999999263E-3</v>
      </c>
      <c r="AP45" s="121">
        <f t="shared" si="7"/>
        <v>-1.2674870000000005E-2</v>
      </c>
      <c r="AQ45" s="87">
        <f t="shared" si="8"/>
        <v>1.2771094000000004E-2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37.599499000000002</v>
      </c>
      <c r="G46" s="187">
        <v>41.688504999999999</v>
      </c>
      <c r="H46" s="187">
        <v>0.99159925000000004</v>
      </c>
      <c r="I46" s="62">
        <v>0.99512621999999995</v>
      </c>
      <c r="J46" s="62">
        <v>1.8027850000000002E-2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36.363339000000003</v>
      </c>
      <c r="Y46" s="187">
        <v>40.362701999999999</v>
      </c>
      <c r="Z46" s="187">
        <v>0.98879594000000004</v>
      </c>
      <c r="AA46" s="62">
        <v>0.99202352999999999</v>
      </c>
      <c r="AB46" s="62">
        <v>2.2042296999999999E-2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6"/>
      <c r="AM46" s="86">
        <f t="shared" si="4"/>
        <v>-1.2361599999999981</v>
      </c>
      <c r="AN46" s="121">
        <f t="shared" si="5"/>
        <v>-1.3258030000000005</v>
      </c>
      <c r="AO46" s="121">
        <f t="shared" si="6"/>
        <v>-2.8033100000000033E-3</v>
      </c>
      <c r="AP46" s="121">
        <f t="shared" si="7"/>
        <v>-3.1026899999999635E-3</v>
      </c>
      <c r="AQ46" s="87">
        <f t="shared" si="8"/>
        <v>4.0144469999999974E-3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27.402266999999998</v>
      </c>
      <c r="G48" s="96">
        <v>32.423220000000001</v>
      </c>
      <c r="H48" s="96">
        <v>0.95776019000000001</v>
      </c>
      <c r="I48" s="60">
        <v>0.95489336999999996</v>
      </c>
      <c r="J48" s="60">
        <v>6.7164555000000001E-2</v>
      </c>
      <c r="K48" s="61"/>
      <c r="L48" s="258"/>
      <c r="M48" s="258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26.223526</v>
      </c>
      <c r="Y48" s="96">
        <v>31.147195</v>
      </c>
      <c r="Z48" s="96">
        <v>0.93525385999999999</v>
      </c>
      <c r="AA48" s="60">
        <v>0.94475078999999995</v>
      </c>
      <c r="AB48" s="60">
        <v>0.10146930999999999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-1.1787409999999987</v>
      </c>
      <c r="AN48" s="95">
        <f t="shared" si="5"/>
        <v>-1.2760250000000006</v>
      </c>
      <c r="AO48" s="95">
        <f t="shared" si="6"/>
        <v>-2.2506330000000019E-2</v>
      </c>
      <c r="AP48" s="95">
        <f t="shared" si="7"/>
        <v>-1.0142580000000012E-2</v>
      </c>
      <c r="AQ48" s="120">
        <f t="shared" si="8"/>
        <v>3.4304754999999992E-2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30.546313000000001</v>
      </c>
      <c r="G49" s="187">
        <v>34.974159</v>
      </c>
      <c r="H49" s="187">
        <v>0.97407520000000003</v>
      </c>
      <c r="I49" s="62">
        <v>0.97209570000000001</v>
      </c>
      <c r="J49" s="62">
        <v>4.3632165000000001E-2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27.984475</v>
      </c>
      <c r="Y49" s="187">
        <v>32.790492999999998</v>
      </c>
      <c r="Z49" s="187">
        <v>0.96176145999999996</v>
      </c>
      <c r="AA49" s="62">
        <v>0.95847508999999997</v>
      </c>
      <c r="AB49" s="62">
        <v>6.3081899999999996E-2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6"/>
      <c r="AM49" s="86">
        <f t="shared" si="4"/>
        <v>-2.5618380000000016</v>
      </c>
      <c r="AN49" s="121">
        <f t="shared" si="5"/>
        <v>-2.1836660000000023</v>
      </c>
      <c r="AO49" s="121">
        <f t="shared" si="6"/>
        <v>-1.2313740000000073E-2</v>
      </c>
      <c r="AP49" s="121">
        <f t="shared" si="7"/>
        <v>-1.3620610000000033E-2</v>
      </c>
      <c r="AQ49" s="87">
        <f t="shared" si="8"/>
        <v>1.9449734999999996E-2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35.213884999999998</v>
      </c>
      <c r="G50" s="187">
        <v>39.262473</v>
      </c>
      <c r="H50" s="187">
        <v>0.98699400999999998</v>
      </c>
      <c r="I50" s="62">
        <v>0.99016243999999998</v>
      </c>
      <c r="J50" s="62">
        <v>2.6089228999999999E-2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31.490902999999999</v>
      </c>
      <c r="Y50" s="187">
        <v>35.783580999999998</v>
      </c>
      <c r="Z50" s="187">
        <v>0.97780739999999999</v>
      </c>
      <c r="AA50" s="62">
        <v>0.9769854</v>
      </c>
      <c r="AB50" s="62">
        <v>3.9420627E-2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6"/>
      <c r="AM50" s="86">
        <f t="shared" si="4"/>
        <v>-3.7229819999999982</v>
      </c>
      <c r="AN50" s="121">
        <f t="shared" si="5"/>
        <v>-3.4788920000000019</v>
      </c>
      <c r="AO50" s="121">
        <f t="shared" si="6"/>
        <v>-9.186609999999984E-3</v>
      </c>
      <c r="AP50" s="121">
        <f t="shared" si="7"/>
        <v>-1.3177039999999973E-2</v>
      </c>
      <c r="AQ50" s="87">
        <f t="shared" si="8"/>
        <v>1.3331398000000001E-2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37.542824000000003</v>
      </c>
      <c r="G51" s="187">
        <v>41.617897999999997</v>
      </c>
      <c r="H51" s="187">
        <v>0.99138954999999995</v>
      </c>
      <c r="I51" s="62">
        <v>0.99505838000000002</v>
      </c>
      <c r="J51" s="62">
        <v>1.9189121E-2</v>
      </c>
      <c r="K51" s="188"/>
      <c r="L51" s="259"/>
      <c r="M51" s="259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36.367829</v>
      </c>
      <c r="Y51" s="187">
        <v>40.348019000000001</v>
      </c>
      <c r="Z51" s="187">
        <v>0.98857676000000005</v>
      </c>
      <c r="AA51" s="62">
        <v>0.99196877999999999</v>
      </c>
      <c r="AB51" s="62">
        <v>2.3408847E-2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6"/>
      <c r="AM51" s="86">
        <f t="shared" si="4"/>
        <v>-1.1749950000000027</v>
      </c>
      <c r="AN51" s="121">
        <f t="shared" si="5"/>
        <v>-1.269878999999996</v>
      </c>
      <c r="AO51" s="121">
        <f t="shared" si="6"/>
        <v>-2.8127899999998984E-3</v>
      </c>
      <c r="AP51" s="121">
        <f t="shared" si="7"/>
        <v>-3.0896000000000257E-3</v>
      </c>
      <c r="AQ51" s="87">
        <f t="shared" si="8"/>
        <v>4.219726E-3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27.458214000000002</v>
      </c>
      <c r="G53" s="96">
        <v>32.414689000000003</v>
      </c>
      <c r="H53" s="96">
        <v>0.95583839999999998</v>
      </c>
      <c r="I53" s="60">
        <v>0.95532868999999998</v>
      </c>
      <c r="J53" s="60">
        <v>7.0999265000000006E-2</v>
      </c>
      <c r="K53" s="61"/>
      <c r="L53" s="258"/>
      <c r="M53" s="258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26.272328999999999</v>
      </c>
      <c r="Y53" s="96">
        <v>31.137193</v>
      </c>
      <c r="Z53" s="96">
        <v>0.93198159999999997</v>
      </c>
      <c r="AA53" s="60">
        <v>0.94552541999999995</v>
      </c>
      <c r="AB53" s="60">
        <v>0.10535696999999999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-1.1858850000000025</v>
      </c>
      <c r="AN53" s="95">
        <f t="shared" si="5"/>
        <v>-1.2774960000000029</v>
      </c>
      <c r="AO53" s="95">
        <f t="shared" si="6"/>
        <v>-2.3856800000000011E-2</v>
      </c>
      <c r="AP53" s="95">
        <f t="shared" si="7"/>
        <v>-9.8032700000000306E-3</v>
      </c>
      <c r="AQ53" s="120">
        <f t="shared" si="8"/>
        <v>3.4357704999999988E-2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30.530988000000001</v>
      </c>
      <c r="G54" s="187">
        <v>34.937432999999999</v>
      </c>
      <c r="H54" s="187">
        <v>0.97325293000000002</v>
      </c>
      <c r="I54" s="62">
        <v>0.97250000999999997</v>
      </c>
      <c r="J54" s="62">
        <v>4.5914903E-2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28.037262999999999</v>
      </c>
      <c r="Y54" s="187">
        <v>32.794320999999997</v>
      </c>
      <c r="Z54" s="187">
        <v>0.96011168000000002</v>
      </c>
      <c r="AA54" s="62">
        <v>0.95905744000000004</v>
      </c>
      <c r="AB54" s="62">
        <v>6.6314206000000001E-2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6"/>
      <c r="AM54" s="86">
        <f t="shared" si="4"/>
        <v>-2.4937250000000013</v>
      </c>
      <c r="AN54" s="121">
        <f t="shared" si="5"/>
        <v>-2.1431120000000021</v>
      </c>
      <c r="AO54" s="121">
        <f t="shared" si="6"/>
        <v>-1.3141249999999993E-2</v>
      </c>
      <c r="AP54" s="121">
        <f t="shared" si="7"/>
        <v>-1.3442569999999932E-2</v>
      </c>
      <c r="AQ54" s="87">
        <f t="shared" si="8"/>
        <v>2.0399303000000001E-2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34.998080000000002</v>
      </c>
      <c r="G55" s="187">
        <v>39.028804000000001</v>
      </c>
      <c r="H55" s="187">
        <v>0.98639279999999996</v>
      </c>
      <c r="I55" s="62">
        <v>0.98982819</v>
      </c>
      <c r="J55" s="62">
        <v>2.7893589999999999E-2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31.462765000000001</v>
      </c>
      <c r="Y55" s="187">
        <v>35.746313999999998</v>
      </c>
      <c r="Z55" s="187">
        <v>0.97690237000000002</v>
      </c>
      <c r="AA55" s="62">
        <v>0.97711731999999996</v>
      </c>
      <c r="AB55" s="62">
        <v>4.1920262999999999E-2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6"/>
      <c r="AM55" s="86">
        <f t="shared" si="4"/>
        <v>-3.5353150000000007</v>
      </c>
      <c r="AN55" s="121">
        <f t="shared" si="5"/>
        <v>-3.2824900000000028</v>
      </c>
      <c r="AO55" s="121">
        <f t="shared" si="6"/>
        <v>-9.4904299999999386E-3</v>
      </c>
      <c r="AP55" s="121">
        <f t="shared" si="7"/>
        <v>-1.2710870000000041E-2</v>
      </c>
      <c r="AQ55" s="87">
        <f t="shared" si="8"/>
        <v>1.4026673E-2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37.246054999999998</v>
      </c>
      <c r="G56" s="187">
        <v>41.292461000000003</v>
      </c>
      <c r="H56" s="187">
        <v>0.99092712000000005</v>
      </c>
      <c r="I56" s="62">
        <v>0.99482802000000004</v>
      </c>
      <c r="J56" s="62">
        <v>2.0621028E-2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36.114834000000002</v>
      </c>
      <c r="Y56" s="187">
        <v>40.061593999999999</v>
      </c>
      <c r="Z56" s="187">
        <v>0.98803324999999997</v>
      </c>
      <c r="AA56" s="62">
        <v>0.99176202999999996</v>
      </c>
      <c r="AB56" s="62">
        <v>2.5116968999999999E-2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6"/>
      <c r="AM56" s="86">
        <f t="shared" si="4"/>
        <v>-1.1312209999999965</v>
      </c>
      <c r="AN56" s="121">
        <f t="shared" si="5"/>
        <v>-1.2308670000000035</v>
      </c>
      <c r="AO56" s="121">
        <f t="shared" si="6"/>
        <v>-2.8938700000000761E-3</v>
      </c>
      <c r="AP56" s="121">
        <f t="shared" si="7"/>
        <v>-3.0659900000000739E-3</v>
      </c>
      <c r="AQ56" s="87">
        <f t="shared" si="8"/>
        <v>4.4959409999999998E-3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27.012287000000001</v>
      </c>
      <c r="G58" s="96">
        <v>32.124192000000001</v>
      </c>
      <c r="H58" s="96">
        <v>0.95700397999999998</v>
      </c>
      <c r="I58" s="60">
        <v>0.95444472000000002</v>
      </c>
      <c r="J58" s="60">
        <v>7.3474129999999999E-2</v>
      </c>
      <c r="K58" s="61"/>
      <c r="L58" s="258"/>
      <c r="M58" s="258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25.673145999999999</v>
      </c>
      <c r="Y58" s="96">
        <v>30.725178</v>
      </c>
      <c r="Z58" s="96">
        <v>0.93362528</v>
      </c>
      <c r="AA58" s="60">
        <v>0.94261801000000001</v>
      </c>
      <c r="AB58" s="60">
        <v>0.10930492999999999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-1.3391410000000015</v>
      </c>
      <c r="AN58" s="95">
        <f t="shared" si="5"/>
        <v>-1.3990140000000011</v>
      </c>
      <c r="AO58" s="95">
        <f t="shared" si="6"/>
        <v>-2.3378699999999975E-2</v>
      </c>
      <c r="AP58" s="95">
        <f t="shared" si="7"/>
        <v>-1.1826710000000018E-2</v>
      </c>
      <c r="AQ58" s="120">
        <f t="shared" si="8"/>
        <v>3.5830799999999996E-2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30.868117000000002</v>
      </c>
      <c r="G59" s="187">
        <v>35.400036999999998</v>
      </c>
      <c r="H59" s="187">
        <v>0.97574090000000002</v>
      </c>
      <c r="I59" s="62">
        <v>0.97443672000000003</v>
      </c>
      <c r="J59" s="62">
        <v>4.3566510000000003E-2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27.763255999999998</v>
      </c>
      <c r="Y59" s="187">
        <v>32.649656</v>
      </c>
      <c r="Z59" s="187">
        <v>0.96241319000000003</v>
      </c>
      <c r="AA59" s="62">
        <v>0.95947631</v>
      </c>
      <c r="AB59" s="62">
        <v>6.6750290000000004E-2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6"/>
      <c r="AM59" s="86">
        <f t="shared" si="4"/>
        <v>-3.1048610000000032</v>
      </c>
      <c r="AN59" s="121">
        <f t="shared" si="5"/>
        <v>-2.7503809999999973</v>
      </c>
      <c r="AO59" s="121">
        <f t="shared" si="6"/>
        <v>-1.3327709999999993E-2</v>
      </c>
      <c r="AP59" s="121">
        <f t="shared" si="7"/>
        <v>-1.4960410000000035E-2</v>
      </c>
      <c r="AQ59" s="87">
        <f t="shared" si="8"/>
        <v>2.3183780000000001E-2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35.182782000000003</v>
      </c>
      <c r="G60" s="187">
        <v>39.296349999999997</v>
      </c>
      <c r="H60" s="187">
        <v>0.98817484</v>
      </c>
      <c r="I60" s="62">
        <v>0.99053599999999997</v>
      </c>
      <c r="J60" s="62">
        <v>2.4540356999999999E-2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31.739058</v>
      </c>
      <c r="Y60" s="187">
        <v>36.112147</v>
      </c>
      <c r="Z60" s="187">
        <v>0.97929529000000004</v>
      </c>
      <c r="AA60" s="62">
        <v>0.97884939000000004</v>
      </c>
      <c r="AB60" s="62">
        <v>3.8338034999999999E-2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6"/>
      <c r="AM60" s="86">
        <f t="shared" si="4"/>
        <v>-3.4437240000000031</v>
      </c>
      <c r="AN60" s="121">
        <f t="shared" si="5"/>
        <v>-3.1842029999999966</v>
      </c>
      <c r="AO60" s="121">
        <f t="shared" si="6"/>
        <v>-8.8795499999999583E-3</v>
      </c>
      <c r="AP60" s="121">
        <f t="shared" si="7"/>
        <v>-1.1686609999999931E-2</v>
      </c>
      <c r="AQ60" s="87">
        <f t="shared" si="8"/>
        <v>1.3797678000000001E-2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37.745325000000001</v>
      </c>
      <c r="G61" s="187">
        <v>41.852857999999998</v>
      </c>
      <c r="H61" s="187">
        <v>0.99245306</v>
      </c>
      <c r="I61" s="62">
        <v>0.99554511999999995</v>
      </c>
      <c r="J61" s="62">
        <v>1.7704204000000001E-2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36.394812999999999</v>
      </c>
      <c r="Y61" s="187">
        <v>40.425699000000002</v>
      </c>
      <c r="Z61" s="187">
        <v>0.98976902</v>
      </c>
      <c r="AA61" s="62">
        <v>0.99242311999999999</v>
      </c>
      <c r="AB61" s="62">
        <v>2.2088485000000001E-2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6"/>
      <c r="AM61" s="86">
        <f t="shared" si="4"/>
        <v>-1.3505120000000019</v>
      </c>
      <c r="AN61" s="121">
        <f t="shared" si="5"/>
        <v>-1.4271589999999961</v>
      </c>
      <c r="AO61" s="121">
        <f t="shared" si="6"/>
        <v>-2.6840399999999986E-3</v>
      </c>
      <c r="AP61" s="121">
        <f t="shared" si="7"/>
        <v>-3.1219999999999581E-3</v>
      </c>
      <c r="AQ61" s="87">
        <f t="shared" si="8"/>
        <v>4.3842810000000003E-3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27.137376</v>
      </c>
      <c r="G63" s="96">
        <v>32.321969000000003</v>
      </c>
      <c r="H63" s="96">
        <v>0.95797502999999995</v>
      </c>
      <c r="I63" s="60">
        <v>0.95354718000000005</v>
      </c>
      <c r="J63" s="60">
        <v>6.7230395999999998E-2</v>
      </c>
      <c r="K63" s="61"/>
      <c r="L63" s="258"/>
      <c r="M63" s="258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25.901805</v>
      </c>
      <c r="Y63" s="96">
        <v>30.966154</v>
      </c>
      <c r="Z63" s="96">
        <v>0.93601007000000003</v>
      </c>
      <c r="AA63" s="60">
        <v>0.94367374000000004</v>
      </c>
      <c r="AB63" s="60">
        <v>0.10096003000000001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-1.2355710000000002</v>
      </c>
      <c r="AN63" s="95">
        <f t="shared" si="5"/>
        <v>-1.3558150000000033</v>
      </c>
      <c r="AO63" s="95">
        <f t="shared" si="6"/>
        <v>-2.1964959999999922E-2</v>
      </c>
      <c r="AP63" s="95">
        <f t="shared" si="7"/>
        <v>-9.8734400000000111E-3</v>
      </c>
      <c r="AQ63" s="120">
        <f t="shared" si="8"/>
        <v>3.3729634000000008E-2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30.758869000000001</v>
      </c>
      <c r="G64" s="187">
        <v>35.35004</v>
      </c>
      <c r="H64" s="187">
        <v>0.97553888</v>
      </c>
      <c r="I64" s="62">
        <v>0.97137185999999998</v>
      </c>
      <c r="J64" s="62">
        <v>4.1667514000000003E-2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27.782194</v>
      </c>
      <c r="Y64" s="187">
        <v>32.732582000000001</v>
      </c>
      <c r="Z64" s="187">
        <v>0.96289464000000002</v>
      </c>
      <c r="AA64" s="62">
        <v>0.95872257999999999</v>
      </c>
      <c r="AB64" s="62">
        <v>6.2386733E-2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6"/>
      <c r="AM64" s="86">
        <f t="shared" si="4"/>
        <v>-2.9766750000000002</v>
      </c>
      <c r="AN64" s="121">
        <f t="shared" si="5"/>
        <v>-2.6174579999999992</v>
      </c>
      <c r="AO64" s="121">
        <f t="shared" si="6"/>
        <v>-1.2644239999999973E-2</v>
      </c>
      <c r="AP64" s="121">
        <f t="shared" si="7"/>
        <v>-1.2649279999999985E-2</v>
      </c>
      <c r="AQ64" s="87">
        <f t="shared" si="8"/>
        <v>2.0719218999999997E-2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35.205810999999997</v>
      </c>
      <c r="G65" s="187">
        <v>39.333272999999998</v>
      </c>
      <c r="H65" s="187">
        <v>0.98807294000000001</v>
      </c>
      <c r="I65" s="62">
        <v>0.99010114000000005</v>
      </c>
      <c r="J65" s="62">
        <v>2.3819488E-2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31.655653000000001</v>
      </c>
      <c r="Y65" s="187">
        <v>36.081910000000001</v>
      </c>
      <c r="Z65" s="187">
        <v>0.97932050999999998</v>
      </c>
      <c r="AA65" s="62">
        <v>0.97633722999999994</v>
      </c>
      <c r="AB65" s="62">
        <v>3.6328692000000003E-2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6"/>
      <c r="AM65" s="86">
        <f t="shared" si="4"/>
        <v>-3.5501579999999962</v>
      </c>
      <c r="AN65" s="121">
        <f t="shared" si="5"/>
        <v>-3.2513629999999978</v>
      </c>
      <c r="AO65" s="121">
        <f t="shared" si="6"/>
        <v>-8.7524300000000332E-3</v>
      </c>
      <c r="AP65" s="121">
        <f t="shared" si="7"/>
        <v>-1.3763910000000101E-2</v>
      </c>
      <c r="AQ65" s="87">
        <f t="shared" si="8"/>
        <v>1.2509204000000003E-2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37.704877000000003</v>
      </c>
      <c r="G66" s="187">
        <v>41.817756000000003</v>
      </c>
      <c r="H66" s="187">
        <v>0.99227365999999995</v>
      </c>
      <c r="I66" s="62">
        <v>0.99524679000000005</v>
      </c>
      <c r="J66" s="62">
        <v>1.7416693E-2</v>
      </c>
      <c r="K66" s="188"/>
      <c r="L66" s="259"/>
      <c r="M66" s="259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36.389713999999998</v>
      </c>
      <c r="Y66" s="187">
        <v>40.434255999999998</v>
      </c>
      <c r="Z66" s="187">
        <v>0.98958267</v>
      </c>
      <c r="AA66" s="62">
        <v>0.99163986000000004</v>
      </c>
      <c r="AB66" s="62">
        <v>2.1742305E-2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6"/>
      <c r="AM66" s="86">
        <f t="shared" si="4"/>
        <v>-1.3151630000000054</v>
      </c>
      <c r="AN66" s="121">
        <f t="shared" si="5"/>
        <v>-1.3835000000000051</v>
      </c>
      <c r="AO66" s="121">
        <f t="shared" si="6"/>
        <v>-2.6909899999999487E-3</v>
      </c>
      <c r="AP66" s="121">
        <f t="shared" si="7"/>
        <v>-3.6069300000000082E-3</v>
      </c>
      <c r="AQ66" s="87">
        <f t="shared" si="8"/>
        <v>4.3256119999999995E-3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27.327878999999999</v>
      </c>
      <c r="G68" s="96">
        <v>32.503456</v>
      </c>
      <c r="H68" s="96">
        <v>0.95826898000000005</v>
      </c>
      <c r="I68" s="60">
        <v>0.95427331000000004</v>
      </c>
      <c r="J68" s="60">
        <v>6.431444E-2</v>
      </c>
      <c r="K68" s="61"/>
      <c r="L68" s="258"/>
      <c r="M68" s="258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26.147504000000001</v>
      </c>
      <c r="Y68" s="96">
        <v>31.172553000000001</v>
      </c>
      <c r="Z68" s="96">
        <v>0.93629633999999995</v>
      </c>
      <c r="AA68" s="60">
        <v>0.94463047</v>
      </c>
      <c r="AB68" s="60">
        <v>9.6935960000000002E-2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-1.180374999999998</v>
      </c>
      <c r="AN68" s="95">
        <f t="shared" si="5"/>
        <v>-1.3309029999999993</v>
      </c>
      <c r="AO68" s="95">
        <f t="shared" si="6"/>
        <v>-2.1972640000000099E-2</v>
      </c>
      <c r="AP68" s="95">
        <f t="shared" si="7"/>
        <v>-9.6428400000000414E-3</v>
      </c>
      <c r="AQ68" s="120">
        <f t="shared" si="8"/>
        <v>3.2621520000000001E-2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30.843437999999999</v>
      </c>
      <c r="G69" s="187">
        <v>35.440725999999998</v>
      </c>
      <c r="H69" s="187">
        <v>0.97520287999999999</v>
      </c>
      <c r="I69" s="62">
        <v>0.97084974999999996</v>
      </c>
      <c r="J69" s="62">
        <v>4.0503890000000001E-2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27.998227</v>
      </c>
      <c r="Y69" s="187">
        <v>32.917225999999999</v>
      </c>
      <c r="Z69" s="187">
        <v>0.96302292</v>
      </c>
      <c r="AA69" s="62">
        <v>0.95935210999999998</v>
      </c>
      <c r="AB69" s="62">
        <v>6.0563100000000002E-2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6"/>
      <c r="AM69" s="86">
        <f t="shared" si="4"/>
        <v>-2.845210999999999</v>
      </c>
      <c r="AN69" s="121">
        <f t="shared" si="5"/>
        <v>-2.5234999999999985</v>
      </c>
      <c r="AO69" s="121">
        <f t="shared" si="6"/>
        <v>-1.217995999999999E-2</v>
      </c>
      <c r="AP69" s="121">
        <f t="shared" si="7"/>
        <v>-1.1497639999999976E-2</v>
      </c>
      <c r="AQ69" s="87">
        <f t="shared" si="8"/>
        <v>2.0059210000000001E-2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35.230528999999997</v>
      </c>
      <c r="G70" s="187">
        <v>39.347735</v>
      </c>
      <c r="H70" s="187">
        <v>0.98786664999999996</v>
      </c>
      <c r="I70" s="62">
        <v>0.98963652999999996</v>
      </c>
      <c r="J70" s="62">
        <v>2.3406100999999999E-2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31.771287999999998</v>
      </c>
      <c r="Y70" s="187">
        <v>36.187824999999997</v>
      </c>
      <c r="Z70" s="187">
        <v>0.97898454999999995</v>
      </c>
      <c r="AA70" s="62">
        <v>0.97570405000000004</v>
      </c>
      <c r="AB70" s="62">
        <v>3.5948817000000001E-2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6"/>
      <c r="AM70" s="86">
        <f t="shared" si="4"/>
        <v>-3.4592409999999987</v>
      </c>
      <c r="AN70" s="121">
        <f t="shared" si="5"/>
        <v>-3.1599100000000035</v>
      </c>
      <c r="AO70" s="121">
        <f t="shared" si="6"/>
        <v>-8.8821000000000039E-3</v>
      </c>
      <c r="AP70" s="121">
        <f t="shared" si="7"/>
        <v>-1.3932479999999914E-2</v>
      </c>
      <c r="AQ70" s="87">
        <f t="shared" si="8"/>
        <v>1.2542716000000002E-2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37.641143</v>
      </c>
      <c r="G71" s="187">
        <v>41.733491000000001</v>
      </c>
      <c r="H71" s="187">
        <v>0.99211726</v>
      </c>
      <c r="I71" s="62">
        <v>0.99502603000000001</v>
      </c>
      <c r="J71" s="62">
        <v>1.7366163E-2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36.434775000000002</v>
      </c>
      <c r="Y71" s="187">
        <v>40.463633000000002</v>
      </c>
      <c r="Z71" s="187">
        <v>0.98940216000000003</v>
      </c>
      <c r="AA71" s="62">
        <v>0.99149056000000002</v>
      </c>
      <c r="AB71" s="62">
        <v>2.1062734999999999E-2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6"/>
      <c r="AM71" s="86">
        <f t="shared" si="4"/>
        <v>-1.2063679999999977</v>
      </c>
      <c r="AN71" s="121">
        <f t="shared" si="5"/>
        <v>-1.2698579999999993</v>
      </c>
      <c r="AO71" s="121">
        <f t="shared" si="6"/>
        <v>-2.7150999999999703E-3</v>
      </c>
      <c r="AP71" s="121">
        <f t="shared" si="7"/>
        <v>-3.535469999999985E-3</v>
      </c>
      <c r="AQ71" s="87">
        <f t="shared" si="8"/>
        <v>3.6965719999999987E-3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27.361689999999999</v>
      </c>
      <c r="G73" s="96">
        <v>32.509808</v>
      </c>
      <c r="H73" s="96">
        <v>0.95836692000000001</v>
      </c>
      <c r="I73" s="60">
        <v>0.95337596000000002</v>
      </c>
      <c r="J73" s="60">
        <v>6.4451069999999999E-2</v>
      </c>
      <c r="K73" s="61"/>
      <c r="L73" s="258"/>
      <c r="M73" s="258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26.215295999999999</v>
      </c>
      <c r="Y73" s="96">
        <v>31.200265999999999</v>
      </c>
      <c r="Z73" s="96">
        <v>0.93658403999999995</v>
      </c>
      <c r="AA73" s="60">
        <v>0.94422527000000001</v>
      </c>
      <c r="AB73" s="60">
        <v>9.6752963999999997E-2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-1.1463940000000008</v>
      </c>
      <c r="AN73" s="95">
        <f t="shared" si="5"/>
        <v>-1.3095420000000004</v>
      </c>
      <c r="AO73" s="95">
        <f t="shared" si="6"/>
        <v>-2.178288000000006E-2</v>
      </c>
      <c r="AP73" s="95">
        <f t="shared" si="7"/>
        <v>-9.1506900000000169E-3</v>
      </c>
      <c r="AQ73" s="120">
        <f t="shared" si="8"/>
        <v>3.2301893999999998E-2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30.837624999999999</v>
      </c>
      <c r="G74" s="187">
        <v>35.406337999999998</v>
      </c>
      <c r="H74" s="187">
        <v>0.97501198</v>
      </c>
      <c r="I74" s="62">
        <v>0.97079963999999996</v>
      </c>
      <c r="J74" s="62">
        <v>4.0637887999999997E-2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28.057721000000001</v>
      </c>
      <c r="Y74" s="187">
        <v>32.934654000000002</v>
      </c>
      <c r="Z74" s="187">
        <v>0.96274594000000002</v>
      </c>
      <c r="AA74" s="62">
        <v>0.95889124000000003</v>
      </c>
      <c r="AB74" s="62">
        <v>6.0173020000000001E-2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6"/>
      <c r="AM74" s="86">
        <f t="shared" si="4"/>
        <v>-2.7799039999999984</v>
      </c>
      <c r="AN74" s="121">
        <f t="shared" si="5"/>
        <v>-2.4716839999999962</v>
      </c>
      <c r="AO74" s="121">
        <f t="shared" si="6"/>
        <v>-1.2266039999999978E-2</v>
      </c>
      <c r="AP74" s="121">
        <f t="shared" si="7"/>
        <v>-1.190839999999993E-2</v>
      </c>
      <c r="AQ74" s="87">
        <f t="shared" si="8"/>
        <v>1.9535132000000004E-2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35.252927</v>
      </c>
      <c r="G75" s="187">
        <v>39.36403</v>
      </c>
      <c r="H75" s="187">
        <v>0.98775358999999996</v>
      </c>
      <c r="I75" s="62">
        <v>0.98959847999999995</v>
      </c>
      <c r="J75" s="62">
        <v>2.3675129E-2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31.857415</v>
      </c>
      <c r="Y75" s="187">
        <v>36.229886</v>
      </c>
      <c r="Z75" s="187">
        <v>0.97878726999999999</v>
      </c>
      <c r="AA75" s="62">
        <v>0.97587124000000003</v>
      </c>
      <c r="AB75" s="62">
        <v>3.6012580000000002E-2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6"/>
      <c r="AM75" s="86">
        <f t="shared" si="4"/>
        <v>-3.3955120000000001</v>
      </c>
      <c r="AN75" s="121">
        <f t="shared" si="5"/>
        <v>-3.1341439999999992</v>
      </c>
      <c r="AO75" s="121">
        <f t="shared" si="6"/>
        <v>-8.9663199999999721E-3</v>
      </c>
      <c r="AP75" s="121">
        <f t="shared" si="7"/>
        <v>-1.3727239999999918E-2</v>
      </c>
      <c r="AQ75" s="87">
        <f t="shared" si="8"/>
        <v>1.2337451000000003E-2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37.625314000000003</v>
      </c>
      <c r="G76" s="187">
        <v>41.705939999999998</v>
      </c>
      <c r="H76" s="187">
        <v>0.99200820999999995</v>
      </c>
      <c r="I76" s="62">
        <v>0.99506746000000001</v>
      </c>
      <c r="J76" s="62">
        <v>1.7644739E-2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36.472306000000003</v>
      </c>
      <c r="Y76" s="187">
        <v>40.483438</v>
      </c>
      <c r="Z76" s="187">
        <v>0.98926811999999997</v>
      </c>
      <c r="AA76" s="62">
        <v>0.99156104</v>
      </c>
      <c r="AB76" s="62">
        <v>2.1310949999999999E-2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6"/>
      <c r="AM76" s="86">
        <f t="shared" si="4"/>
        <v>-1.1530079999999998</v>
      </c>
      <c r="AN76" s="121">
        <f t="shared" si="5"/>
        <v>-1.2225019999999986</v>
      </c>
      <c r="AO76" s="121">
        <f t="shared" si="6"/>
        <v>-2.7400899999999728E-3</v>
      </c>
      <c r="AP76" s="121">
        <f t="shared" si="7"/>
        <v>-3.5064200000000101E-3</v>
      </c>
      <c r="AQ76" s="87">
        <f t="shared" si="8"/>
        <v>3.6662109999999991E-3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27.403775</v>
      </c>
      <c r="G78" s="96">
        <v>32.455689999999997</v>
      </c>
      <c r="H78" s="96">
        <v>0.95636569000000005</v>
      </c>
      <c r="I78" s="60">
        <v>0.95394086</v>
      </c>
      <c r="J78" s="60">
        <v>6.8344180000000004E-2</v>
      </c>
      <c r="K78" s="61"/>
      <c r="L78" s="258"/>
      <c r="M78" s="258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26.155260999999999</v>
      </c>
      <c r="Y78" s="96">
        <v>31.081126999999999</v>
      </c>
      <c r="Z78" s="96">
        <v>0.93296182000000005</v>
      </c>
      <c r="AA78" s="60">
        <v>0.94439852000000002</v>
      </c>
      <c r="AB78" s="60">
        <v>0.103318065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-1.2485140000000001</v>
      </c>
      <c r="AN78" s="95">
        <f t="shared" si="5"/>
        <v>-1.3745629999999984</v>
      </c>
      <c r="AO78" s="95">
        <f t="shared" si="6"/>
        <v>-2.3403869999999993E-2</v>
      </c>
      <c r="AP78" s="95">
        <f t="shared" si="7"/>
        <v>-9.5423399999999825E-3</v>
      </c>
      <c r="AQ78" s="120">
        <f t="shared" si="8"/>
        <v>3.4973884999999996E-2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30.768685000000001</v>
      </c>
      <c r="G79" s="187">
        <v>35.273578999999998</v>
      </c>
      <c r="H79" s="187">
        <v>0.97366162999999994</v>
      </c>
      <c r="I79" s="62">
        <v>0.97171152000000005</v>
      </c>
      <c r="J79" s="62">
        <v>4.4100344E-2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28.084567</v>
      </c>
      <c r="Y79" s="187">
        <v>32.889710000000001</v>
      </c>
      <c r="Z79" s="187">
        <v>0.96047656000000003</v>
      </c>
      <c r="AA79" s="62">
        <v>0.95926776000000002</v>
      </c>
      <c r="AB79" s="62">
        <v>6.4848325999999998E-2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6"/>
      <c r="AM79" s="86">
        <f t="shared" si="4"/>
        <v>-2.6841180000000016</v>
      </c>
      <c r="AN79" s="121">
        <f t="shared" si="5"/>
        <v>-2.3838689999999971</v>
      </c>
      <c r="AO79" s="121">
        <f t="shared" si="6"/>
        <v>-1.318506999999991E-2</v>
      </c>
      <c r="AP79" s="121">
        <f t="shared" si="7"/>
        <v>-1.2443760000000026E-2</v>
      </c>
      <c r="AQ79" s="87">
        <f t="shared" si="8"/>
        <v>2.0747981999999998E-2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35.078491999999997</v>
      </c>
      <c r="G80" s="187">
        <v>39.167636000000002</v>
      </c>
      <c r="H80" s="187">
        <v>0.98669408999999997</v>
      </c>
      <c r="I80" s="62">
        <v>0.98965736999999998</v>
      </c>
      <c r="J80" s="62">
        <v>2.620273E-2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31.810998999999999</v>
      </c>
      <c r="Y80" s="187">
        <v>36.130667000000003</v>
      </c>
      <c r="Z80" s="187">
        <v>0.97745523999999995</v>
      </c>
      <c r="AA80" s="62">
        <v>0.97667095000000004</v>
      </c>
      <c r="AB80" s="62">
        <v>3.9576783999999997E-2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6"/>
      <c r="AM80" s="86">
        <f t="shared" si="4"/>
        <v>-3.2674929999999982</v>
      </c>
      <c r="AN80" s="121">
        <f t="shared" si="5"/>
        <v>-3.0369689999999991</v>
      </c>
      <c r="AO80" s="121">
        <f t="shared" si="6"/>
        <v>-9.2388500000000207E-3</v>
      </c>
      <c r="AP80" s="121">
        <f t="shared" si="7"/>
        <v>-1.2986419999999943E-2</v>
      </c>
      <c r="AQ80" s="87">
        <f t="shared" si="8"/>
        <v>1.3374053999999996E-2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37.358626999999998</v>
      </c>
      <c r="G81" s="187">
        <v>41.399543999999999</v>
      </c>
      <c r="H81" s="187">
        <v>0.99109256000000001</v>
      </c>
      <c r="I81" s="62">
        <v>0.99486598000000004</v>
      </c>
      <c r="J81" s="62">
        <v>1.9955058000000001E-2</v>
      </c>
      <c r="K81" s="188"/>
      <c r="L81" s="259"/>
      <c r="M81" s="259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36.222437999999997</v>
      </c>
      <c r="Y81" s="187">
        <v>40.197051999999999</v>
      </c>
      <c r="Z81" s="187">
        <v>0.98824113999999996</v>
      </c>
      <c r="AA81" s="62">
        <v>0.99153237999999999</v>
      </c>
      <c r="AB81" s="62">
        <v>2.3867011E-2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6"/>
      <c r="AM81" s="86">
        <f t="shared" si="4"/>
        <v>-1.1361890000000017</v>
      </c>
      <c r="AN81" s="121">
        <f t="shared" si="5"/>
        <v>-1.2024919999999995</v>
      </c>
      <c r="AO81" s="121">
        <f t="shared" si="6"/>
        <v>-2.8514200000000489E-3</v>
      </c>
      <c r="AP81" s="121">
        <f t="shared" si="7"/>
        <v>-3.3336000000000476E-3</v>
      </c>
      <c r="AQ81" s="87">
        <f t="shared" si="8"/>
        <v>3.9119529999999993E-3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26.961385</v>
      </c>
      <c r="G83" s="96">
        <v>32.117511999999998</v>
      </c>
      <c r="H83" s="96">
        <v>0.95460118999999999</v>
      </c>
      <c r="I83" s="60">
        <v>0.95481811000000005</v>
      </c>
      <c r="J83" s="60">
        <v>7.4997209999999995E-2</v>
      </c>
      <c r="K83" s="61"/>
      <c r="L83" s="258"/>
      <c r="M83" s="258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25.597213</v>
      </c>
      <c r="Y83" s="96">
        <v>30.641494999999999</v>
      </c>
      <c r="Z83" s="96">
        <v>0.92882074999999997</v>
      </c>
      <c r="AA83" s="60">
        <v>0.94391963000000001</v>
      </c>
      <c r="AB83" s="60">
        <v>0.11377068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-1.3641719999999999</v>
      </c>
      <c r="AN83" s="95">
        <f t="shared" si="5"/>
        <v>-1.4760169999999988</v>
      </c>
      <c r="AO83" s="95">
        <f t="shared" si="6"/>
        <v>-2.5780440000000016E-2</v>
      </c>
      <c r="AP83" s="95">
        <f t="shared" si="7"/>
        <v>-1.0898480000000044E-2</v>
      </c>
      <c r="AQ83" s="120">
        <f t="shared" si="8"/>
        <v>3.8773470000000004E-2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30.588660999999998</v>
      </c>
      <c r="G84" s="187">
        <v>35.203963999999999</v>
      </c>
      <c r="H84" s="187">
        <v>0.97541040000000001</v>
      </c>
      <c r="I84" s="62">
        <v>0.97388739000000002</v>
      </c>
      <c r="J84" s="62">
        <v>4.3686993E-2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27.622064000000002</v>
      </c>
      <c r="Y84" s="187">
        <v>32.566056000000003</v>
      </c>
      <c r="Z84" s="187">
        <v>0.96034854000000003</v>
      </c>
      <c r="AA84" s="62">
        <v>0.96005719</v>
      </c>
      <c r="AB84" s="62">
        <v>6.8619040000000006E-2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6"/>
      <c r="AM84" s="86">
        <f t="shared" si="4"/>
        <v>-2.9665969999999966</v>
      </c>
      <c r="AN84" s="121">
        <f t="shared" si="5"/>
        <v>-2.6379079999999959</v>
      </c>
      <c r="AO84" s="121">
        <f t="shared" si="6"/>
        <v>-1.5061859999999982E-2</v>
      </c>
      <c r="AP84" s="121">
        <f t="shared" si="7"/>
        <v>-1.3830200000000015E-2</v>
      </c>
      <c r="AQ84" s="87">
        <f t="shared" si="8"/>
        <v>2.4932047000000006E-2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34.829723999999999</v>
      </c>
      <c r="G85" s="187">
        <v>38.979871000000003</v>
      </c>
      <c r="H85" s="187">
        <v>0.98804358000000003</v>
      </c>
      <c r="I85" s="62">
        <v>0.99056575999999996</v>
      </c>
      <c r="J85" s="62">
        <v>2.4428450000000001E-2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31.491733</v>
      </c>
      <c r="Y85" s="187">
        <v>35.924176000000003</v>
      </c>
      <c r="Z85" s="187">
        <v>0.97885286000000005</v>
      </c>
      <c r="AA85" s="62">
        <v>0.97828238000000001</v>
      </c>
      <c r="AB85" s="62">
        <v>3.8468003000000001E-2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6"/>
      <c r="AM85" s="86">
        <f t="shared" si="4"/>
        <v>-3.3379909999999988</v>
      </c>
      <c r="AN85" s="121">
        <f t="shared" si="5"/>
        <v>-3.0556950000000001</v>
      </c>
      <c r="AO85" s="121">
        <f t="shared" si="6"/>
        <v>-9.1907199999999856E-3</v>
      </c>
      <c r="AP85" s="121">
        <f t="shared" si="7"/>
        <v>-1.2283379999999955E-2</v>
      </c>
      <c r="AQ85" s="87">
        <f t="shared" si="8"/>
        <v>1.4039553E-2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37.566057999999998</v>
      </c>
      <c r="G86" s="187">
        <v>41.657957000000003</v>
      </c>
      <c r="H86" s="187">
        <v>0.99250495999999999</v>
      </c>
      <c r="I86" s="62">
        <v>0.99543926999999999</v>
      </c>
      <c r="J86" s="62">
        <v>1.7691894E-2</v>
      </c>
      <c r="K86" s="188"/>
      <c r="L86" s="259"/>
      <c r="M86" s="259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36.138382</v>
      </c>
      <c r="Y86" s="187">
        <v>40.183208999999998</v>
      </c>
      <c r="Z86" s="187">
        <v>0.98972970999999998</v>
      </c>
      <c r="AA86" s="62">
        <v>0.99264436</v>
      </c>
      <c r="AB86" s="62">
        <v>2.2207790000000002E-2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6"/>
      <c r="AM86" s="86">
        <f t="shared" si="4"/>
        <v>-1.4276759999999982</v>
      </c>
      <c r="AN86" s="121">
        <f t="shared" si="5"/>
        <v>-1.4747480000000053</v>
      </c>
      <c r="AO86" s="121">
        <f t="shared" si="6"/>
        <v>-2.7752500000000069E-3</v>
      </c>
      <c r="AP86" s="121">
        <f t="shared" si="7"/>
        <v>-2.7949099999999838E-3</v>
      </c>
      <c r="AQ86" s="87">
        <f t="shared" si="8"/>
        <v>4.5158960000000019E-3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27.110984999999999</v>
      </c>
      <c r="G88" s="96">
        <v>32.267097</v>
      </c>
      <c r="H88" s="96">
        <v>0.95616741999999999</v>
      </c>
      <c r="I88" s="60">
        <v>0.95403464000000004</v>
      </c>
      <c r="J88" s="60">
        <v>7.0644446E-2</v>
      </c>
      <c r="K88" s="61"/>
      <c r="L88" s="258"/>
      <c r="M88" s="258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25.816704999999999</v>
      </c>
      <c r="Y88" s="96">
        <v>30.854755999999998</v>
      </c>
      <c r="Z88" s="96">
        <v>0.93252093000000003</v>
      </c>
      <c r="AA88" s="60">
        <v>0.94348536999999999</v>
      </c>
      <c r="AB88" s="60">
        <v>0.10576391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-1.2942800000000005</v>
      </c>
      <c r="AN88" s="95">
        <f t="shared" si="5"/>
        <v>-1.4123410000000014</v>
      </c>
      <c r="AO88" s="95">
        <f t="shared" si="6"/>
        <v>-2.3646489999999964E-2</v>
      </c>
      <c r="AP88" s="95">
        <f t="shared" si="7"/>
        <v>-1.0549270000000055E-2</v>
      </c>
      <c r="AQ88" s="120">
        <f t="shared" si="8"/>
        <v>3.5119464000000003E-2</v>
      </c>
      <c r="AR88" s="37"/>
      <c r="AS88" s="234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30.666620000000002</v>
      </c>
      <c r="G89" s="187">
        <v>35.277030000000003</v>
      </c>
      <c r="H89" s="187">
        <v>0.97538212000000002</v>
      </c>
      <c r="I89" s="62">
        <v>0.97230753000000003</v>
      </c>
      <c r="J89" s="62">
        <v>4.2213256999999997E-2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27.748194000000002</v>
      </c>
      <c r="Y89" s="187">
        <v>32.677543999999997</v>
      </c>
      <c r="Z89" s="187">
        <v>0.96145603999999996</v>
      </c>
      <c r="AA89" s="62">
        <v>0.95899860999999997</v>
      </c>
      <c r="AB89" s="62">
        <v>6.4444920000000003E-2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6"/>
      <c r="AM89" s="86">
        <f t="shared" si="4"/>
        <v>-2.9184260000000002</v>
      </c>
      <c r="AN89" s="121">
        <f t="shared" si="5"/>
        <v>-2.599486000000006</v>
      </c>
      <c r="AO89" s="121">
        <f t="shared" si="6"/>
        <v>-1.3926080000000063E-2</v>
      </c>
      <c r="AP89" s="121">
        <f t="shared" si="7"/>
        <v>-1.3308920000000057E-2</v>
      </c>
      <c r="AQ89" s="87">
        <f t="shared" si="8"/>
        <v>2.2231663000000006E-2</v>
      </c>
      <c r="AR89" s="37"/>
      <c r="AS89" s="234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34.995780000000003</v>
      </c>
      <c r="G90" s="187">
        <v>39.148654999999998</v>
      </c>
      <c r="H90" s="187">
        <v>0.98810262999999998</v>
      </c>
      <c r="I90" s="62">
        <v>0.99034144000000002</v>
      </c>
      <c r="J90" s="62">
        <v>2.4096462999999999E-2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31.587263</v>
      </c>
      <c r="Y90" s="187">
        <v>36.012377999999998</v>
      </c>
      <c r="Z90" s="187">
        <v>0.97896587999999995</v>
      </c>
      <c r="AA90" s="62">
        <v>0.97697621000000001</v>
      </c>
      <c r="AB90" s="62">
        <v>3.7176974000000002E-2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6"/>
      <c r="AM90" s="86">
        <f t="shared" si="4"/>
        <v>-3.4085170000000033</v>
      </c>
      <c r="AN90" s="121">
        <f t="shared" si="5"/>
        <v>-3.1362769999999998</v>
      </c>
      <c r="AO90" s="121">
        <f t="shared" si="6"/>
        <v>-9.1367500000000268E-3</v>
      </c>
      <c r="AP90" s="121">
        <f t="shared" si="7"/>
        <v>-1.3365230000000006E-2</v>
      </c>
      <c r="AQ90" s="87">
        <f t="shared" si="8"/>
        <v>1.3080511000000003E-2</v>
      </c>
      <c r="AR90" s="37"/>
      <c r="AS90" s="234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37.657986999999999</v>
      </c>
      <c r="G91" s="187">
        <v>41.760496000000003</v>
      </c>
      <c r="H91" s="187">
        <v>0.99246246000000005</v>
      </c>
      <c r="I91" s="62">
        <v>0.99531508000000002</v>
      </c>
      <c r="J91" s="62">
        <v>1.7790705E-2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36.260781000000001</v>
      </c>
      <c r="Y91" s="187">
        <v>40.310108</v>
      </c>
      <c r="Z91" s="187">
        <v>0.98968195999999997</v>
      </c>
      <c r="AA91" s="62">
        <v>0.99232372999999996</v>
      </c>
      <c r="AB91" s="62">
        <v>2.1867425999999999E-2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6"/>
      <c r="AM91" s="86">
        <f t="shared" si="4"/>
        <v>-1.3972059999999971</v>
      </c>
      <c r="AN91" s="121">
        <f t="shared" si="5"/>
        <v>-1.4503880000000038</v>
      </c>
      <c r="AO91" s="121">
        <f t="shared" si="6"/>
        <v>-2.7805000000000746E-3</v>
      </c>
      <c r="AP91" s="121">
        <f t="shared" si="7"/>
        <v>-2.9913500000000592E-3</v>
      </c>
      <c r="AQ91" s="87">
        <f t="shared" si="8"/>
        <v>4.0767209999999984E-3</v>
      </c>
      <c r="AR91" s="37"/>
      <c r="AS91" s="234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27.199657999999999</v>
      </c>
      <c r="G93" s="96">
        <v>32.383947999999997</v>
      </c>
      <c r="H93" s="96">
        <v>0.95734178999999997</v>
      </c>
      <c r="I93" s="60">
        <v>0.95381179999999999</v>
      </c>
      <c r="J93" s="60">
        <v>6.6556119999999996E-2</v>
      </c>
      <c r="K93" s="61"/>
      <c r="L93" s="258"/>
      <c r="M93" s="258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25.990268</v>
      </c>
      <c r="Y93" s="96">
        <v>31.033505999999999</v>
      </c>
      <c r="Z93" s="96">
        <v>0.93408508999999995</v>
      </c>
      <c r="AA93" s="60">
        <v>0.94302131</v>
      </c>
      <c r="AB93" s="60">
        <v>0.10005056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-1.2093899999999991</v>
      </c>
      <c r="AN93" s="95">
        <f t="shared" si="5"/>
        <v>-1.3504419999999975</v>
      </c>
      <c r="AO93" s="95">
        <f t="shared" si="6"/>
        <v>-2.3256700000000019E-2</v>
      </c>
      <c r="AP93" s="95">
        <f t="shared" si="7"/>
        <v>-1.0790489999999986E-2</v>
      </c>
      <c r="AQ93" s="120">
        <f t="shared" si="8"/>
        <v>3.349444E-2</v>
      </c>
      <c r="AR93" s="37"/>
      <c r="AS93" s="234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30.796735999999999</v>
      </c>
      <c r="G94" s="187">
        <v>35.385961000000002</v>
      </c>
      <c r="H94" s="187">
        <v>0.97565763000000005</v>
      </c>
      <c r="I94" s="62">
        <v>0.97051299999999996</v>
      </c>
      <c r="J94" s="62">
        <v>3.9517620000000003E-2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27.998830999999999</v>
      </c>
      <c r="Y94" s="187">
        <v>32.897609000000003</v>
      </c>
      <c r="Z94" s="187">
        <v>0.96262937000000004</v>
      </c>
      <c r="AA94" s="62">
        <v>0.95924670000000001</v>
      </c>
      <c r="AB94" s="62">
        <v>6.0283183999999997E-2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6"/>
      <c r="AM94" s="86">
        <f t="shared" si="4"/>
        <v>-2.7979050000000001</v>
      </c>
      <c r="AN94" s="121">
        <f t="shared" si="5"/>
        <v>-2.488351999999999</v>
      </c>
      <c r="AO94" s="121">
        <f t="shared" si="6"/>
        <v>-1.3028260000000014E-2</v>
      </c>
      <c r="AP94" s="121">
        <f t="shared" si="7"/>
        <v>-1.1266299999999951E-2</v>
      </c>
      <c r="AQ94" s="87">
        <f t="shared" si="8"/>
        <v>2.0765563999999993E-2</v>
      </c>
      <c r="AR94" s="37"/>
      <c r="AS94" s="234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35.194276000000002</v>
      </c>
      <c r="G95" s="187">
        <v>39.322032999999998</v>
      </c>
      <c r="H95" s="187">
        <v>0.98819895000000002</v>
      </c>
      <c r="I95" s="62">
        <v>0.98985484000000001</v>
      </c>
      <c r="J95" s="62">
        <v>2.276127E-2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31.727347000000002</v>
      </c>
      <c r="Y95" s="187">
        <v>36.137726999999998</v>
      </c>
      <c r="Z95" s="187">
        <v>0.97925909</v>
      </c>
      <c r="AA95" s="62">
        <v>0.97539598999999999</v>
      </c>
      <c r="AB95" s="62">
        <v>3.5076956999999999E-2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6"/>
      <c r="AM95" s="86">
        <f t="shared" si="4"/>
        <v>-3.4669290000000004</v>
      </c>
      <c r="AN95" s="121">
        <f t="shared" si="5"/>
        <v>-3.1843059999999994</v>
      </c>
      <c r="AO95" s="121">
        <f t="shared" si="6"/>
        <v>-8.9398600000000217E-3</v>
      </c>
      <c r="AP95" s="121">
        <f t="shared" si="7"/>
        <v>-1.4458850000000023E-2</v>
      </c>
      <c r="AQ95" s="87">
        <f t="shared" si="8"/>
        <v>1.2315686999999999E-2</v>
      </c>
      <c r="AR95" s="37"/>
      <c r="AS95" s="234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37.752583999999999</v>
      </c>
      <c r="G96" s="187">
        <v>41.832813000000002</v>
      </c>
      <c r="H96" s="187">
        <v>0.99243857000000002</v>
      </c>
      <c r="I96" s="62">
        <v>0.99514480000000005</v>
      </c>
      <c r="J96" s="62">
        <v>1.690214E-2</v>
      </c>
      <c r="K96" s="188"/>
      <c r="L96" s="259"/>
      <c r="M96" s="259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36.416494999999998</v>
      </c>
      <c r="Y96" s="187">
        <v>40.446176999999999</v>
      </c>
      <c r="Z96" s="187">
        <v>0.98968668999999998</v>
      </c>
      <c r="AA96" s="62">
        <v>0.99180290999999998</v>
      </c>
      <c r="AB96" s="62">
        <v>2.0635229000000001E-2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6"/>
      <c r="AM96" s="86">
        <f t="shared" si="4"/>
        <v>-1.3360890000000012</v>
      </c>
      <c r="AN96" s="121">
        <f t="shared" si="5"/>
        <v>-1.3866360000000029</v>
      </c>
      <c r="AO96" s="121">
        <f t="shared" si="6"/>
        <v>-2.7518800000000398E-3</v>
      </c>
      <c r="AP96" s="121">
        <f t="shared" si="7"/>
        <v>-3.3418900000000695E-3</v>
      </c>
      <c r="AQ96" s="87">
        <f t="shared" si="8"/>
        <v>3.7330890000000019E-3</v>
      </c>
      <c r="AR96" s="37"/>
      <c r="AS96" s="234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27.325756999999999</v>
      </c>
      <c r="G98" s="96">
        <v>32.479816</v>
      </c>
      <c r="H98" s="96">
        <v>0.95784970999999997</v>
      </c>
      <c r="I98" s="60">
        <v>0.95424819999999999</v>
      </c>
      <c r="J98" s="60">
        <v>6.6100999999999993E-2</v>
      </c>
      <c r="K98" s="61"/>
      <c r="L98" s="258"/>
      <c r="M98" s="258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26.215736</v>
      </c>
      <c r="Y98" s="96">
        <v>31.176898000000001</v>
      </c>
      <c r="Z98" s="96">
        <v>0.93525588999999998</v>
      </c>
      <c r="AA98" s="60">
        <v>0.94435979000000003</v>
      </c>
      <c r="AB98" s="60">
        <v>0.10061545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-1.1100209999999997</v>
      </c>
      <c r="AN98" s="95">
        <f t="shared" si="15"/>
        <v>-1.3029179999999982</v>
      </c>
      <c r="AO98" s="95">
        <f t="shared" si="16"/>
        <v>-2.2593819999999987E-2</v>
      </c>
      <c r="AP98" s="95">
        <f t="shared" si="17"/>
        <v>-9.8884099999999586E-3</v>
      </c>
      <c r="AQ98" s="120">
        <f t="shared" si="18"/>
        <v>3.4514450000000002E-2</v>
      </c>
      <c r="AR98" s="37"/>
      <c r="AS98" s="234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30.807725999999999</v>
      </c>
      <c r="G99" s="187">
        <v>35.391928</v>
      </c>
      <c r="H99" s="187">
        <v>0.97570206000000004</v>
      </c>
      <c r="I99" s="62">
        <v>0.97136650000000002</v>
      </c>
      <c r="J99" s="62">
        <v>4.0164686999999998E-2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28.133576999999999</v>
      </c>
      <c r="Y99" s="187">
        <v>32.999245000000002</v>
      </c>
      <c r="Z99" s="187">
        <v>0.96284992999999996</v>
      </c>
      <c r="AA99" s="62">
        <v>0.95916100999999998</v>
      </c>
      <c r="AB99" s="62">
        <v>6.1021079999999998E-2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6"/>
      <c r="AM99" s="86">
        <f t="shared" si="14"/>
        <v>-2.6741489999999999</v>
      </c>
      <c r="AN99" s="121">
        <f t="shared" si="15"/>
        <v>-2.3926829999999981</v>
      </c>
      <c r="AO99" s="121">
        <f t="shared" si="16"/>
        <v>-1.2852130000000073E-2</v>
      </c>
      <c r="AP99" s="121">
        <f t="shared" si="17"/>
        <v>-1.2205490000000041E-2</v>
      </c>
      <c r="AQ99" s="87">
        <f t="shared" si="18"/>
        <v>2.0856393000000001E-2</v>
      </c>
      <c r="AR99" s="37"/>
      <c r="AS99" s="234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35.135759999999998</v>
      </c>
      <c r="G100" s="187">
        <v>39.274731000000003</v>
      </c>
      <c r="H100" s="187">
        <v>0.98814221999999996</v>
      </c>
      <c r="I100" s="62">
        <v>0.98974695000000001</v>
      </c>
      <c r="J100" s="62">
        <v>2.3736549999999999E-2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31.819990000000001</v>
      </c>
      <c r="Y100" s="187">
        <v>36.20702</v>
      </c>
      <c r="Z100" s="187">
        <v>0.97935192999999998</v>
      </c>
      <c r="AA100" s="62">
        <v>0.97604561999999995</v>
      </c>
      <c r="AB100" s="62">
        <v>3.6007076999999998E-2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6"/>
      <c r="AM100" s="86">
        <f t="shared" si="14"/>
        <v>-3.315769999999997</v>
      </c>
      <c r="AN100" s="121">
        <f t="shared" si="15"/>
        <v>-3.0677110000000027</v>
      </c>
      <c r="AO100" s="121">
        <f t="shared" si="16"/>
        <v>-8.7902899999999784E-3</v>
      </c>
      <c r="AP100" s="121">
        <f t="shared" si="17"/>
        <v>-1.3701330000000067E-2</v>
      </c>
      <c r="AQ100" s="87">
        <f t="shared" si="18"/>
        <v>1.2270527E-2</v>
      </c>
      <c r="AR100" s="37"/>
      <c r="AS100" s="234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37.752980000000001</v>
      </c>
      <c r="G101" s="187">
        <v>41.826745000000003</v>
      </c>
      <c r="H101" s="187">
        <v>0.99244538000000004</v>
      </c>
      <c r="I101" s="62">
        <v>0.99521526999999999</v>
      </c>
      <c r="J101" s="62">
        <v>1.7600353999999999E-2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36.442577999999997</v>
      </c>
      <c r="Y101" s="187">
        <v>40.467863999999999</v>
      </c>
      <c r="Z101" s="187">
        <v>0.98963082999999996</v>
      </c>
      <c r="AA101" s="62">
        <v>0.99206844999999999</v>
      </c>
      <c r="AB101" s="62">
        <v>2.1512989999999999E-2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6"/>
      <c r="AM101" s="86">
        <f t="shared" si="14"/>
        <v>-1.3104020000000034</v>
      </c>
      <c r="AN101" s="121">
        <f t="shared" si="15"/>
        <v>-1.3588810000000038</v>
      </c>
      <c r="AO101" s="121">
        <f t="shared" si="16"/>
        <v>-2.8145500000000823E-3</v>
      </c>
      <c r="AP101" s="121">
        <f t="shared" si="17"/>
        <v>-3.1468199999999946E-3</v>
      </c>
      <c r="AQ101" s="87">
        <f t="shared" si="18"/>
        <v>3.9126360000000006E-3</v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27.276494</v>
      </c>
      <c r="G103" s="96">
        <v>32.250447000000001</v>
      </c>
      <c r="H103" s="96">
        <v>0.95609248000000002</v>
      </c>
      <c r="I103" s="60">
        <v>0.95471510999999998</v>
      </c>
      <c r="J103" s="60">
        <v>6.8366079999999996E-2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26.166854000000001</v>
      </c>
      <c r="Y103" s="96">
        <v>30.961648</v>
      </c>
      <c r="Z103" s="96">
        <v>0.93188062999999999</v>
      </c>
      <c r="AA103" s="60">
        <v>0.94518363000000005</v>
      </c>
      <c r="AB103" s="60">
        <v>0.10396761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-1.1096399999999988</v>
      </c>
      <c r="AN103" s="95">
        <f t="shared" si="15"/>
        <v>-1.2887990000000009</v>
      </c>
      <c r="AO103" s="95">
        <f t="shared" si="16"/>
        <v>-2.4211850000000035E-2</v>
      </c>
      <c r="AP103" s="95">
        <f t="shared" si="17"/>
        <v>-9.5314799999999256E-3</v>
      </c>
      <c r="AQ103" s="120">
        <f t="shared" si="18"/>
        <v>3.5601530000000006E-2</v>
      </c>
      <c r="AR103" s="37"/>
      <c r="AS103" s="234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30.610120999999999</v>
      </c>
      <c r="G104" s="187">
        <v>35.091858000000002</v>
      </c>
      <c r="H104" s="187">
        <v>0.97475977999999996</v>
      </c>
      <c r="I104" s="62">
        <v>0.97247680999999997</v>
      </c>
      <c r="J104" s="62">
        <v>4.1678615000000002E-2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28.084033999999999</v>
      </c>
      <c r="Y104" s="187">
        <v>32.816088999999998</v>
      </c>
      <c r="Z104" s="187">
        <v>0.96118223000000003</v>
      </c>
      <c r="AA104" s="62">
        <v>0.95977844000000001</v>
      </c>
      <c r="AB104" s="62">
        <v>6.2232559999999999E-2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6"/>
      <c r="AM104" s="86">
        <f t="shared" si="14"/>
        <v>-2.5260870000000004</v>
      </c>
      <c r="AN104" s="121">
        <f t="shared" si="15"/>
        <v>-2.2757690000000039</v>
      </c>
      <c r="AO104" s="121">
        <f t="shared" si="16"/>
        <v>-1.3577549999999938E-2</v>
      </c>
      <c r="AP104" s="121">
        <f t="shared" si="17"/>
        <v>-1.2698369999999959E-2</v>
      </c>
      <c r="AQ104" s="87">
        <f t="shared" si="18"/>
        <v>2.0553944999999997E-2</v>
      </c>
      <c r="AR104" s="37"/>
      <c r="AS104" s="234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34.798394000000002</v>
      </c>
      <c r="G105" s="187">
        <v>38.912416</v>
      </c>
      <c r="H105" s="187">
        <v>0.98733061</v>
      </c>
      <c r="I105" s="62">
        <v>0.98954428999999999</v>
      </c>
      <c r="J105" s="62">
        <v>2.4813735999999999E-2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31.630161999999999</v>
      </c>
      <c r="Y105" s="187">
        <v>35.940525000000001</v>
      </c>
      <c r="Z105" s="187">
        <v>0.97838232000000003</v>
      </c>
      <c r="AA105" s="62">
        <v>0.97697588000000002</v>
      </c>
      <c r="AB105" s="62">
        <v>3.7115179999999998E-2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6"/>
      <c r="AM105" s="86">
        <f t="shared" si="14"/>
        <v>-3.1682320000000033</v>
      </c>
      <c r="AN105" s="121">
        <f t="shared" si="15"/>
        <v>-2.9718909999999994</v>
      </c>
      <c r="AO105" s="121">
        <f t="shared" si="16"/>
        <v>-8.9482899999999699E-3</v>
      </c>
      <c r="AP105" s="121">
        <f t="shared" si="17"/>
        <v>-1.2568409999999974E-2</v>
      </c>
      <c r="AQ105" s="87">
        <f t="shared" si="18"/>
        <v>1.2301443999999998E-2</v>
      </c>
      <c r="AR105" s="37"/>
      <c r="AS105" s="234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37.478932</v>
      </c>
      <c r="G106" s="187">
        <v>41.512315999999998</v>
      </c>
      <c r="H106" s="187">
        <v>0.99190392000000005</v>
      </c>
      <c r="I106" s="62">
        <v>0.99495595000000003</v>
      </c>
      <c r="J106" s="62">
        <v>1.8387779999999999E-2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36.115049999999997</v>
      </c>
      <c r="Y106" s="187">
        <v>40.101574999999997</v>
      </c>
      <c r="Z106" s="187">
        <v>0.98894236000000002</v>
      </c>
      <c r="AA106" s="62">
        <v>0.99185462999999996</v>
      </c>
      <c r="AB106" s="62">
        <v>2.2453531999999998E-2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6"/>
      <c r="AM106" s="86">
        <f t="shared" si="14"/>
        <v>-1.3638820000000038</v>
      </c>
      <c r="AN106" s="121">
        <f t="shared" si="15"/>
        <v>-1.4107410000000016</v>
      </c>
      <c r="AO106" s="121">
        <f t="shared" si="16"/>
        <v>-2.9615600000000297E-3</v>
      </c>
      <c r="AP106" s="121">
        <f t="shared" si="17"/>
        <v>-3.101320000000074E-3</v>
      </c>
      <c r="AQ106" s="87">
        <f t="shared" si="18"/>
        <v>4.0657519999999989E-3</v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8"/>
      <c r="M108" s="258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5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4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9"/>
      <c r="M109" s="259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6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4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9"/>
      <c r="M110" s="259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6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4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9"/>
      <c r="M111" s="259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6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8"/>
      <c r="M113" s="258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5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4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9"/>
      <c r="M114" s="259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6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4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9"/>
      <c r="M115" s="259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6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4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9"/>
      <c r="M116" s="259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6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8"/>
      <c r="M118" s="258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5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4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9"/>
      <c r="M119" s="259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6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4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9"/>
      <c r="M120" s="259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6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4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9"/>
      <c r="M121" s="259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6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8"/>
      <c r="M123" s="258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5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4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9"/>
      <c r="M124" s="259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6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4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9"/>
      <c r="M125" s="259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6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4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9"/>
      <c r="M126" s="259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6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8"/>
      <c r="M128" s="258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5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4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9"/>
      <c r="M129" s="259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6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4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9"/>
      <c r="M130" s="259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6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4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9"/>
      <c r="M131" s="259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6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8"/>
      <c r="M133" s="258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5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4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9"/>
      <c r="M134" s="259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6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4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9"/>
      <c r="M135" s="259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6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4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9"/>
      <c r="M136" s="259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6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5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9"/>
      <c r="M139" s="259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9"/>
      <c r="M140" s="259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9"/>
      <c r="M141" s="259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5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9"/>
      <c r="M144" s="259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9"/>
      <c r="M145" s="259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9"/>
      <c r="M146" s="259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5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9"/>
      <c r="M149" s="259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9"/>
      <c r="M150" s="259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9"/>
      <c r="M151" s="259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5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9"/>
      <c r="M154" s="259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9"/>
      <c r="M155" s="259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9"/>
      <c r="M156" s="259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5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9"/>
      <c r="M159" s="259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9"/>
      <c r="M160" s="259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9"/>
      <c r="M161" s="259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5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9"/>
      <c r="M164" s="259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9"/>
      <c r="M165" s="259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9"/>
      <c r="M166" s="259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5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9"/>
      <c r="M169" s="259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9"/>
      <c r="M170" s="259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9"/>
      <c r="M171" s="259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5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9"/>
      <c r="M174" s="259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9"/>
      <c r="M175" s="259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9"/>
      <c r="M176" s="259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5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9"/>
      <c r="M179" s="259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9"/>
      <c r="M180" s="259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9"/>
      <c r="M181" s="259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5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9"/>
      <c r="M184" s="259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9"/>
      <c r="M185" s="259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9"/>
      <c r="M186" s="259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5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9"/>
      <c r="M189" s="259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9"/>
      <c r="M190" s="259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9"/>
      <c r="M191" s="259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26.820792999999998</v>
      </c>
      <c r="G641" s="135">
        <f t="shared" si="59"/>
        <v>31.890806999999999</v>
      </c>
      <c r="H641" s="135">
        <f t="shared" si="59"/>
        <v>0.95460118999999999</v>
      </c>
      <c r="I641" s="135">
        <f t="shared" si="59"/>
        <v>0.94971640000000002</v>
      </c>
      <c r="J641" s="135">
        <f t="shared" si="59"/>
        <v>6.431444E-2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25.597213</v>
      </c>
      <c r="Y641" s="135">
        <f t="shared" si="60"/>
        <v>30.636057000000001</v>
      </c>
      <c r="Z641" s="135">
        <f t="shared" si="60"/>
        <v>0.92882074999999997</v>
      </c>
      <c r="AA641" s="135">
        <f t="shared" si="60"/>
        <v>0.93983317</v>
      </c>
      <c r="AB641" s="135">
        <f t="shared" si="60"/>
        <v>9.6752963999999997E-2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4"/>
      <c r="F642" s="18">
        <f t="shared" si="59"/>
        <v>30.530988000000001</v>
      </c>
      <c r="G642" s="18">
        <f t="shared" si="59"/>
        <v>34.937432999999999</v>
      </c>
      <c r="H642" s="18">
        <f t="shared" si="59"/>
        <v>0.97325293000000002</v>
      </c>
      <c r="I642" s="18">
        <f t="shared" si="59"/>
        <v>0.97051299999999996</v>
      </c>
      <c r="J642" s="18">
        <f t="shared" si="59"/>
        <v>3.9517620000000003E-2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32</v>
      </c>
      <c r="V642" s="107"/>
      <c r="W642" s="264"/>
      <c r="X642" s="18">
        <f t="shared" si="60"/>
        <v>27.604693000000001</v>
      </c>
      <c r="Y642" s="18">
        <f t="shared" si="60"/>
        <v>32.445912999999997</v>
      </c>
      <c r="Z642" s="18">
        <f t="shared" si="60"/>
        <v>0.96011168000000002</v>
      </c>
      <c r="AA642" s="18">
        <f t="shared" si="60"/>
        <v>0.95568399999999998</v>
      </c>
      <c r="AB642" s="18">
        <f t="shared" si="60"/>
        <v>6.0173020000000001E-2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4"/>
      <c r="F643" s="18">
        <f t="shared" si="59"/>
        <v>34.798394000000002</v>
      </c>
      <c r="G643" s="18">
        <f t="shared" si="59"/>
        <v>38.912416</v>
      </c>
      <c r="H643" s="18">
        <f t="shared" si="59"/>
        <v>0.98639279999999996</v>
      </c>
      <c r="I643" s="18">
        <f t="shared" si="59"/>
        <v>0.98954428999999999</v>
      </c>
      <c r="J643" s="18">
        <f t="shared" si="59"/>
        <v>2.276127E-2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33</v>
      </c>
      <c r="V643" s="107"/>
      <c r="W643" s="264"/>
      <c r="X643" s="18">
        <f t="shared" si="60"/>
        <v>31.462765000000001</v>
      </c>
      <c r="Y643" s="18">
        <f t="shared" si="60"/>
        <v>35.746313999999998</v>
      </c>
      <c r="Z643" s="18">
        <f t="shared" si="60"/>
        <v>0.97690237000000002</v>
      </c>
      <c r="AA643" s="18">
        <f t="shared" si="60"/>
        <v>0.97539598999999999</v>
      </c>
      <c r="AB643" s="18">
        <f t="shared" si="60"/>
        <v>3.5076956999999999E-2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4"/>
      <c r="F644" s="18">
        <f t="shared" si="59"/>
        <v>37.246054999999998</v>
      </c>
      <c r="G644" s="18">
        <f t="shared" si="59"/>
        <v>41.292461000000003</v>
      </c>
      <c r="H644" s="18">
        <f t="shared" si="59"/>
        <v>0.99092712000000005</v>
      </c>
      <c r="I644" s="18">
        <f t="shared" si="59"/>
        <v>0.99482802000000004</v>
      </c>
      <c r="J644" s="18">
        <f t="shared" si="59"/>
        <v>1.690214E-2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35</v>
      </c>
      <c r="V644" s="107"/>
      <c r="W644" s="264"/>
      <c r="X644" s="18">
        <f t="shared" si="60"/>
        <v>36.114834000000002</v>
      </c>
      <c r="Y644" s="18">
        <f t="shared" si="60"/>
        <v>40.061593999999999</v>
      </c>
      <c r="Z644" s="18">
        <f t="shared" si="60"/>
        <v>0.98803324999999997</v>
      </c>
      <c r="AA644" s="18">
        <f t="shared" si="60"/>
        <v>0.99149056000000002</v>
      </c>
      <c r="AB644" s="18">
        <f t="shared" si="60"/>
        <v>2.0635229000000001E-2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89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27.458214000000002</v>
      </c>
      <c r="G646" s="135">
        <f t="shared" si="61"/>
        <v>32.509808</v>
      </c>
      <c r="H646" s="135">
        <f t="shared" si="61"/>
        <v>0.95836692000000001</v>
      </c>
      <c r="I646" s="135">
        <f t="shared" si="61"/>
        <v>0.95532868999999998</v>
      </c>
      <c r="J646" s="135">
        <f t="shared" si="61"/>
        <v>7.4997209999999995E-2</v>
      </c>
      <c r="K646" s="109"/>
      <c r="L646" s="109"/>
      <c r="M646" s="109"/>
      <c r="N646" s="109"/>
      <c r="O646" s="263"/>
      <c r="P646" s="109"/>
      <c r="Q646" s="110"/>
      <c r="R646" s="111"/>
      <c r="T646" s="289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26.272328999999999</v>
      </c>
      <c r="Y646" s="135">
        <f t="shared" si="62"/>
        <v>31.200265999999999</v>
      </c>
      <c r="Z646" s="135">
        <f t="shared" si="62"/>
        <v>0.93658403999999995</v>
      </c>
      <c r="AA646" s="135">
        <f t="shared" si="62"/>
        <v>0.94552541999999995</v>
      </c>
      <c r="AB646" s="135">
        <f t="shared" si="62"/>
        <v>0.11377068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4"/>
      <c r="F647" s="18">
        <f t="shared" si="61"/>
        <v>30.868117000000002</v>
      </c>
      <c r="G647" s="18">
        <f t="shared" si="61"/>
        <v>35.440725999999998</v>
      </c>
      <c r="H647" s="18">
        <f t="shared" si="61"/>
        <v>0.97574090000000002</v>
      </c>
      <c r="I647" s="18">
        <f t="shared" si="61"/>
        <v>0.97443672000000003</v>
      </c>
      <c r="J647" s="18">
        <f t="shared" si="61"/>
        <v>4.5914903E-2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32</v>
      </c>
      <c r="V647" s="107"/>
      <c r="W647" s="264"/>
      <c r="X647" s="18">
        <f t="shared" si="62"/>
        <v>28.133576999999999</v>
      </c>
      <c r="Y647" s="18">
        <f t="shared" si="62"/>
        <v>32.999245000000002</v>
      </c>
      <c r="Z647" s="18">
        <f t="shared" si="62"/>
        <v>0.96302292</v>
      </c>
      <c r="AA647" s="18">
        <f t="shared" si="62"/>
        <v>0.96005719</v>
      </c>
      <c r="AB647" s="18">
        <f t="shared" si="62"/>
        <v>6.8619040000000006E-2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4"/>
      <c r="F648" s="18">
        <f t="shared" si="61"/>
        <v>35.252927</v>
      </c>
      <c r="G648" s="18">
        <f t="shared" si="61"/>
        <v>39.36403</v>
      </c>
      <c r="H648" s="18">
        <f t="shared" si="61"/>
        <v>0.98819895000000002</v>
      </c>
      <c r="I648" s="18">
        <f t="shared" si="61"/>
        <v>0.99056575999999996</v>
      </c>
      <c r="J648" s="18">
        <f t="shared" si="61"/>
        <v>2.7893589999999999E-2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33</v>
      </c>
      <c r="V648" s="107"/>
      <c r="W648" s="264"/>
      <c r="X648" s="18">
        <f t="shared" si="62"/>
        <v>31.857415</v>
      </c>
      <c r="Y648" s="18">
        <f t="shared" si="62"/>
        <v>36.229886</v>
      </c>
      <c r="Z648" s="18">
        <f t="shared" si="62"/>
        <v>0.97935192999999998</v>
      </c>
      <c r="AA648" s="18">
        <f t="shared" si="62"/>
        <v>0.97884939000000004</v>
      </c>
      <c r="AB648" s="18">
        <f t="shared" si="62"/>
        <v>4.1920262999999999E-2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4"/>
      <c r="F649" s="18">
        <f t="shared" si="61"/>
        <v>37.819735000000001</v>
      </c>
      <c r="G649" s="18">
        <f t="shared" si="61"/>
        <v>41.909506999999998</v>
      </c>
      <c r="H649" s="18">
        <f t="shared" si="61"/>
        <v>0.99250495999999999</v>
      </c>
      <c r="I649" s="18">
        <f t="shared" si="61"/>
        <v>0.99554511999999995</v>
      </c>
      <c r="J649" s="18">
        <f t="shared" si="61"/>
        <v>2.0621028E-2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35</v>
      </c>
      <c r="V649" s="107"/>
      <c r="W649" s="264"/>
      <c r="X649" s="18">
        <f t="shared" si="62"/>
        <v>36.472306000000003</v>
      </c>
      <c r="Y649" s="18">
        <f t="shared" si="62"/>
        <v>40.483438</v>
      </c>
      <c r="Z649" s="18">
        <f t="shared" si="62"/>
        <v>0.98976902</v>
      </c>
      <c r="AA649" s="18">
        <f t="shared" si="62"/>
        <v>0.99264436</v>
      </c>
      <c r="AB649" s="18">
        <f t="shared" si="62"/>
        <v>2.5116968999999999E-2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2"/>
      <c r="F651" s="135">
        <f t="shared" ref="F651:J654" si="63">F646-F641</f>
        <v>0.63742100000000335</v>
      </c>
      <c r="G651" s="135">
        <f t="shared" si="63"/>
        <v>0.6190010000000008</v>
      </c>
      <c r="H651" s="135">
        <f t="shared" si="63"/>
        <v>3.7657300000000227E-3</v>
      </c>
      <c r="I651" s="135">
        <f t="shared" si="63"/>
        <v>5.6122899999999643E-3</v>
      </c>
      <c r="J651" s="135">
        <f t="shared" si="63"/>
        <v>1.0682769999999994E-2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192</v>
      </c>
      <c r="U651" s="25" t="s">
        <v>31</v>
      </c>
      <c r="V651" s="106"/>
      <c r="W651" s="262"/>
      <c r="X651" s="135">
        <f t="shared" ref="X651:AB654" si="64">X646-X641</f>
        <v>0.67511599999999916</v>
      </c>
      <c r="Y651" s="135">
        <f t="shared" si="64"/>
        <v>0.56420899999999818</v>
      </c>
      <c r="Z651" s="135">
        <f t="shared" si="64"/>
        <v>7.7632899999999783E-3</v>
      </c>
      <c r="AA651" s="135">
        <f t="shared" si="64"/>
        <v>5.6922499999999543E-3</v>
      </c>
      <c r="AB651" s="135">
        <f t="shared" si="64"/>
        <v>1.7017716000000002E-2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4"/>
      <c r="F652" s="18">
        <f t="shared" si="63"/>
        <v>0.3371290000000009</v>
      </c>
      <c r="G652" s="18">
        <f t="shared" si="63"/>
        <v>0.50329299999999932</v>
      </c>
      <c r="H652" s="18">
        <f t="shared" si="63"/>
        <v>2.487970000000006E-3</v>
      </c>
      <c r="I652" s="18">
        <f t="shared" si="63"/>
        <v>3.9237200000000749E-3</v>
      </c>
      <c r="J652" s="18">
        <f t="shared" si="63"/>
        <v>6.3972829999999967E-3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32</v>
      </c>
      <c r="V652" s="107"/>
      <c r="W652" s="264"/>
      <c r="X652" s="18">
        <f t="shared" si="64"/>
        <v>0.52888399999999791</v>
      </c>
      <c r="Y652" s="18">
        <f t="shared" si="64"/>
        <v>0.5533320000000046</v>
      </c>
      <c r="Z652" s="18">
        <f t="shared" si="64"/>
        <v>2.9112399999999816E-3</v>
      </c>
      <c r="AA652" s="18">
        <f t="shared" si="64"/>
        <v>4.3731900000000268E-3</v>
      </c>
      <c r="AB652" s="18">
        <f t="shared" si="64"/>
        <v>8.4460200000000055E-3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4"/>
      <c r="F653" s="18">
        <f t="shared" si="63"/>
        <v>0.45453299999999786</v>
      </c>
      <c r="G653" s="18">
        <f t="shared" si="63"/>
        <v>0.45161399999999929</v>
      </c>
      <c r="H653" s="18">
        <f t="shared" si="63"/>
        <v>1.8061500000000619E-3</v>
      </c>
      <c r="I653" s="18">
        <f t="shared" si="63"/>
        <v>1.0214699999999688E-3</v>
      </c>
      <c r="J653" s="18">
        <f t="shared" si="63"/>
        <v>5.1323199999999992E-3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33</v>
      </c>
      <c r="V653" s="107"/>
      <c r="W653" s="264"/>
      <c r="X653" s="18">
        <f t="shared" si="64"/>
        <v>0.39464999999999861</v>
      </c>
      <c r="Y653" s="18">
        <f t="shared" si="64"/>
        <v>0.48357200000000233</v>
      </c>
      <c r="Z653" s="18">
        <f t="shared" si="64"/>
        <v>2.4495599999999618E-3</v>
      </c>
      <c r="AA653" s="18">
        <f t="shared" si="64"/>
        <v>3.4534000000000509E-3</v>
      </c>
      <c r="AB653" s="18">
        <f t="shared" si="64"/>
        <v>6.8433060000000004E-3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4"/>
      <c r="F654" s="18">
        <f t="shared" si="63"/>
        <v>0.57368000000000308</v>
      </c>
      <c r="G654" s="18">
        <f t="shared" si="63"/>
        <v>0.61704599999999488</v>
      </c>
      <c r="H654" s="18">
        <f t="shared" si="63"/>
        <v>1.5778399999999415E-3</v>
      </c>
      <c r="I654" s="18">
        <f t="shared" si="63"/>
        <v>7.1709999999991503E-4</v>
      </c>
      <c r="J654" s="18">
        <f t="shared" si="63"/>
        <v>3.7188880000000001E-3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35</v>
      </c>
      <c r="V654" s="107"/>
      <c r="W654" s="264"/>
      <c r="X654" s="18">
        <f t="shared" si="64"/>
        <v>0.35747200000000134</v>
      </c>
      <c r="Y654" s="18">
        <f t="shared" si="64"/>
        <v>0.42184400000000011</v>
      </c>
      <c r="Z654" s="18">
        <f t="shared" si="64"/>
        <v>1.7357700000000253E-3</v>
      </c>
      <c r="AA654" s="18">
        <f t="shared" si="64"/>
        <v>1.1537999999999826E-3</v>
      </c>
      <c r="AB654" s="18">
        <f t="shared" si="64"/>
        <v>4.4817399999999979E-3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T388:T392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12</v>
      </c>
      <c r="C2" s="295" t="str">
        <f>CONCATENATE("Summary [ ",'Summary (auto)'!$C$3," ]")</f>
        <v>Summary [ 12bit-quantize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cinema_track</v>
      </c>
      <c r="U2" s="290" t="str">
        <f>CONCATENATE("Summary [ ",'Summary (auto)'!$C$4," ]")</f>
        <v>Summary [ 11bit-quantize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1"/>
      <c r="AK2" s="199"/>
      <c r="AL2" s="161" t="str">
        <f>$B$2</f>
        <v>cinema_track</v>
      </c>
      <c r="AM2" s="305" t="s">
        <v>47</v>
      </c>
      <c r="AN2" s="269"/>
      <c r="AO2" s="269"/>
      <c r="AP2" s="269"/>
      <c r="AQ2" s="291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0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0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3"/>
      <c r="Q4" s="273"/>
      <c r="R4" s="301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3"/>
      <c r="AI4" s="273"/>
      <c r="AJ4" s="301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9"/>
      <c r="C5" s="25" t="s">
        <v>31</v>
      </c>
      <c r="D5" s="26"/>
      <c r="E5" s="125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30.713581809523816</v>
      </c>
      <c r="G5" s="30">
        <f t="shared" si="0"/>
        <v>34.314412904761902</v>
      </c>
      <c r="H5" s="30">
        <f t="shared" si="0"/>
        <v>0.96903136380952382</v>
      </c>
      <c r="I5" s="90">
        <f t="shared" si="0"/>
        <v>0.97449244047619055</v>
      </c>
      <c r="J5" s="90">
        <f t="shared" si="0"/>
        <v>6.1487775095238097E-2</v>
      </c>
      <c r="K5" s="55"/>
      <c r="L5" s="55"/>
      <c r="M5" s="55"/>
      <c r="N5" s="26"/>
      <c r="O5" s="56"/>
      <c r="P5" s="130">
        <f t="shared" ref="P5:Q8" si="1">P16</f>
        <v>25.64</v>
      </c>
      <c r="Q5" s="151">
        <f t="shared" si="1"/>
        <v>9.7810000000000006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21309.856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28.742034571428576</v>
      </c>
      <c r="Y5" s="30">
        <f t="shared" si="2"/>
        <v>32.415343</v>
      </c>
      <c r="Z5" s="30">
        <f t="shared" si="2"/>
        <v>0.95174084190476171</v>
      </c>
      <c r="AA5" s="90">
        <f t="shared" si="2"/>
        <v>0.96396093523809512</v>
      </c>
      <c r="AB5" s="90">
        <f t="shared" si="2"/>
        <v>8.9160277904761914E-2</v>
      </c>
      <c r="AC5" s="55"/>
      <c r="AD5" s="55"/>
      <c r="AE5" s="55"/>
      <c r="AF5" s="26"/>
      <c r="AG5" s="239"/>
      <c r="AH5" s="130">
        <f t="shared" ref="AH5:AI8" si="3">AH16</f>
        <v>25.280999999999999</v>
      </c>
      <c r="AI5" s="151">
        <f t="shared" si="3"/>
        <v>10.109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-1.0014860903334255E-2</v>
      </c>
      <c r="AN5" s="241">
        <f>bdrate($E5:$E8,G5:G8,$W5:$W8,Y5:Y8)</f>
        <v>-1.3945387915988983E-3</v>
      </c>
      <c r="AO5" s="241">
        <f>bdrate($E5:$E8,H5:H8,$W5:$W8,Z5:Z8)</f>
        <v>1.1489292244543314E-2</v>
      </c>
      <c r="AP5" s="241">
        <f>bdrate($E5:$E8,I5:I8,$W5:$W8,AA5:AA8)</f>
        <v>4.5454565903277899E-3</v>
      </c>
      <c r="AQ5" s="242">
        <f>bdrateInverted($E5:$E8,J5:J8,$W5:$W8,AB5:AB8)</f>
        <v>1.6042637722304409E-3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39731.792000000001</v>
      </c>
      <c r="F6" s="90">
        <f t="shared" si="0"/>
        <v>33.293589285714276</v>
      </c>
      <c r="G6" s="90">
        <f t="shared" si="0"/>
        <v>36.934864238095237</v>
      </c>
      <c r="H6" s="90">
        <f t="shared" si="0"/>
        <v>0.98082668380952365</v>
      </c>
      <c r="I6" s="90">
        <f t="shared" si="0"/>
        <v>0.98494449047619048</v>
      </c>
      <c r="J6" s="90">
        <f t="shared" si="0"/>
        <v>4.16115809047619E-2</v>
      </c>
      <c r="K6" s="56"/>
      <c r="L6" s="56"/>
      <c r="M6" s="56"/>
      <c r="N6" s="28"/>
      <c r="O6" s="56"/>
      <c r="P6" s="130">
        <f t="shared" si="1"/>
        <v>25.593</v>
      </c>
      <c r="Q6" s="130">
        <f t="shared" si="1"/>
        <v>9.5619999999999994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29949.416000000001</v>
      </c>
      <c r="X6" s="90">
        <f t="shared" si="2"/>
        <v>31.340090857142862</v>
      </c>
      <c r="Y6" s="90">
        <f t="shared" si="2"/>
        <v>34.950577333333328</v>
      </c>
      <c r="Z6" s="90">
        <f t="shared" si="2"/>
        <v>0.97234949761904754</v>
      </c>
      <c r="AA6" s="90">
        <f t="shared" si="2"/>
        <v>0.97764976904761891</v>
      </c>
      <c r="AB6" s="90">
        <f t="shared" si="2"/>
        <v>5.5519971809523817E-2</v>
      </c>
      <c r="AC6" s="56"/>
      <c r="AD6" s="56"/>
      <c r="AE6" s="56"/>
      <c r="AF6" s="28"/>
      <c r="AG6" s="239"/>
      <c r="AH6" s="130">
        <f t="shared" si="3"/>
        <v>25.577999999999999</v>
      </c>
      <c r="AI6" s="130">
        <f t="shared" si="3"/>
        <v>10.218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59551.984000000004</v>
      </c>
      <c r="F7" s="90">
        <f t="shared" si="0"/>
        <v>36.446848571428575</v>
      </c>
      <c r="G7" s="90">
        <f t="shared" si="0"/>
        <v>40.48651685714286</v>
      </c>
      <c r="H7" s="90">
        <f t="shared" si="0"/>
        <v>0.98939370380952374</v>
      </c>
      <c r="I7" s="90">
        <f t="shared" si="0"/>
        <v>0.99257969380952371</v>
      </c>
      <c r="J7" s="90">
        <f t="shared" si="0"/>
        <v>2.6420933619047609E-2</v>
      </c>
      <c r="K7" s="56"/>
      <c r="L7" s="56"/>
      <c r="M7" s="56"/>
      <c r="N7" s="28"/>
      <c r="O7" s="56"/>
      <c r="P7" s="130">
        <f t="shared" si="1"/>
        <v>25.718</v>
      </c>
      <c r="Q7" s="130">
        <f t="shared" si="1"/>
        <v>9.7810000000000006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43809.031999999999</v>
      </c>
      <c r="X7" s="90">
        <f t="shared" si="2"/>
        <v>34.085061761904761</v>
      </c>
      <c r="Y7" s="90">
        <f t="shared" si="2"/>
        <v>37.71460319047619</v>
      </c>
      <c r="Z7" s="90">
        <f t="shared" si="2"/>
        <v>0.98286093761904747</v>
      </c>
      <c r="AA7" s="90">
        <f t="shared" si="2"/>
        <v>0.98699993904761907</v>
      </c>
      <c r="AB7" s="90">
        <f t="shared" si="2"/>
        <v>3.814175109523809E-2</v>
      </c>
      <c r="AC7" s="56"/>
      <c r="AD7" s="56"/>
      <c r="AE7" s="56"/>
      <c r="AF7" s="28"/>
      <c r="AG7" s="239"/>
      <c r="AH7" s="130">
        <f t="shared" si="3"/>
        <v>25.327999999999999</v>
      </c>
      <c r="AI7" s="130">
        <f t="shared" si="3"/>
        <v>10.39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86991.584000000003</v>
      </c>
      <c r="F8" s="90">
        <f t="shared" si="0"/>
        <v>39.467625952380949</v>
      </c>
      <c r="G8" s="90">
        <f t="shared" si="0"/>
        <v>43.660332190476183</v>
      </c>
      <c r="H8" s="90">
        <f t="shared" si="0"/>
        <v>0.99380515857142848</v>
      </c>
      <c r="I8" s="90">
        <f t="shared" si="0"/>
        <v>0.99605770809523819</v>
      </c>
      <c r="J8" s="90">
        <f t="shared" si="0"/>
        <v>1.4465071833333334E-2</v>
      </c>
      <c r="K8" s="56"/>
      <c r="L8" s="56"/>
      <c r="M8" s="56"/>
      <c r="N8" s="28"/>
      <c r="O8" s="56"/>
      <c r="P8" s="130">
        <f t="shared" si="1"/>
        <v>25.905999999999999</v>
      </c>
      <c r="Q8" s="130">
        <f t="shared" si="1"/>
        <v>9.8119999999999994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65694.232000000004</v>
      </c>
      <c r="X8" s="90">
        <f t="shared" si="2"/>
        <v>37.424575285714276</v>
      </c>
      <c r="Y8" s="90">
        <f t="shared" si="2"/>
        <v>41.506091523809516</v>
      </c>
      <c r="Z8" s="90">
        <f t="shared" si="2"/>
        <v>0.9907358961904762</v>
      </c>
      <c r="AA8" s="90">
        <f t="shared" si="2"/>
        <v>0.99373494714285726</v>
      </c>
      <c r="AB8" s="90">
        <f t="shared" si="2"/>
        <v>2.2773898809523813E-2</v>
      </c>
      <c r="AC8" s="56"/>
      <c r="AD8" s="56"/>
      <c r="AE8" s="56"/>
      <c r="AF8" s="28"/>
      <c r="AG8" s="239"/>
      <c r="AH8" s="130">
        <f t="shared" si="3"/>
        <v>26.155999999999999</v>
      </c>
      <c r="AI8" s="130">
        <f t="shared" si="3"/>
        <v>10.420999999999999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25.713973540019744</v>
      </c>
      <c r="Q10" s="154">
        <f>GEOMEAN(Q5:Q8)</f>
        <v>9.7334813073862101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25.583400196168171</v>
      </c>
      <c r="AI10" s="154">
        <f>GEOMEAN(AI5:AI8)</f>
        <v>10.283708544225265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0" t="str">
        <f>CONCATENATE("Encoding/Decoding [ ",'Summary (auto)'!$C$3," ]")</f>
        <v>Encoding/Decoding [ 12bit-quantize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1"/>
      <c r="T13" s="21"/>
      <c r="U13" s="290" t="str">
        <f>CONCATENATE("Encoding [ ",'Summary (auto)'!$C$4," ]")</f>
        <v>Encoding [ 11bit-quantize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1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31</v>
      </c>
      <c r="D16" s="26"/>
      <c r="E16" s="128">
        <v>4622.4719999999998</v>
      </c>
      <c r="F16" s="166">
        <v>5835.96</v>
      </c>
      <c r="G16" s="166">
        <v>1040.24</v>
      </c>
      <c r="H16" s="166">
        <v>357.512</v>
      </c>
      <c r="I16" s="166">
        <v>150.14400000000001</v>
      </c>
      <c r="J16" s="166">
        <v>8571.3119999999999</v>
      </c>
      <c r="K16" s="60">
        <v>5024.0240000000003</v>
      </c>
      <c r="L16" s="60">
        <v>1855.6320000000001</v>
      </c>
      <c r="M16" s="60">
        <v>7.8879999999999999</v>
      </c>
      <c r="N16" s="55"/>
      <c r="O16" s="253"/>
      <c r="P16" s="129">
        <v>25.64</v>
      </c>
      <c r="Q16" s="129">
        <v>9.7810000000000006</v>
      </c>
      <c r="R16" s="142"/>
      <c r="S16" s="214"/>
      <c r="T16" s="302"/>
      <c r="U16" s="25" t="s">
        <v>31</v>
      </c>
      <c r="V16" s="26"/>
      <c r="W16" s="128">
        <v>4622.4719999999998</v>
      </c>
      <c r="X16" s="166">
        <v>4470.9440000000004</v>
      </c>
      <c r="Y16" s="166">
        <v>265.62400000000002</v>
      </c>
      <c r="Z16" s="166">
        <v>70.063999999999993</v>
      </c>
      <c r="AA16" s="166">
        <v>20.312000000000001</v>
      </c>
      <c r="AB16" s="166">
        <v>6738.3919999999998</v>
      </c>
      <c r="AC16" s="60">
        <v>3696.1439999999998</v>
      </c>
      <c r="AD16" s="60">
        <v>1425.904</v>
      </c>
      <c r="AE16" s="60">
        <v>7.8879999999999999</v>
      </c>
      <c r="AF16" s="55"/>
      <c r="AG16" s="253"/>
      <c r="AH16" s="129">
        <v>25.280999999999999</v>
      </c>
      <c r="AI16" s="129">
        <v>10.109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4622.4719999999998</v>
      </c>
      <c r="F17" s="167">
        <v>7698.6719999999996</v>
      </c>
      <c r="G17" s="167">
        <v>3755.4879999999998</v>
      </c>
      <c r="H17" s="167">
        <v>1880.1759999999999</v>
      </c>
      <c r="I17" s="167">
        <v>1357.768</v>
      </c>
      <c r="J17" s="167">
        <v>11094.191999999999</v>
      </c>
      <c r="K17" s="62">
        <v>6863.848</v>
      </c>
      <c r="L17" s="62">
        <v>2459.1759999999999</v>
      </c>
      <c r="M17" s="62">
        <v>7.88</v>
      </c>
      <c r="N17" s="56"/>
      <c r="O17" s="239"/>
      <c r="P17" s="144">
        <v>25.593</v>
      </c>
      <c r="Q17" s="144">
        <v>9.5619999999999994</v>
      </c>
      <c r="R17" s="145"/>
      <c r="S17" s="214"/>
      <c r="T17" s="286"/>
      <c r="U17" s="27" t="s">
        <v>32</v>
      </c>
      <c r="V17" s="28"/>
      <c r="W17" s="143">
        <v>4622.4719999999998</v>
      </c>
      <c r="X17" s="167">
        <v>6287.9520000000002</v>
      </c>
      <c r="Y17" s="167">
        <v>1512.896</v>
      </c>
      <c r="Z17" s="167">
        <v>574.51199999999994</v>
      </c>
      <c r="AA17" s="167">
        <v>279.88</v>
      </c>
      <c r="AB17" s="167">
        <v>9192.2720000000008</v>
      </c>
      <c r="AC17" s="62">
        <v>5473.768</v>
      </c>
      <c r="AD17" s="62">
        <v>2005.664</v>
      </c>
      <c r="AE17" s="62">
        <v>7.88</v>
      </c>
      <c r="AF17" s="56"/>
      <c r="AG17" s="239"/>
      <c r="AH17" s="144">
        <v>25.577999999999999</v>
      </c>
      <c r="AI17" s="144">
        <v>10.218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4622.4719999999998</v>
      </c>
      <c r="F18" s="167">
        <v>9632.4240000000009</v>
      </c>
      <c r="G18" s="167">
        <v>8173.3760000000002</v>
      </c>
      <c r="H18" s="167">
        <v>5921.192</v>
      </c>
      <c r="I18" s="167">
        <v>5643.4080000000004</v>
      </c>
      <c r="J18" s="167">
        <v>13694.736000000001</v>
      </c>
      <c r="K18" s="62">
        <v>8782.8880000000008</v>
      </c>
      <c r="L18" s="62">
        <v>3081.4879999999998</v>
      </c>
      <c r="M18" s="62">
        <v>7.8639999999999999</v>
      </c>
      <c r="N18" s="56"/>
      <c r="O18" s="239"/>
      <c r="P18" s="144">
        <v>25.718</v>
      </c>
      <c r="Q18" s="144">
        <v>9.7810000000000006</v>
      </c>
      <c r="R18" s="145"/>
      <c r="S18" s="214"/>
      <c r="T18" s="286"/>
      <c r="U18" s="27" t="s">
        <v>33</v>
      </c>
      <c r="V18" s="28"/>
      <c r="W18" s="143">
        <v>4622.4719999999998</v>
      </c>
      <c r="X18" s="167">
        <v>8165.4719999999998</v>
      </c>
      <c r="Y18" s="167">
        <v>4701.7039999999997</v>
      </c>
      <c r="Z18" s="167">
        <v>2586.3919999999998</v>
      </c>
      <c r="AA18" s="167">
        <v>2065.8240000000001</v>
      </c>
      <c r="AB18" s="167">
        <v>11727.328</v>
      </c>
      <c r="AC18" s="62">
        <v>7327.6639999999998</v>
      </c>
      <c r="AD18" s="62">
        <v>2612.1759999999999</v>
      </c>
      <c r="AE18" s="62">
        <v>7.8639999999999999</v>
      </c>
      <c r="AF18" s="56"/>
      <c r="AG18" s="239"/>
      <c r="AH18" s="144">
        <v>25.327999999999999</v>
      </c>
      <c r="AI18" s="144">
        <v>10.39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4622.4719999999998</v>
      </c>
      <c r="F19" s="167">
        <v>11479.904</v>
      </c>
      <c r="G19" s="167">
        <v>13301.456</v>
      </c>
      <c r="H19" s="167">
        <v>12617.896000000001</v>
      </c>
      <c r="I19" s="167">
        <v>14033.632</v>
      </c>
      <c r="J19" s="167">
        <v>16403.704000000002</v>
      </c>
      <c r="K19" s="62">
        <v>10804.575999999999</v>
      </c>
      <c r="L19" s="62">
        <v>3727.944</v>
      </c>
      <c r="M19" s="62">
        <v>7.7359999999999998</v>
      </c>
      <c r="N19" s="56"/>
      <c r="O19" s="239"/>
      <c r="P19" s="144">
        <v>25.905999999999999</v>
      </c>
      <c r="Q19" s="144">
        <v>9.8119999999999994</v>
      </c>
      <c r="R19" s="145"/>
      <c r="S19" s="214"/>
      <c r="T19" s="286"/>
      <c r="U19" s="27" t="s">
        <v>35</v>
      </c>
      <c r="V19" s="28"/>
      <c r="W19" s="143">
        <v>4622.4719999999998</v>
      </c>
      <c r="X19" s="167">
        <v>9948.848</v>
      </c>
      <c r="Y19" s="167">
        <v>9338.5439999999999</v>
      </c>
      <c r="Z19" s="167">
        <v>7447.4</v>
      </c>
      <c r="AA19" s="167">
        <v>7456.04</v>
      </c>
      <c r="AB19" s="167">
        <v>14363.12</v>
      </c>
      <c r="AC19" s="62">
        <v>9278.5519999999997</v>
      </c>
      <c r="AD19" s="62">
        <v>3239.2559999999999</v>
      </c>
      <c r="AE19" s="62">
        <v>7.7359999999999998</v>
      </c>
      <c r="AF19" s="56"/>
      <c r="AG19" s="239"/>
      <c r="AH19" s="144">
        <v>26.155999999999999</v>
      </c>
      <c r="AI19" s="144">
        <v>10.420999999999999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7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7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8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9"/>
      <c r="C23" s="25" t="s">
        <v>31</v>
      </c>
      <c r="D23" s="26"/>
      <c r="E23" s="127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89"/>
      <c r="U23" s="25" t="s">
        <v>31</v>
      </c>
      <c r="V23" s="26"/>
      <c r="W23" s="127">
        <f>SUM(W16:AD16)</f>
        <v>21309.856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29949.416000000001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43809.031999999999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65694.232000000004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0" t="str">
        <f>CONCATENATE("View Synthesis [ ",'Summary (auto)'!$C$3," ]")</f>
        <v>View Synthesis [ 12bit-quantize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1"/>
      <c r="S31" s="214"/>
      <c r="T31" s="21"/>
      <c r="U31" s="290" t="str">
        <f>CONCATENATE("View Synthesis [ ",'Summary (auto)'!$C$4," ]")</f>
        <v>View Synthesis [ 11bit-quantize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1"/>
      <c r="AK31" s="199"/>
      <c r="AL31" s="199"/>
      <c r="AM31" s="29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28.831111</v>
      </c>
      <c r="G33" s="96">
        <v>32.108215000000001</v>
      </c>
      <c r="H33" s="96">
        <v>0.96204595999999998</v>
      </c>
      <c r="I33" s="60">
        <v>0.96746520000000003</v>
      </c>
      <c r="J33" s="60">
        <v>7.2763905000000004E-2</v>
      </c>
      <c r="K33" s="61"/>
      <c r="L33" s="258"/>
      <c r="M33" s="258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27.042062000000001</v>
      </c>
      <c r="Y33" s="96">
        <v>30.398703999999999</v>
      </c>
      <c r="Z33" s="96">
        <v>0.94221920999999997</v>
      </c>
      <c r="AA33" s="60">
        <v>0.95520442000000005</v>
      </c>
      <c r="AB33" s="60">
        <v>9.7228356000000002E-2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-1.7890489999999986</v>
      </c>
      <c r="AN33" s="95">
        <f t="shared" ref="AN33:AN96" si="5">IF(OR(Y33="",G33=""),"",Y33-G33)</f>
        <v>-1.7095110000000027</v>
      </c>
      <c r="AO33" s="95">
        <f t="shared" ref="AO33:AO96" si="6">IF(OR(Z33="",H33=""),"",Z33-H33)</f>
        <v>-1.9826750000000004E-2</v>
      </c>
      <c r="AP33" s="95">
        <f t="shared" ref="AP33:AP96" si="7">IF(OR(AA33="",I33=""),"",AA33-I33)</f>
        <v>-1.2260779999999971E-2</v>
      </c>
      <c r="AQ33" s="120">
        <f t="shared" ref="AQ33:AQ96" si="8">IF(OR(AB33="",J33=""),"",AB33-J33)</f>
        <v>2.4464450999999998E-2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31.718585000000001</v>
      </c>
      <c r="G34" s="187">
        <v>35.356662</v>
      </c>
      <c r="H34" s="187">
        <v>0.97779764000000002</v>
      </c>
      <c r="I34" s="62">
        <v>0.98152296999999999</v>
      </c>
      <c r="J34" s="62">
        <v>5.0321567999999997E-2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29.470423</v>
      </c>
      <c r="Y34" s="187">
        <v>32.752034999999999</v>
      </c>
      <c r="Z34" s="187">
        <v>0.96626411000000001</v>
      </c>
      <c r="AA34" s="62">
        <v>0.97086287999999998</v>
      </c>
      <c r="AB34" s="62">
        <v>6.6034399999999993E-2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6"/>
      <c r="AM34" s="86">
        <f t="shared" si="4"/>
        <v>-2.2481620000000007</v>
      </c>
      <c r="AN34" s="121">
        <f t="shared" si="5"/>
        <v>-2.6046270000000007</v>
      </c>
      <c r="AO34" s="121">
        <f t="shared" si="6"/>
        <v>-1.1533530000000014E-2</v>
      </c>
      <c r="AP34" s="121">
        <f t="shared" si="7"/>
        <v>-1.0660090000000011E-2</v>
      </c>
      <c r="AQ34" s="87">
        <f t="shared" si="8"/>
        <v>1.5712831999999996E-2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34.631532</v>
      </c>
      <c r="G35" s="187">
        <v>39.171264999999998</v>
      </c>
      <c r="H35" s="187">
        <v>0.98839880000000002</v>
      </c>
      <c r="I35" s="62">
        <v>0.99151511000000003</v>
      </c>
      <c r="J35" s="62">
        <v>3.2173604000000001E-2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32.446998999999998</v>
      </c>
      <c r="Y35" s="187">
        <v>36.207957999999998</v>
      </c>
      <c r="Z35" s="187">
        <v>0.98058383999999998</v>
      </c>
      <c r="AA35" s="62">
        <v>0.98424568999999995</v>
      </c>
      <c r="AB35" s="62">
        <v>4.5428139999999999E-2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6"/>
      <c r="AM35" s="86">
        <f t="shared" si="4"/>
        <v>-2.1845330000000018</v>
      </c>
      <c r="AN35" s="121">
        <f t="shared" si="5"/>
        <v>-2.9633070000000004</v>
      </c>
      <c r="AO35" s="121">
        <f t="shared" si="6"/>
        <v>-7.8149600000000374E-3</v>
      </c>
      <c r="AP35" s="121">
        <f t="shared" si="7"/>
        <v>-7.2694200000000819E-3</v>
      </c>
      <c r="AQ35" s="87">
        <f t="shared" si="8"/>
        <v>1.3254535999999997E-2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37.744433999999998</v>
      </c>
      <c r="G36" s="187">
        <v>42.114986999999999</v>
      </c>
      <c r="H36" s="187">
        <v>0.99339034999999998</v>
      </c>
      <c r="I36" s="62">
        <v>0.99558453000000002</v>
      </c>
      <c r="J36" s="62">
        <v>1.6017641999999999E-2</v>
      </c>
      <c r="K36" s="188"/>
      <c r="L36" s="259"/>
      <c r="M36" s="259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35.379733999999999</v>
      </c>
      <c r="Y36" s="187">
        <v>40.042388000000003</v>
      </c>
      <c r="Z36" s="187">
        <v>0.98995432000000005</v>
      </c>
      <c r="AA36" s="62">
        <v>0.99286848999999999</v>
      </c>
      <c r="AB36" s="62">
        <v>2.8865214E-2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6"/>
      <c r="AM36" s="86">
        <f t="shared" si="4"/>
        <v>-2.3646999999999991</v>
      </c>
      <c r="AN36" s="121">
        <f t="shared" si="5"/>
        <v>-2.0725989999999967</v>
      </c>
      <c r="AO36" s="121">
        <f t="shared" si="6"/>
        <v>-3.4360299999999233E-3</v>
      </c>
      <c r="AP36" s="121">
        <f t="shared" si="7"/>
        <v>-2.7160400000000307E-3</v>
      </c>
      <c r="AQ36" s="87">
        <f t="shared" si="8"/>
        <v>1.2847572000000002E-2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29.237151000000001</v>
      </c>
      <c r="G38" s="96">
        <v>32.987110999999999</v>
      </c>
      <c r="H38" s="96">
        <v>0.96407414999999996</v>
      </c>
      <c r="I38" s="60">
        <v>0.96726049999999997</v>
      </c>
      <c r="J38" s="60">
        <v>6.2927194000000006E-2</v>
      </c>
      <c r="K38" s="61"/>
      <c r="L38" s="258"/>
      <c r="M38" s="258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27.430171000000001</v>
      </c>
      <c r="Y38" s="96">
        <v>31.235838000000001</v>
      </c>
      <c r="Z38" s="96">
        <v>0.94539569000000001</v>
      </c>
      <c r="AA38" s="60">
        <v>0.95627419000000002</v>
      </c>
      <c r="AB38" s="60">
        <v>8.5209119999999999E-2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-1.8069799999999994</v>
      </c>
      <c r="AN38" s="95">
        <f t="shared" si="5"/>
        <v>-1.7512729999999976</v>
      </c>
      <c r="AO38" s="95">
        <f t="shared" si="6"/>
        <v>-1.8678459999999952E-2</v>
      </c>
      <c r="AP38" s="95">
        <f t="shared" si="7"/>
        <v>-1.0986309999999944E-2</v>
      </c>
      <c r="AQ38" s="120">
        <f t="shared" si="8"/>
        <v>2.2281925999999994E-2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32.058317000000002</v>
      </c>
      <c r="G39" s="187">
        <v>35.829251999999997</v>
      </c>
      <c r="H39" s="187">
        <v>0.97870939999999995</v>
      </c>
      <c r="I39" s="62">
        <v>0.98146847000000004</v>
      </c>
      <c r="J39" s="62">
        <v>4.194034E-2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29.830484999999999</v>
      </c>
      <c r="Y39" s="187">
        <v>33.519081</v>
      </c>
      <c r="Z39" s="187">
        <v>0.96813210000000005</v>
      </c>
      <c r="AA39" s="62">
        <v>0.97111893999999999</v>
      </c>
      <c r="AB39" s="62">
        <v>5.5836869999999997E-2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6"/>
      <c r="AM39" s="86">
        <f t="shared" si="4"/>
        <v>-2.2278320000000029</v>
      </c>
      <c r="AN39" s="121">
        <f t="shared" si="5"/>
        <v>-2.3101709999999969</v>
      </c>
      <c r="AO39" s="121">
        <f t="shared" si="6"/>
        <v>-1.0577299999999901E-2</v>
      </c>
      <c r="AP39" s="121">
        <f t="shared" si="7"/>
        <v>-1.0349530000000051E-2</v>
      </c>
      <c r="AQ39" s="87">
        <f t="shared" si="8"/>
        <v>1.3896529999999997E-2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35.836948</v>
      </c>
      <c r="G40" s="187">
        <v>39.882646000000001</v>
      </c>
      <c r="H40" s="187">
        <v>0.98880383000000005</v>
      </c>
      <c r="I40" s="62">
        <v>0.99167989999999995</v>
      </c>
      <c r="J40" s="62">
        <v>2.4565312999999998E-2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32.839385999999998</v>
      </c>
      <c r="Y40" s="187">
        <v>36.641513000000003</v>
      </c>
      <c r="Z40" s="187">
        <v>0.98128152000000002</v>
      </c>
      <c r="AA40" s="62">
        <v>0.98422370000000003</v>
      </c>
      <c r="AB40" s="62">
        <v>3.8199240000000002E-2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6"/>
      <c r="AM40" s="86">
        <f t="shared" si="4"/>
        <v>-2.9975620000000021</v>
      </c>
      <c r="AN40" s="121">
        <f t="shared" si="5"/>
        <v>-3.2411329999999978</v>
      </c>
      <c r="AO40" s="121">
        <f t="shared" si="6"/>
        <v>-7.522310000000032E-3</v>
      </c>
      <c r="AP40" s="121">
        <f t="shared" si="7"/>
        <v>-7.4561999999999129E-3</v>
      </c>
      <c r="AQ40" s="87">
        <f t="shared" si="8"/>
        <v>1.3633927000000004E-2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37.895502</v>
      </c>
      <c r="G41" s="187">
        <v>42.266931</v>
      </c>
      <c r="H41" s="187">
        <v>0.99357636999999999</v>
      </c>
      <c r="I41" s="62">
        <v>0.99568511999999998</v>
      </c>
      <c r="J41" s="62">
        <v>1.6542628E-2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36.319710000000001</v>
      </c>
      <c r="Y41" s="187">
        <v>40.602870000000003</v>
      </c>
      <c r="Z41" s="187">
        <v>0.99024537999999995</v>
      </c>
      <c r="AA41" s="62">
        <v>0.99291631999999996</v>
      </c>
      <c r="AB41" s="62">
        <v>2.3802839999999999E-2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6"/>
      <c r="AM41" s="86">
        <f t="shared" si="4"/>
        <v>-1.5757919999999999</v>
      </c>
      <c r="AN41" s="121">
        <f t="shared" si="5"/>
        <v>-1.6640609999999967</v>
      </c>
      <c r="AO41" s="121">
        <f t="shared" si="6"/>
        <v>-3.3309900000000336E-3</v>
      </c>
      <c r="AP41" s="121">
        <f t="shared" si="7"/>
        <v>-2.7688000000000157E-3</v>
      </c>
      <c r="AQ41" s="87">
        <f t="shared" si="8"/>
        <v>7.2602119999999985E-3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29.428436999999999</v>
      </c>
      <c r="G43" s="96">
        <v>33.157009000000002</v>
      </c>
      <c r="H43" s="96">
        <v>0.96554006000000003</v>
      </c>
      <c r="I43" s="60">
        <v>0.96948361000000005</v>
      </c>
      <c r="J43" s="60">
        <v>6.4763135999999999E-2</v>
      </c>
      <c r="K43" s="61"/>
      <c r="L43" s="258"/>
      <c r="M43" s="258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27.574028999999999</v>
      </c>
      <c r="Y43" s="96">
        <v>31.295784999999999</v>
      </c>
      <c r="Z43" s="96">
        <v>0.94714619</v>
      </c>
      <c r="AA43" s="60">
        <v>0.95828606000000005</v>
      </c>
      <c r="AB43" s="60">
        <v>8.6953773999999998E-2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-1.8544079999999994</v>
      </c>
      <c r="AN43" s="95">
        <f t="shared" si="5"/>
        <v>-1.8612240000000035</v>
      </c>
      <c r="AO43" s="95">
        <f t="shared" si="6"/>
        <v>-1.8393870000000034E-2</v>
      </c>
      <c r="AP43" s="95">
        <f t="shared" si="7"/>
        <v>-1.1197550000000001E-2</v>
      </c>
      <c r="AQ43" s="120">
        <f t="shared" si="8"/>
        <v>2.2190637999999999E-2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32.132145999999999</v>
      </c>
      <c r="G44" s="187">
        <v>35.953921000000001</v>
      </c>
      <c r="H44" s="187">
        <v>0.97908591</v>
      </c>
      <c r="I44" s="62">
        <v>0.98188224999999996</v>
      </c>
      <c r="J44" s="62">
        <v>4.2794894E-2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29.970721000000001</v>
      </c>
      <c r="Y44" s="187">
        <v>33.707649000000004</v>
      </c>
      <c r="Z44" s="187">
        <v>0.96935786999999995</v>
      </c>
      <c r="AA44" s="62">
        <v>0.97248791000000001</v>
      </c>
      <c r="AB44" s="62">
        <v>5.8386948000000001E-2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6"/>
      <c r="AM44" s="86">
        <f t="shared" si="4"/>
        <v>-2.1614249999999977</v>
      </c>
      <c r="AN44" s="121">
        <f t="shared" si="5"/>
        <v>-2.2462719999999976</v>
      </c>
      <c r="AO44" s="121">
        <f t="shared" si="6"/>
        <v>-9.7280400000000489E-3</v>
      </c>
      <c r="AP44" s="121">
        <f t="shared" si="7"/>
        <v>-9.3943399999999455E-3</v>
      </c>
      <c r="AQ44" s="87">
        <f t="shared" si="8"/>
        <v>1.5592054000000001E-2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35.533464000000002</v>
      </c>
      <c r="G45" s="187">
        <v>39.813011000000003</v>
      </c>
      <c r="H45" s="187">
        <v>0.98884000999999999</v>
      </c>
      <c r="I45" s="62">
        <v>0.99171907999999998</v>
      </c>
      <c r="J45" s="62">
        <v>2.8404777999999999E-2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32.800431000000003</v>
      </c>
      <c r="Y45" s="187">
        <v>36.721041</v>
      </c>
      <c r="Z45" s="187">
        <v>0.98154604999999995</v>
      </c>
      <c r="AA45" s="62">
        <v>0.98446378000000001</v>
      </c>
      <c r="AB45" s="62">
        <v>4.0877654999999999E-2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6"/>
      <c r="AM45" s="86">
        <f t="shared" si="4"/>
        <v>-2.7330329999999989</v>
      </c>
      <c r="AN45" s="121">
        <f t="shared" si="5"/>
        <v>-3.0919700000000034</v>
      </c>
      <c r="AO45" s="121">
        <f t="shared" si="6"/>
        <v>-7.2939600000000437E-3</v>
      </c>
      <c r="AP45" s="121">
        <f t="shared" si="7"/>
        <v>-7.2552999999999646E-3</v>
      </c>
      <c r="AQ45" s="87">
        <f t="shared" si="8"/>
        <v>1.2472877E-2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38.412398000000003</v>
      </c>
      <c r="G46" s="187">
        <v>42.788322999999998</v>
      </c>
      <c r="H46" s="187">
        <v>0.99360419</v>
      </c>
      <c r="I46" s="62">
        <v>0.99570537000000003</v>
      </c>
      <c r="J46" s="62">
        <v>1.5463444999999999E-2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36.274900000000002</v>
      </c>
      <c r="Y46" s="187">
        <v>40.616523999999998</v>
      </c>
      <c r="Z46" s="187">
        <v>0.99018050000000002</v>
      </c>
      <c r="AA46" s="62">
        <v>0.99286110000000005</v>
      </c>
      <c r="AB46" s="62">
        <v>2.4491987999999999E-2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6"/>
      <c r="AM46" s="86">
        <f t="shared" si="4"/>
        <v>-2.1374980000000008</v>
      </c>
      <c r="AN46" s="121">
        <f t="shared" si="5"/>
        <v>-2.171799</v>
      </c>
      <c r="AO46" s="121">
        <f t="shared" si="6"/>
        <v>-3.4236899999999792E-3</v>
      </c>
      <c r="AP46" s="121">
        <f t="shared" si="7"/>
        <v>-2.8442699999999821E-3</v>
      </c>
      <c r="AQ46" s="87">
        <f t="shared" si="8"/>
        <v>9.028543E-3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30.137505000000001</v>
      </c>
      <c r="G48" s="96">
        <v>33.610903</v>
      </c>
      <c r="H48" s="96">
        <v>0.96686550000000004</v>
      </c>
      <c r="I48" s="60">
        <v>0.97132850000000004</v>
      </c>
      <c r="J48" s="60">
        <v>6.0252197E-2</v>
      </c>
      <c r="K48" s="61"/>
      <c r="L48" s="258"/>
      <c r="M48" s="258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27.972023</v>
      </c>
      <c r="Y48" s="96">
        <v>31.556142000000001</v>
      </c>
      <c r="Z48" s="96">
        <v>0.94865922999999996</v>
      </c>
      <c r="AA48" s="60">
        <v>0.95995076999999995</v>
      </c>
      <c r="AB48" s="60">
        <v>8.3997520000000006E-2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-2.1654820000000008</v>
      </c>
      <c r="AN48" s="95">
        <f t="shared" si="5"/>
        <v>-2.0547609999999992</v>
      </c>
      <c r="AO48" s="95">
        <f t="shared" si="6"/>
        <v>-1.820627000000008E-2</v>
      </c>
      <c r="AP48" s="95">
        <f t="shared" si="7"/>
        <v>-1.1377730000000086E-2</v>
      </c>
      <c r="AQ48" s="120">
        <f t="shared" si="8"/>
        <v>2.3745323000000006E-2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32.791646999999998</v>
      </c>
      <c r="G49" s="187">
        <v>36.372802</v>
      </c>
      <c r="H49" s="187">
        <v>0.97956063999999998</v>
      </c>
      <c r="I49" s="62">
        <v>0.98283774000000002</v>
      </c>
      <c r="J49" s="62">
        <v>3.9171486999999998E-2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30.838673</v>
      </c>
      <c r="Y49" s="187">
        <v>34.246552000000001</v>
      </c>
      <c r="Z49" s="187">
        <v>0.97092484999999995</v>
      </c>
      <c r="AA49" s="62">
        <v>0.97500474000000004</v>
      </c>
      <c r="AB49" s="62">
        <v>5.3106319999999999E-2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6"/>
      <c r="AM49" s="86">
        <f t="shared" si="4"/>
        <v>-1.9529739999999975</v>
      </c>
      <c r="AN49" s="121">
        <f t="shared" si="5"/>
        <v>-2.1262499999999989</v>
      </c>
      <c r="AO49" s="121">
        <f t="shared" si="6"/>
        <v>-8.6357900000000321E-3</v>
      </c>
      <c r="AP49" s="121">
        <f t="shared" si="7"/>
        <v>-7.8329999999999789E-3</v>
      </c>
      <c r="AQ49" s="87">
        <f t="shared" si="8"/>
        <v>1.3934833000000001E-2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36.018940000000001</v>
      </c>
      <c r="G50" s="187">
        <v>40.147523</v>
      </c>
      <c r="H50" s="187">
        <v>0.98863539</v>
      </c>
      <c r="I50" s="62">
        <v>0.99171147000000004</v>
      </c>
      <c r="J50" s="62">
        <v>2.5276901000000001E-2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33.567087999999998</v>
      </c>
      <c r="Y50" s="187">
        <v>37.168543</v>
      </c>
      <c r="Z50" s="187">
        <v>0.98176673000000003</v>
      </c>
      <c r="AA50" s="62">
        <v>0.98547152999999998</v>
      </c>
      <c r="AB50" s="62">
        <v>3.7608365999999997E-2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6"/>
      <c r="AM50" s="86">
        <f t="shared" si="4"/>
        <v>-2.4518520000000024</v>
      </c>
      <c r="AN50" s="121">
        <f t="shared" si="5"/>
        <v>-2.97898</v>
      </c>
      <c r="AO50" s="121">
        <f t="shared" si="6"/>
        <v>-6.8686599999999709E-3</v>
      </c>
      <c r="AP50" s="121">
        <f t="shared" si="7"/>
        <v>-6.2399400000000549E-3</v>
      </c>
      <c r="AQ50" s="87">
        <f t="shared" si="8"/>
        <v>1.2331464999999996E-2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38.945126000000002</v>
      </c>
      <c r="G51" s="187">
        <v>43.217309</v>
      </c>
      <c r="H51" s="187">
        <v>0.99348647999999995</v>
      </c>
      <c r="I51" s="62">
        <v>0.99570561999999996</v>
      </c>
      <c r="J51" s="62">
        <v>1.3360359E-2</v>
      </c>
      <c r="K51" s="188"/>
      <c r="L51" s="259"/>
      <c r="M51" s="259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36.823445</v>
      </c>
      <c r="Y51" s="187">
        <v>40.979019000000001</v>
      </c>
      <c r="Z51" s="187">
        <v>0.99007988000000002</v>
      </c>
      <c r="AA51" s="62">
        <v>0.99300268000000003</v>
      </c>
      <c r="AB51" s="62">
        <v>2.1699672999999999E-2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6"/>
      <c r="AM51" s="86">
        <f t="shared" si="4"/>
        <v>-2.1216810000000024</v>
      </c>
      <c r="AN51" s="121">
        <f t="shared" si="5"/>
        <v>-2.2382899999999992</v>
      </c>
      <c r="AO51" s="121">
        <f t="shared" si="6"/>
        <v>-3.4065999999999264E-3</v>
      </c>
      <c r="AP51" s="121">
        <f t="shared" si="7"/>
        <v>-2.7029399999999315E-3</v>
      </c>
      <c r="AQ51" s="87">
        <f t="shared" si="8"/>
        <v>8.3393139999999987E-3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30.020175999999999</v>
      </c>
      <c r="G53" s="96">
        <v>33.697609999999997</v>
      </c>
      <c r="H53" s="96">
        <v>0.96705556000000004</v>
      </c>
      <c r="I53" s="60">
        <v>0.97141005999999996</v>
      </c>
      <c r="J53" s="60">
        <v>5.9911598000000003E-2</v>
      </c>
      <c r="K53" s="61"/>
      <c r="L53" s="258"/>
      <c r="M53" s="258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27.909600999999999</v>
      </c>
      <c r="Y53" s="96">
        <v>31.621251999999998</v>
      </c>
      <c r="Z53" s="96">
        <v>0.94927057999999997</v>
      </c>
      <c r="AA53" s="60">
        <v>0.95947755999999995</v>
      </c>
      <c r="AB53" s="60">
        <v>8.3684646000000001E-2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-2.1105750000000008</v>
      </c>
      <c r="AN53" s="95">
        <f t="shared" si="5"/>
        <v>-2.076357999999999</v>
      </c>
      <c r="AO53" s="95">
        <f t="shared" si="6"/>
        <v>-1.7784980000000061E-2</v>
      </c>
      <c r="AP53" s="95">
        <f t="shared" si="7"/>
        <v>-1.1932500000000013E-2</v>
      </c>
      <c r="AQ53" s="120">
        <f t="shared" si="8"/>
        <v>2.3773047999999998E-2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33.007603000000003</v>
      </c>
      <c r="G54" s="187">
        <v>36.576656999999997</v>
      </c>
      <c r="H54" s="187">
        <v>0.97986498</v>
      </c>
      <c r="I54" s="62">
        <v>0.98316844999999997</v>
      </c>
      <c r="J54" s="62">
        <v>3.7768586999999999E-2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30.739024000000001</v>
      </c>
      <c r="Y54" s="187">
        <v>34.418168000000001</v>
      </c>
      <c r="Z54" s="187">
        <v>0.97128859999999995</v>
      </c>
      <c r="AA54" s="62">
        <v>0.97557952000000003</v>
      </c>
      <c r="AB54" s="62">
        <v>5.3115933999999997E-2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6"/>
      <c r="AM54" s="86">
        <f t="shared" si="4"/>
        <v>-2.2685790000000026</v>
      </c>
      <c r="AN54" s="121">
        <f t="shared" si="5"/>
        <v>-2.1584889999999959</v>
      </c>
      <c r="AO54" s="121">
        <f t="shared" si="6"/>
        <v>-8.5763800000000501E-3</v>
      </c>
      <c r="AP54" s="121">
        <f t="shared" si="7"/>
        <v>-7.5889299999999382E-3</v>
      </c>
      <c r="AQ54" s="87">
        <f t="shared" si="8"/>
        <v>1.5347346999999997E-2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36.289417</v>
      </c>
      <c r="G55" s="187">
        <v>40.290754999999997</v>
      </c>
      <c r="H55" s="187">
        <v>0.98869026999999998</v>
      </c>
      <c r="I55" s="62">
        <v>0.99185316000000001</v>
      </c>
      <c r="J55" s="62">
        <v>2.3880704999999999E-2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33.954712000000001</v>
      </c>
      <c r="Y55" s="187">
        <v>37.476835000000001</v>
      </c>
      <c r="Z55" s="187">
        <v>0.98203353999999998</v>
      </c>
      <c r="AA55" s="62">
        <v>0.98586282999999997</v>
      </c>
      <c r="AB55" s="62">
        <v>3.4974805999999997E-2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6"/>
      <c r="AM55" s="86">
        <f t="shared" si="4"/>
        <v>-2.3347049999999996</v>
      </c>
      <c r="AN55" s="121">
        <f t="shared" si="5"/>
        <v>-2.813919999999996</v>
      </c>
      <c r="AO55" s="121">
        <f t="shared" si="6"/>
        <v>-6.6567299999999996E-3</v>
      </c>
      <c r="AP55" s="121">
        <f t="shared" si="7"/>
        <v>-5.9903300000000437E-3</v>
      </c>
      <c r="AQ55" s="87">
        <f t="shared" si="8"/>
        <v>1.1094100999999999E-2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39.290540999999997</v>
      </c>
      <c r="G56" s="187">
        <v>43.424377</v>
      </c>
      <c r="H56" s="187">
        <v>0.99356960000000005</v>
      </c>
      <c r="I56" s="62">
        <v>0.99578646999999998</v>
      </c>
      <c r="J56" s="62">
        <v>1.2187595000000001E-2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37.340187</v>
      </c>
      <c r="Y56" s="187">
        <v>41.369357999999998</v>
      </c>
      <c r="Z56" s="187">
        <v>0.99016093999999999</v>
      </c>
      <c r="AA56" s="62">
        <v>0.99307694999999996</v>
      </c>
      <c r="AB56" s="62">
        <v>2.0223647000000001E-2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6"/>
      <c r="AM56" s="86">
        <f t="shared" si="4"/>
        <v>-1.9503539999999973</v>
      </c>
      <c r="AN56" s="121">
        <f t="shared" si="5"/>
        <v>-2.0550190000000015</v>
      </c>
      <c r="AO56" s="121">
        <f t="shared" si="6"/>
        <v>-3.4086600000000633E-3</v>
      </c>
      <c r="AP56" s="121">
        <f t="shared" si="7"/>
        <v>-2.7095200000000208E-3</v>
      </c>
      <c r="AQ56" s="87">
        <f t="shared" si="8"/>
        <v>8.0360520000000001E-3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30.239045000000001</v>
      </c>
      <c r="G58" s="96">
        <v>34.008665999999998</v>
      </c>
      <c r="H58" s="96">
        <v>0.96739218999999999</v>
      </c>
      <c r="I58" s="60">
        <v>0.97275332000000003</v>
      </c>
      <c r="J58" s="60">
        <v>6.0408823E-2</v>
      </c>
      <c r="K58" s="61"/>
      <c r="L58" s="258"/>
      <c r="M58" s="258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28.008814000000001</v>
      </c>
      <c r="Y58" s="96">
        <v>31.793478</v>
      </c>
      <c r="Z58" s="96">
        <v>0.94933973999999999</v>
      </c>
      <c r="AA58" s="60">
        <v>0.95988362000000005</v>
      </c>
      <c r="AB58" s="60">
        <v>8.4547300000000006E-2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-2.2302309999999999</v>
      </c>
      <c r="AN58" s="95">
        <f t="shared" si="5"/>
        <v>-2.2151879999999977</v>
      </c>
      <c r="AO58" s="95">
        <f t="shared" si="6"/>
        <v>-1.8052449999999998E-2</v>
      </c>
      <c r="AP58" s="95">
        <f t="shared" si="7"/>
        <v>-1.2869699999999984E-2</v>
      </c>
      <c r="AQ58" s="120">
        <f t="shared" si="8"/>
        <v>2.4138477000000005E-2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33.092692</v>
      </c>
      <c r="G59" s="187">
        <v>36.816242000000003</v>
      </c>
      <c r="H59" s="187">
        <v>0.97993498999999995</v>
      </c>
      <c r="I59" s="62">
        <v>0.98410677000000002</v>
      </c>
      <c r="J59" s="62">
        <v>3.8156404999999997E-2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30.954046999999999</v>
      </c>
      <c r="Y59" s="187">
        <v>34.678851999999999</v>
      </c>
      <c r="Z59" s="187">
        <v>0.97116150999999995</v>
      </c>
      <c r="AA59" s="62">
        <v>0.97692241000000002</v>
      </c>
      <c r="AB59" s="62">
        <v>5.3417359999999997E-2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6"/>
      <c r="AM59" s="86">
        <f t="shared" si="4"/>
        <v>-2.1386450000000004</v>
      </c>
      <c r="AN59" s="121">
        <f t="shared" si="5"/>
        <v>-2.1373900000000035</v>
      </c>
      <c r="AO59" s="121">
        <f t="shared" si="6"/>
        <v>-8.7734800000000002E-3</v>
      </c>
      <c r="AP59" s="121">
        <f t="shared" si="7"/>
        <v>-7.1843600000000007E-3</v>
      </c>
      <c r="AQ59" s="87">
        <f t="shared" si="8"/>
        <v>1.5260955E-2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36.431790999999997</v>
      </c>
      <c r="G60" s="187">
        <v>40.39996</v>
      </c>
      <c r="H60" s="187">
        <v>0.98885128</v>
      </c>
      <c r="I60" s="62">
        <v>0.99195263</v>
      </c>
      <c r="J60" s="62">
        <v>2.3970762E-2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33.957987000000003</v>
      </c>
      <c r="Y60" s="187">
        <v>37.645553999999997</v>
      </c>
      <c r="Z60" s="187">
        <v>0.98211212999999997</v>
      </c>
      <c r="AA60" s="62">
        <v>0.98643400000000003</v>
      </c>
      <c r="AB60" s="62">
        <v>3.6179191999999999E-2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6"/>
      <c r="AM60" s="86">
        <f t="shared" si="4"/>
        <v>-2.4738039999999941</v>
      </c>
      <c r="AN60" s="121">
        <f t="shared" si="5"/>
        <v>-2.754406000000003</v>
      </c>
      <c r="AO60" s="121">
        <f t="shared" si="6"/>
        <v>-6.7391500000000271E-3</v>
      </c>
      <c r="AP60" s="121">
        <f t="shared" si="7"/>
        <v>-5.5186299999999688E-3</v>
      </c>
      <c r="AQ60" s="87">
        <f t="shared" si="8"/>
        <v>1.2208429999999999E-2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39.712986999999998</v>
      </c>
      <c r="G61" s="187">
        <v>43.834802000000003</v>
      </c>
      <c r="H61" s="187">
        <v>0.99365530000000002</v>
      </c>
      <c r="I61" s="62">
        <v>0.99583569000000005</v>
      </c>
      <c r="J61" s="62">
        <v>1.16793625E-2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37.655793000000003</v>
      </c>
      <c r="Y61" s="187">
        <v>41.615842000000001</v>
      </c>
      <c r="Z61" s="187">
        <v>0.99031628999999999</v>
      </c>
      <c r="AA61" s="62">
        <v>0.99329553000000004</v>
      </c>
      <c r="AB61" s="62">
        <v>1.9822849E-2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6"/>
      <c r="AM61" s="86">
        <f t="shared" si="4"/>
        <v>-2.0571939999999955</v>
      </c>
      <c r="AN61" s="121">
        <f t="shared" si="5"/>
        <v>-2.2189600000000027</v>
      </c>
      <c r="AO61" s="121">
        <f t="shared" si="6"/>
        <v>-3.3390100000000311E-3</v>
      </c>
      <c r="AP61" s="121">
        <f t="shared" si="7"/>
        <v>-2.5401600000000135E-3</v>
      </c>
      <c r="AQ61" s="87">
        <f t="shared" si="8"/>
        <v>8.1434864999999999E-3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30.823250000000002</v>
      </c>
      <c r="G63" s="96">
        <v>34.763317999999998</v>
      </c>
      <c r="H63" s="96">
        <v>0.96680496000000005</v>
      </c>
      <c r="I63" s="60">
        <v>0.97302054000000004</v>
      </c>
      <c r="J63" s="60">
        <v>5.6764290000000002E-2</v>
      </c>
      <c r="K63" s="61"/>
      <c r="L63" s="258"/>
      <c r="M63" s="258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28.230336999999999</v>
      </c>
      <c r="Y63" s="96">
        <v>32.457259999999998</v>
      </c>
      <c r="Z63" s="96">
        <v>0.94838261000000001</v>
      </c>
      <c r="AA63" s="60">
        <v>0.95958405000000002</v>
      </c>
      <c r="AB63" s="60">
        <v>8.2246130000000001E-2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-2.5929130000000029</v>
      </c>
      <c r="AN63" s="95">
        <f t="shared" si="5"/>
        <v>-2.3060580000000002</v>
      </c>
      <c r="AO63" s="95">
        <f t="shared" si="6"/>
        <v>-1.8422350000000032E-2</v>
      </c>
      <c r="AP63" s="95">
        <f t="shared" si="7"/>
        <v>-1.3436490000000023E-2</v>
      </c>
      <c r="AQ63" s="120">
        <f t="shared" si="8"/>
        <v>2.5481839999999999E-2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33.965079000000003</v>
      </c>
      <c r="G64" s="187">
        <v>37.616613999999998</v>
      </c>
      <c r="H64" s="187">
        <v>0.97992148000000001</v>
      </c>
      <c r="I64" s="62">
        <v>0.98439876000000004</v>
      </c>
      <c r="J64" s="62">
        <v>3.5408324999999997E-2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31.604672000000001</v>
      </c>
      <c r="Y64" s="187">
        <v>35.429474999999996</v>
      </c>
      <c r="Z64" s="187">
        <v>0.97035086000000004</v>
      </c>
      <c r="AA64" s="62">
        <v>0.97662762000000003</v>
      </c>
      <c r="AB64" s="62">
        <v>4.9652759999999997E-2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6"/>
      <c r="AM64" s="86">
        <f t="shared" si="4"/>
        <v>-2.3604070000000021</v>
      </c>
      <c r="AN64" s="121">
        <f t="shared" si="5"/>
        <v>-2.1871390000000019</v>
      </c>
      <c r="AO64" s="121">
        <f t="shared" si="6"/>
        <v>-9.5706199999999741E-3</v>
      </c>
      <c r="AP64" s="121">
        <f t="shared" si="7"/>
        <v>-7.7711400000000097E-3</v>
      </c>
      <c r="AQ64" s="87">
        <f t="shared" si="8"/>
        <v>1.4244435E-2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37.118476999999999</v>
      </c>
      <c r="G65" s="187">
        <v>40.865465999999998</v>
      </c>
      <c r="H65" s="187">
        <v>0.98897024</v>
      </c>
      <c r="I65" s="62">
        <v>0.99218240000000002</v>
      </c>
      <c r="J65" s="62">
        <v>2.2712547E-2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34.888770999999998</v>
      </c>
      <c r="Y65" s="187">
        <v>38.414934000000002</v>
      </c>
      <c r="Z65" s="187">
        <v>0.98203269000000004</v>
      </c>
      <c r="AA65" s="62">
        <v>0.98648829000000005</v>
      </c>
      <c r="AB65" s="62">
        <v>3.2216295999999998E-2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6"/>
      <c r="AM65" s="86">
        <f t="shared" si="4"/>
        <v>-2.2297060000000002</v>
      </c>
      <c r="AN65" s="121">
        <f t="shared" si="5"/>
        <v>-2.4505319999999955</v>
      </c>
      <c r="AO65" s="121">
        <f t="shared" si="6"/>
        <v>-6.937549999999959E-3</v>
      </c>
      <c r="AP65" s="121">
        <f t="shared" si="7"/>
        <v>-5.6941099999999745E-3</v>
      </c>
      <c r="AQ65" s="87">
        <f t="shared" si="8"/>
        <v>9.5037489999999988E-3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40.501007999999999</v>
      </c>
      <c r="G66" s="187">
        <v>44.345196000000001</v>
      </c>
      <c r="H66" s="187">
        <v>0.99374340999999999</v>
      </c>
      <c r="I66" s="62">
        <v>0.99591792000000001</v>
      </c>
      <c r="J66" s="62">
        <v>1.1342066E-2</v>
      </c>
      <c r="K66" s="188"/>
      <c r="L66" s="259"/>
      <c r="M66" s="259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38.247309999999999</v>
      </c>
      <c r="Y66" s="187">
        <v>41.972481999999999</v>
      </c>
      <c r="Z66" s="187">
        <v>0.99047492000000004</v>
      </c>
      <c r="AA66" s="62">
        <v>0.99353670000000005</v>
      </c>
      <c r="AB66" s="62">
        <v>1.8934566999999999E-2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6"/>
      <c r="AM66" s="86">
        <f t="shared" si="4"/>
        <v>-2.253698</v>
      </c>
      <c r="AN66" s="121">
        <f t="shared" si="5"/>
        <v>-2.372714000000002</v>
      </c>
      <c r="AO66" s="121">
        <f t="shared" si="6"/>
        <v>-3.2684899999999573E-3</v>
      </c>
      <c r="AP66" s="121">
        <f t="shared" si="7"/>
        <v>-2.3812199999999617E-3</v>
      </c>
      <c r="AQ66" s="87">
        <f t="shared" si="8"/>
        <v>7.5925009999999998E-3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29.515498000000001</v>
      </c>
      <c r="G68" s="96">
        <v>32.887830000000001</v>
      </c>
      <c r="H68" s="96">
        <v>0.96477637000000005</v>
      </c>
      <c r="I68" s="60">
        <v>0.97085109999999997</v>
      </c>
      <c r="J68" s="60">
        <v>7.2609320000000005E-2</v>
      </c>
      <c r="K68" s="61"/>
      <c r="L68" s="258"/>
      <c r="M68" s="258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27.648222000000001</v>
      </c>
      <c r="Y68" s="96">
        <v>31.090136000000001</v>
      </c>
      <c r="Z68" s="96">
        <v>0.94519706000000003</v>
      </c>
      <c r="AA68" s="60">
        <v>0.95759000000000005</v>
      </c>
      <c r="AB68" s="60">
        <v>0.101277515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-1.8672760000000004</v>
      </c>
      <c r="AN68" s="95">
        <f t="shared" si="5"/>
        <v>-1.7976939999999999</v>
      </c>
      <c r="AO68" s="95">
        <f t="shared" si="6"/>
        <v>-1.9579310000000016E-2</v>
      </c>
      <c r="AP68" s="95">
        <f t="shared" si="7"/>
        <v>-1.3261099999999915E-2</v>
      </c>
      <c r="AQ68" s="120">
        <f t="shared" si="8"/>
        <v>2.8668194999999994E-2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32.176788999999999</v>
      </c>
      <c r="G69" s="187">
        <v>35.839378000000004</v>
      </c>
      <c r="H69" s="187">
        <v>0.97911314000000005</v>
      </c>
      <c r="I69" s="62">
        <v>0.98362404000000003</v>
      </c>
      <c r="J69" s="62">
        <v>5.0820379999999998E-2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30.094436000000002</v>
      </c>
      <c r="Y69" s="187">
        <v>33.514254000000001</v>
      </c>
      <c r="Z69" s="187">
        <v>0.96824505000000005</v>
      </c>
      <c r="AA69" s="62">
        <v>0.97375926999999995</v>
      </c>
      <c r="AB69" s="62">
        <v>6.5814700000000004E-2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6"/>
      <c r="AM69" s="86">
        <f t="shared" si="4"/>
        <v>-2.0823529999999977</v>
      </c>
      <c r="AN69" s="121">
        <f t="shared" si="5"/>
        <v>-2.3251240000000024</v>
      </c>
      <c r="AO69" s="121">
        <f t="shared" si="6"/>
        <v>-1.0868089999999997E-2</v>
      </c>
      <c r="AP69" s="121">
        <f t="shared" si="7"/>
        <v>-9.8647700000000782E-3</v>
      </c>
      <c r="AQ69" s="87">
        <f t="shared" si="8"/>
        <v>1.4994320000000005E-2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34.744104</v>
      </c>
      <c r="G70" s="187">
        <v>39.337843999999997</v>
      </c>
      <c r="H70" s="187">
        <v>0.98907520999999998</v>
      </c>
      <c r="I70" s="62">
        <v>0.99218209000000002</v>
      </c>
      <c r="J70" s="62">
        <v>3.4025556999999998E-2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33.163552000000003</v>
      </c>
      <c r="Y70" s="187">
        <v>36.91133</v>
      </c>
      <c r="Z70" s="187">
        <v>0.98159403000000001</v>
      </c>
      <c r="AA70" s="62">
        <v>0.98597617000000004</v>
      </c>
      <c r="AB70" s="62">
        <v>4.2718939999999997E-2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6"/>
      <c r="AM70" s="86">
        <f t="shared" si="4"/>
        <v>-1.5805519999999973</v>
      </c>
      <c r="AN70" s="121">
        <f t="shared" si="5"/>
        <v>-2.4265139999999974</v>
      </c>
      <c r="AO70" s="121">
        <f t="shared" si="6"/>
        <v>-7.4811799999999762E-3</v>
      </c>
      <c r="AP70" s="121">
        <f t="shared" si="7"/>
        <v>-6.2059199999999759E-3</v>
      </c>
      <c r="AQ70" s="87">
        <f t="shared" si="8"/>
        <v>8.693382999999999E-3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37.913330999999999</v>
      </c>
      <c r="G71" s="187">
        <v>42.410904000000002</v>
      </c>
      <c r="H71" s="187">
        <v>0.99367885</v>
      </c>
      <c r="I71" s="62">
        <v>0.99585741999999999</v>
      </c>
      <c r="J71" s="62">
        <v>1.7221808000000002E-2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35.842514000000001</v>
      </c>
      <c r="Y71" s="187">
        <v>40.429637999999997</v>
      </c>
      <c r="Z71" s="187">
        <v>0.99052974999999999</v>
      </c>
      <c r="AA71" s="62">
        <v>0.99345061999999995</v>
      </c>
      <c r="AB71" s="62">
        <v>2.8178476000000001E-2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6"/>
      <c r="AM71" s="86">
        <f t="shared" si="4"/>
        <v>-2.0708169999999981</v>
      </c>
      <c r="AN71" s="121">
        <f t="shared" si="5"/>
        <v>-1.9812660000000051</v>
      </c>
      <c r="AO71" s="121">
        <f t="shared" si="6"/>
        <v>-3.1491000000000158E-3</v>
      </c>
      <c r="AP71" s="121">
        <f t="shared" si="7"/>
        <v>-2.4068000000000422E-3</v>
      </c>
      <c r="AQ71" s="87">
        <f t="shared" si="8"/>
        <v>1.0956667999999999E-2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30.170214000000001</v>
      </c>
      <c r="G73" s="96">
        <v>33.567247999999999</v>
      </c>
      <c r="H73" s="96">
        <v>0.96730643999999999</v>
      </c>
      <c r="I73" s="60">
        <v>0.97256058000000001</v>
      </c>
      <c r="J73" s="60">
        <v>6.3047339999999993E-2</v>
      </c>
      <c r="K73" s="61"/>
      <c r="L73" s="258"/>
      <c r="M73" s="258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28.056059999999999</v>
      </c>
      <c r="Y73" s="96">
        <v>31.647531000000001</v>
      </c>
      <c r="Z73" s="96">
        <v>0.94905004999999998</v>
      </c>
      <c r="AA73" s="60">
        <v>0.96071890000000004</v>
      </c>
      <c r="AB73" s="60">
        <v>9.0315010000000001E-2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-2.1141540000000028</v>
      </c>
      <c r="AN73" s="95">
        <f t="shared" si="5"/>
        <v>-1.9197169999999986</v>
      </c>
      <c r="AO73" s="95">
        <f t="shared" si="6"/>
        <v>-1.8256390000000011E-2</v>
      </c>
      <c r="AP73" s="95">
        <f t="shared" si="7"/>
        <v>-1.1841679999999966E-2</v>
      </c>
      <c r="AQ73" s="120">
        <f t="shared" si="8"/>
        <v>2.7267670000000008E-2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33.140363999999998</v>
      </c>
      <c r="G74" s="187">
        <v>36.39725</v>
      </c>
      <c r="H74" s="187">
        <v>0.98007188000000001</v>
      </c>
      <c r="I74" s="62">
        <v>0.98443000999999997</v>
      </c>
      <c r="J74" s="62">
        <v>4.2909450000000002E-2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30.903677999999999</v>
      </c>
      <c r="Y74" s="187">
        <v>34.196266000000001</v>
      </c>
      <c r="Z74" s="187">
        <v>0.97060069999999998</v>
      </c>
      <c r="AA74" s="62">
        <v>0.97599773000000001</v>
      </c>
      <c r="AB74" s="62">
        <v>5.6194375999999997E-2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6"/>
      <c r="AM74" s="86">
        <f t="shared" si="4"/>
        <v>-2.2366859999999988</v>
      </c>
      <c r="AN74" s="121">
        <f t="shared" si="5"/>
        <v>-2.2009839999999983</v>
      </c>
      <c r="AO74" s="121">
        <f t="shared" si="6"/>
        <v>-9.4711800000000235E-3</v>
      </c>
      <c r="AP74" s="121">
        <f t="shared" si="7"/>
        <v>-8.4322799999999587E-3</v>
      </c>
      <c r="AQ74" s="87">
        <f t="shared" si="8"/>
        <v>1.3284925999999996E-2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36.588472000000003</v>
      </c>
      <c r="G75" s="187">
        <v>40.606420999999997</v>
      </c>
      <c r="H75" s="187">
        <v>0.98933707000000004</v>
      </c>
      <c r="I75" s="62">
        <v>0.99245422000000005</v>
      </c>
      <c r="J75" s="62">
        <v>2.5293414E-2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34.069954000000003</v>
      </c>
      <c r="Y75" s="187">
        <v>37.373545999999997</v>
      </c>
      <c r="Z75" s="187">
        <v>0.98217717999999998</v>
      </c>
      <c r="AA75" s="62">
        <v>0.98666774999999995</v>
      </c>
      <c r="AB75" s="62">
        <v>3.8139340000000001E-2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6"/>
      <c r="AM75" s="86">
        <f t="shared" si="4"/>
        <v>-2.5185180000000003</v>
      </c>
      <c r="AN75" s="121">
        <f t="shared" si="5"/>
        <v>-3.2328749999999999</v>
      </c>
      <c r="AO75" s="121">
        <f t="shared" si="6"/>
        <v>-7.1598900000000576E-3</v>
      </c>
      <c r="AP75" s="121">
        <f t="shared" si="7"/>
        <v>-5.786470000000099E-3</v>
      </c>
      <c r="AQ75" s="87">
        <f t="shared" si="8"/>
        <v>1.2845926000000001E-2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38.130451000000001</v>
      </c>
      <c r="G76" s="187">
        <v>42.811056999999998</v>
      </c>
      <c r="H76" s="187">
        <v>0.99378082000000001</v>
      </c>
      <c r="I76" s="62">
        <v>0.99583144000000001</v>
      </c>
      <c r="J76" s="62">
        <v>1.9029014E-2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37.113309000000001</v>
      </c>
      <c r="Y76" s="187">
        <v>41.378182000000002</v>
      </c>
      <c r="Z76" s="187">
        <v>0.99066425999999996</v>
      </c>
      <c r="AA76" s="62">
        <v>0.99364657000000001</v>
      </c>
      <c r="AB76" s="62">
        <v>2.4632819E-2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6"/>
      <c r="AM76" s="86">
        <f t="shared" si="4"/>
        <v>-1.0171419999999998</v>
      </c>
      <c r="AN76" s="121">
        <f t="shared" si="5"/>
        <v>-1.4328749999999957</v>
      </c>
      <c r="AO76" s="121">
        <f t="shared" si="6"/>
        <v>-3.116560000000046E-3</v>
      </c>
      <c r="AP76" s="121">
        <f t="shared" si="7"/>
        <v>-2.1848700000000054E-3</v>
      </c>
      <c r="AQ76" s="87">
        <f t="shared" si="8"/>
        <v>5.6038049999999999E-3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29.949766</v>
      </c>
      <c r="G78" s="96">
        <v>33.446973999999997</v>
      </c>
      <c r="H78" s="96">
        <v>0.96856916000000004</v>
      </c>
      <c r="I78" s="60">
        <v>0.97361662000000004</v>
      </c>
      <c r="J78" s="60">
        <v>6.6916169999999997E-2</v>
      </c>
      <c r="K78" s="61"/>
      <c r="L78" s="258"/>
      <c r="M78" s="258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27.935051000000001</v>
      </c>
      <c r="Y78" s="96">
        <v>31.447706</v>
      </c>
      <c r="Z78" s="96">
        <v>0.95063003000000001</v>
      </c>
      <c r="AA78" s="60">
        <v>0.96161346999999997</v>
      </c>
      <c r="AB78" s="60">
        <v>9.4842640000000006E-2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-2.0147149999999989</v>
      </c>
      <c r="AN78" s="95">
        <f t="shared" si="5"/>
        <v>-1.9992679999999972</v>
      </c>
      <c r="AO78" s="95">
        <f t="shared" si="6"/>
        <v>-1.7939130000000025E-2</v>
      </c>
      <c r="AP78" s="95">
        <f t="shared" si="7"/>
        <v>-1.2003150000000073E-2</v>
      </c>
      <c r="AQ78" s="120">
        <f t="shared" si="8"/>
        <v>2.7926470000000009E-2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32.449064999999997</v>
      </c>
      <c r="G79" s="187">
        <v>36.213355999999997</v>
      </c>
      <c r="H79" s="187">
        <v>0.98053288999999999</v>
      </c>
      <c r="I79" s="62">
        <v>0.98454984000000001</v>
      </c>
      <c r="J79" s="62">
        <v>4.7567251999999997E-2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30.586410999999998</v>
      </c>
      <c r="Y79" s="187">
        <v>34.173366000000001</v>
      </c>
      <c r="Z79" s="187">
        <v>0.97192128</v>
      </c>
      <c r="AA79" s="62">
        <v>0.97692031999999995</v>
      </c>
      <c r="AB79" s="62">
        <v>6.021079E-2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6"/>
      <c r="AM79" s="86">
        <f t="shared" si="4"/>
        <v>-1.8626539999999991</v>
      </c>
      <c r="AN79" s="121">
        <f t="shared" si="5"/>
        <v>-2.039989999999996</v>
      </c>
      <c r="AO79" s="121">
        <f t="shared" si="6"/>
        <v>-8.6116099999999918E-3</v>
      </c>
      <c r="AP79" s="121">
        <f t="shared" si="7"/>
        <v>-7.6295200000000563E-3</v>
      </c>
      <c r="AQ79" s="87">
        <f t="shared" si="8"/>
        <v>1.2643538000000003E-2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35.458460000000002</v>
      </c>
      <c r="G80" s="187">
        <v>39.952024000000002</v>
      </c>
      <c r="H80" s="187">
        <v>0.98937655000000002</v>
      </c>
      <c r="I80" s="62">
        <v>0.99247185999999998</v>
      </c>
      <c r="J80" s="62">
        <v>3.1973152999999997E-2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33.077796999999997</v>
      </c>
      <c r="Y80" s="187">
        <v>36.984333999999997</v>
      </c>
      <c r="Z80" s="187">
        <v>0.98254596000000005</v>
      </c>
      <c r="AA80" s="62">
        <v>0.98661293000000005</v>
      </c>
      <c r="AB80" s="62">
        <v>4.5527964999999997E-2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6"/>
      <c r="AM80" s="86">
        <f t="shared" si="4"/>
        <v>-2.3806630000000055</v>
      </c>
      <c r="AN80" s="121">
        <f t="shared" si="5"/>
        <v>-2.9676900000000046</v>
      </c>
      <c r="AO80" s="121">
        <f t="shared" si="6"/>
        <v>-6.8305899999999697E-3</v>
      </c>
      <c r="AP80" s="121">
        <f t="shared" si="7"/>
        <v>-5.8589299999999289E-3</v>
      </c>
      <c r="AQ80" s="87">
        <f t="shared" si="8"/>
        <v>1.3554811999999999E-2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38.573754000000001</v>
      </c>
      <c r="G81" s="187">
        <v>42.995071000000003</v>
      </c>
      <c r="H81" s="187">
        <v>0.99381147999999997</v>
      </c>
      <c r="I81" s="62">
        <v>0.99601264</v>
      </c>
      <c r="J81" s="62">
        <v>1.5934899999999998E-2</v>
      </c>
      <c r="K81" s="188"/>
      <c r="L81" s="259"/>
      <c r="M81" s="259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36.642868999999997</v>
      </c>
      <c r="Y81" s="187">
        <v>41.066766000000001</v>
      </c>
      <c r="Z81" s="187">
        <v>0.99066348000000004</v>
      </c>
      <c r="AA81" s="62">
        <v>0.99346385999999998</v>
      </c>
      <c r="AB81" s="62">
        <v>2.5162634E-2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6"/>
      <c r="AM81" s="86">
        <f t="shared" si="4"/>
        <v>-1.9308850000000035</v>
      </c>
      <c r="AN81" s="121">
        <f t="shared" si="5"/>
        <v>-1.9283050000000017</v>
      </c>
      <c r="AO81" s="121">
        <f t="shared" si="6"/>
        <v>-3.1479999999999286E-3</v>
      </c>
      <c r="AP81" s="121">
        <f t="shared" si="7"/>
        <v>-2.5487800000000282E-3</v>
      </c>
      <c r="AQ81" s="87">
        <f t="shared" si="8"/>
        <v>9.2277340000000013E-3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30.543510999999999</v>
      </c>
      <c r="G83" s="96">
        <v>33.863517000000002</v>
      </c>
      <c r="H83" s="96">
        <v>0.96941533999999996</v>
      </c>
      <c r="I83" s="60">
        <v>0.97482860000000005</v>
      </c>
      <c r="J83" s="60">
        <v>6.2966110000000006E-2</v>
      </c>
      <c r="K83" s="61"/>
      <c r="L83" s="258"/>
      <c r="M83" s="258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28.338179</v>
      </c>
      <c r="Y83" s="96">
        <v>31.749293999999999</v>
      </c>
      <c r="Z83" s="96">
        <v>0.95226781999999999</v>
      </c>
      <c r="AA83" s="60">
        <v>0.96261540000000001</v>
      </c>
      <c r="AB83" s="60">
        <v>9.1547965999999995E-2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-2.2053319999999985</v>
      </c>
      <c r="AN83" s="95">
        <f t="shared" si="5"/>
        <v>-2.1142230000000026</v>
      </c>
      <c r="AO83" s="95">
        <f t="shared" si="6"/>
        <v>-1.7147519999999972E-2</v>
      </c>
      <c r="AP83" s="95">
        <f t="shared" si="7"/>
        <v>-1.2213200000000035E-2</v>
      </c>
      <c r="AQ83" s="120">
        <f t="shared" si="8"/>
        <v>2.8581855999999989E-2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33.044044999999997</v>
      </c>
      <c r="G84" s="187">
        <v>36.703493999999999</v>
      </c>
      <c r="H84" s="187">
        <v>0.98086423</v>
      </c>
      <c r="I84" s="62">
        <v>0.98503017000000004</v>
      </c>
      <c r="J84" s="62">
        <v>4.3007493000000001E-2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31.230591</v>
      </c>
      <c r="Y84" s="187">
        <v>34.613880000000002</v>
      </c>
      <c r="Z84" s="187">
        <v>0.97275557000000001</v>
      </c>
      <c r="AA84" s="62">
        <v>0.97837258999999999</v>
      </c>
      <c r="AB84" s="62">
        <v>5.7151936E-2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6"/>
      <c r="AM84" s="86">
        <f t="shared" si="4"/>
        <v>-1.8134539999999966</v>
      </c>
      <c r="AN84" s="121">
        <f t="shared" si="5"/>
        <v>-2.0896139999999974</v>
      </c>
      <c r="AO84" s="121">
        <f t="shared" si="6"/>
        <v>-8.1086599999999898E-3</v>
      </c>
      <c r="AP84" s="121">
        <f t="shared" si="7"/>
        <v>-6.6575800000000518E-3</v>
      </c>
      <c r="AQ84" s="87">
        <f t="shared" si="8"/>
        <v>1.4144443E-2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36.009334000000003</v>
      </c>
      <c r="G85" s="187">
        <v>40.256217999999997</v>
      </c>
      <c r="H85" s="187">
        <v>0.98916601000000004</v>
      </c>
      <c r="I85" s="62">
        <v>0.99250022000000004</v>
      </c>
      <c r="J85" s="62">
        <v>2.857877E-2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33.723154999999998</v>
      </c>
      <c r="Y85" s="187">
        <v>37.473284999999997</v>
      </c>
      <c r="Z85" s="187">
        <v>0.98285701999999997</v>
      </c>
      <c r="AA85" s="62">
        <v>0.98725130999999999</v>
      </c>
      <c r="AB85" s="62">
        <v>4.1099414000000001E-2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6"/>
      <c r="AM85" s="86">
        <f t="shared" si="4"/>
        <v>-2.2861790000000042</v>
      </c>
      <c r="AN85" s="121">
        <f t="shared" si="5"/>
        <v>-2.7829329999999999</v>
      </c>
      <c r="AO85" s="121">
        <f t="shared" si="6"/>
        <v>-6.3089900000000698E-3</v>
      </c>
      <c r="AP85" s="121">
        <f t="shared" si="7"/>
        <v>-5.248910000000051E-3</v>
      </c>
      <c r="AQ85" s="87">
        <f t="shared" si="8"/>
        <v>1.2520644000000001E-2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39.095536000000003</v>
      </c>
      <c r="G86" s="187">
        <v>43.378740000000001</v>
      </c>
      <c r="H86" s="187">
        <v>0.99364775000000005</v>
      </c>
      <c r="I86" s="62">
        <v>0.99595288000000004</v>
      </c>
      <c r="J86" s="62">
        <v>1.4743825E-2</v>
      </c>
      <c r="K86" s="188"/>
      <c r="L86" s="259"/>
      <c r="M86" s="259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37.178857000000001</v>
      </c>
      <c r="Y86" s="187">
        <v>41.327792000000002</v>
      </c>
      <c r="Z86" s="187">
        <v>0.99051023999999999</v>
      </c>
      <c r="AA86" s="62">
        <v>0.99353391000000002</v>
      </c>
      <c r="AB86" s="62">
        <v>2.2905897000000001E-2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6"/>
      <c r="AM86" s="86">
        <f t="shared" si="4"/>
        <v>-1.916679000000002</v>
      </c>
      <c r="AN86" s="121">
        <f t="shared" si="5"/>
        <v>-2.0509479999999982</v>
      </c>
      <c r="AO86" s="121">
        <f t="shared" si="6"/>
        <v>-3.1375100000000655E-3</v>
      </c>
      <c r="AP86" s="121">
        <f t="shared" si="7"/>
        <v>-2.4189700000000203E-3</v>
      </c>
      <c r="AQ86" s="87">
        <f t="shared" si="8"/>
        <v>8.1620720000000011E-3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31.000150999999999</v>
      </c>
      <c r="G88" s="96">
        <v>34.517943000000002</v>
      </c>
      <c r="H88" s="96">
        <v>0.97096484000000005</v>
      </c>
      <c r="I88" s="60">
        <v>0.97547149</v>
      </c>
      <c r="J88" s="60">
        <v>5.6490652000000002E-2</v>
      </c>
      <c r="K88" s="61"/>
      <c r="L88" s="258"/>
      <c r="M88" s="258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28.68553</v>
      </c>
      <c r="Y88" s="96">
        <v>32.256568000000001</v>
      </c>
      <c r="Z88" s="96">
        <v>0.95474062000000004</v>
      </c>
      <c r="AA88" s="60">
        <v>0.96419895</v>
      </c>
      <c r="AB88" s="60">
        <v>8.5221829999999998E-2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-2.3146209999999989</v>
      </c>
      <c r="AN88" s="95">
        <f t="shared" si="5"/>
        <v>-2.261375000000001</v>
      </c>
      <c r="AO88" s="95">
        <f t="shared" si="6"/>
        <v>-1.6224220000000011E-2</v>
      </c>
      <c r="AP88" s="95">
        <f t="shared" si="7"/>
        <v>-1.1272539999999998E-2</v>
      </c>
      <c r="AQ88" s="120">
        <f t="shared" si="8"/>
        <v>2.8731177999999996E-2</v>
      </c>
      <c r="AR88" s="37"/>
      <c r="AS88" s="234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33.905714000000003</v>
      </c>
      <c r="G89" s="187">
        <v>37.265256000000001</v>
      </c>
      <c r="H89" s="187">
        <v>0.98180732999999998</v>
      </c>
      <c r="I89" s="62">
        <v>0.98599782000000002</v>
      </c>
      <c r="J89" s="62">
        <v>3.8198948000000003E-2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31.701758000000002</v>
      </c>
      <c r="Y89" s="187">
        <v>35.257841999999997</v>
      </c>
      <c r="Z89" s="187">
        <v>0.97421897999999996</v>
      </c>
      <c r="AA89" s="62">
        <v>0.97933417</v>
      </c>
      <c r="AB89" s="62">
        <v>5.1336605E-2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6"/>
      <c r="AM89" s="86">
        <f t="shared" si="4"/>
        <v>-2.2039560000000016</v>
      </c>
      <c r="AN89" s="121">
        <f t="shared" si="5"/>
        <v>-2.0074140000000043</v>
      </c>
      <c r="AO89" s="121">
        <f t="shared" si="6"/>
        <v>-7.5883500000000215E-3</v>
      </c>
      <c r="AP89" s="121">
        <f t="shared" si="7"/>
        <v>-6.6636500000000209E-3</v>
      </c>
      <c r="AQ89" s="87">
        <f t="shared" si="8"/>
        <v>1.3137656999999997E-2</v>
      </c>
      <c r="AR89" s="37"/>
      <c r="AS89" s="234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37.201447000000002</v>
      </c>
      <c r="G90" s="187">
        <v>41.074635999999998</v>
      </c>
      <c r="H90" s="187">
        <v>0.98971695000000004</v>
      </c>
      <c r="I90" s="62">
        <v>0.99291529999999995</v>
      </c>
      <c r="J90" s="62">
        <v>2.3922046999999998E-2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34.686877000000003</v>
      </c>
      <c r="Y90" s="187">
        <v>38.036254999999997</v>
      </c>
      <c r="Z90" s="187">
        <v>0.98365864000000003</v>
      </c>
      <c r="AA90" s="62">
        <v>0.98797177000000003</v>
      </c>
      <c r="AB90" s="62">
        <v>3.529529E-2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6"/>
      <c r="AM90" s="86">
        <f t="shared" si="4"/>
        <v>-2.5145699999999991</v>
      </c>
      <c r="AN90" s="121">
        <f t="shared" si="5"/>
        <v>-3.0383810000000011</v>
      </c>
      <c r="AO90" s="121">
        <f t="shared" si="6"/>
        <v>-6.0583100000000112E-3</v>
      </c>
      <c r="AP90" s="121">
        <f t="shared" si="7"/>
        <v>-4.9435299999999183E-3</v>
      </c>
      <c r="AQ90" s="87">
        <f t="shared" si="8"/>
        <v>1.1373243000000002E-2</v>
      </c>
      <c r="AR90" s="37"/>
      <c r="AS90" s="234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40.297547000000002</v>
      </c>
      <c r="G91" s="187">
        <v>44.377792999999997</v>
      </c>
      <c r="H91" s="187">
        <v>0.99401476</v>
      </c>
      <c r="I91" s="62">
        <v>0.99607272000000002</v>
      </c>
      <c r="J91" s="62">
        <v>1.2206556E-2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37.906002000000001</v>
      </c>
      <c r="Y91" s="187">
        <v>41.92389</v>
      </c>
      <c r="Z91" s="187">
        <v>0.99099926000000005</v>
      </c>
      <c r="AA91" s="62">
        <v>0.99396885999999995</v>
      </c>
      <c r="AB91" s="62">
        <v>2.1770998999999999E-2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6"/>
      <c r="AM91" s="86">
        <f t="shared" si="4"/>
        <v>-2.3915450000000007</v>
      </c>
      <c r="AN91" s="121">
        <f t="shared" si="5"/>
        <v>-2.4539029999999968</v>
      </c>
      <c r="AO91" s="121">
        <f t="shared" si="6"/>
        <v>-3.0154999999999488E-3</v>
      </c>
      <c r="AP91" s="121">
        <f t="shared" si="7"/>
        <v>-2.1038600000000685E-3</v>
      </c>
      <c r="AQ91" s="87">
        <f t="shared" si="8"/>
        <v>9.5644429999999989E-3</v>
      </c>
      <c r="AR91" s="37"/>
      <c r="AS91" s="234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31.132238000000001</v>
      </c>
      <c r="G93" s="96">
        <v>34.799627999999998</v>
      </c>
      <c r="H93" s="96">
        <v>0.97123762000000002</v>
      </c>
      <c r="I93" s="60">
        <v>0.97542322000000004</v>
      </c>
      <c r="J93" s="60">
        <v>5.5769183E-2</v>
      </c>
      <c r="K93" s="61"/>
      <c r="L93" s="258"/>
      <c r="M93" s="258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28.658560999999999</v>
      </c>
      <c r="Y93" s="96">
        <v>32.427922000000002</v>
      </c>
      <c r="Z93" s="96">
        <v>0.95479955000000005</v>
      </c>
      <c r="AA93" s="60">
        <v>0.96313992999999998</v>
      </c>
      <c r="AB93" s="60">
        <v>8.4580610000000001E-2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-2.4736770000000021</v>
      </c>
      <c r="AN93" s="95">
        <f t="shared" si="5"/>
        <v>-2.3717059999999961</v>
      </c>
      <c r="AO93" s="95">
        <f t="shared" si="6"/>
        <v>-1.6438069999999971E-2</v>
      </c>
      <c r="AP93" s="95">
        <f t="shared" si="7"/>
        <v>-1.2283290000000058E-2</v>
      </c>
      <c r="AQ93" s="120">
        <f t="shared" si="8"/>
        <v>2.8811427000000001E-2</v>
      </c>
      <c r="AR93" s="37"/>
      <c r="AS93" s="234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33.892302000000001</v>
      </c>
      <c r="G94" s="187">
        <v>37.580804999999998</v>
      </c>
      <c r="H94" s="187">
        <v>0.98206716000000005</v>
      </c>
      <c r="I94" s="62">
        <v>0.9860643</v>
      </c>
      <c r="J94" s="62">
        <v>3.6885187E-2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31.712239</v>
      </c>
      <c r="Y94" s="187">
        <v>35.404764</v>
      </c>
      <c r="Z94" s="187">
        <v>0.97421186000000004</v>
      </c>
      <c r="AA94" s="62">
        <v>0.97918673000000001</v>
      </c>
      <c r="AB94" s="62">
        <v>5.1358644000000002E-2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6"/>
      <c r="AM94" s="86">
        <f t="shared" si="4"/>
        <v>-2.1800630000000005</v>
      </c>
      <c r="AN94" s="121">
        <f t="shared" si="5"/>
        <v>-2.1760409999999979</v>
      </c>
      <c r="AO94" s="121">
        <f t="shared" si="6"/>
        <v>-7.8553000000000095E-3</v>
      </c>
      <c r="AP94" s="121">
        <f t="shared" si="7"/>
        <v>-6.8775699999999995E-3</v>
      </c>
      <c r="AQ94" s="87">
        <f t="shared" si="8"/>
        <v>1.4473457000000002E-2</v>
      </c>
      <c r="AR94" s="37"/>
      <c r="AS94" s="234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37.326515000000001</v>
      </c>
      <c r="G95" s="187">
        <v>41.088943999999998</v>
      </c>
      <c r="H95" s="187">
        <v>0.98997957000000003</v>
      </c>
      <c r="I95" s="62">
        <v>0.99296832000000002</v>
      </c>
      <c r="J95" s="62">
        <v>2.2665009999999999E-2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34.679067000000003</v>
      </c>
      <c r="Y95" s="187">
        <v>38.276758000000001</v>
      </c>
      <c r="Z95" s="187">
        <v>0.98403795000000005</v>
      </c>
      <c r="AA95" s="62">
        <v>0.98803795000000005</v>
      </c>
      <c r="AB95" s="62">
        <v>3.4964304000000002E-2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6"/>
      <c r="AM95" s="86">
        <f t="shared" si="4"/>
        <v>-2.6474479999999971</v>
      </c>
      <c r="AN95" s="121">
        <f t="shared" si="5"/>
        <v>-2.812185999999997</v>
      </c>
      <c r="AO95" s="121">
        <f t="shared" si="6"/>
        <v>-5.9416199999999808E-3</v>
      </c>
      <c r="AP95" s="121">
        <f t="shared" si="7"/>
        <v>-4.9303699999999617E-3</v>
      </c>
      <c r="AQ95" s="87">
        <f t="shared" si="8"/>
        <v>1.2299294000000002E-2</v>
      </c>
      <c r="AR95" s="37"/>
      <c r="AS95" s="234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40.638339999999999</v>
      </c>
      <c r="G96" s="187">
        <v>44.626728999999997</v>
      </c>
      <c r="H96" s="187">
        <v>0.99422091999999995</v>
      </c>
      <c r="I96" s="62">
        <v>0.99628813999999999</v>
      </c>
      <c r="J96" s="62">
        <v>1.1630049E-2</v>
      </c>
      <c r="K96" s="188"/>
      <c r="L96" s="259"/>
      <c r="M96" s="259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38.338374000000002</v>
      </c>
      <c r="Y96" s="187">
        <v>42.201478999999999</v>
      </c>
      <c r="Z96" s="187">
        <v>0.99130470000000004</v>
      </c>
      <c r="AA96" s="62">
        <v>0.99407729</v>
      </c>
      <c r="AB96" s="62">
        <v>2.0108515E-2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6"/>
      <c r="AM96" s="86">
        <f t="shared" si="4"/>
        <v>-2.2999659999999977</v>
      </c>
      <c r="AN96" s="121">
        <f t="shared" si="5"/>
        <v>-2.4252499999999984</v>
      </c>
      <c r="AO96" s="121">
        <f t="shared" si="6"/>
        <v>-2.9162199999999139E-3</v>
      </c>
      <c r="AP96" s="121">
        <f t="shared" si="7"/>
        <v>-2.2108499999999864E-3</v>
      </c>
      <c r="AQ96" s="87">
        <f t="shared" si="8"/>
        <v>8.4784660000000005E-3</v>
      </c>
      <c r="AR96" s="37"/>
      <c r="AS96" s="234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31.453870999999999</v>
      </c>
      <c r="G98" s="96">
        <v>35.285580000000003</v>
      </c>
      <c r="H98" s="96">
        <v>0.96954346999999996</v>
      </c>
      <c r="I98" s="60">
        <v>0.97455747000000004</v>
      </c>
      <c r="J98" s="60">
        <v>5.3604263999999999E-2</v>
      </c>
      <c r="K98" s="61"/>
      <c r="L98" s="258"/>
      <c r="M98" s="258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28.818733999999999</v>
      </c>
      <c r="Y98" s="96">
        <v>32.852547000000001</v>
      </c>
      <c r="Z98" s="96">
        <v>0.95168987999999999</v>
      </c>
      <c r="AA98" s="60">
        <v>0.96131142000000003</v>
      </c>
      <c r="AB98" s="60">
        <v>8.3837375000000006E-2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-2.6351370000000003</v>
      </c>
      <c r="AN98" s="95">
        <f t="shared" si="15"/>
        <v>-2.4330330000000018</v>
      </c>
      <c r="AO98" s="95">
        <f t="shared" si="16"/>
        <v>-1.7853589999999975E-2</v>
      </c>
      <c r="AP98" s="95">
        <f t="shared" si="17"/>
        <v>-1.3246050000000009E-2</v>
      </c>
      <c r="AQ98" s="120">
        <f t="shared" si="18"/>
        <v>3.0233111000000007E-2</v>
      </c>
      <c r="AR98" s="37"/>
      <c r="AS98" s="234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34.285693999999999</v>
      </c>
      <c r="G99" s="187">
        <v>37.973787000000002</v>
      </c>
      <c r="H99" s="187">
        <v>0.98144807999999994</v>
      </c>
      <c r="I99" s="62">
        <v>0.98560504999999998</v>
      </c>
      <c r="J99" s="62">
        <v>3.3766795000000002E-2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32.054074999999997</v>
      </c>
      <c r="Y99" s="187">
        <v>35.814203999999997</v>
      </c>
      <c r="Z99" s="187">
        <v>0.97247037999999997</v>
      </c>
      <c r="AA99" s="62">
        <v>0.97800339000000003</v>
      </c>
      <c r="AB99" s="62">
        <v>4.9011983000000002E-2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6"/>
      <c r="AM99" s="86">
        <f t="shared" si="14"/>
        <v>-2.231619000000002</v>
      </c>
      <c r="AN99" s="121">
        <f t="shared" si="15"/>
        <v>-2.1595830000000049</v>
      </c>
      <c r="AO99" s="121">
        <f t="shared" si="16"/>
        <v>-8.9776999999999774E-3</v>
      </c>
      <c r="AP99" s="121">
        <f t="shared" si="17"/>
        <v>-7.6016599999999546E-3</v>
      </c>
      <c r="AQ99" s="87">
        <f t="shared" si="18"/>
        <v>1.5245188E-2</v>
      </c>
      <c r="AR99" s="37"/>
      <c r="AS99" s="234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37.542887999999998</v>
      </c>
      <c r="G100" s="187">
        <v>41.113368999999999</v>
      </c>
      <c r="H100" s="187">
        <v>0.98997122999999998</v>
      </c>
      <c r="I100" s="62">
        <v>0.99292798999999998</v>
      </c>
      <c r="J100" s="62">
        <v>2.0964013E-2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35.342292999999998</v>
      </c>
      <c r="Y100" s="187">
        <v>38.791820999999999</v>
      </c>
      <c r="Z100" s="187">
        <v>0.98340486999999999</v>
      </c>
      <c r="AA100" s="62">
        <v>0.98743022000000003</v>
      </c>
      <c r="AB100" s="62">
        <v>3.1141413E-2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6"/>
      <c r="AM100" s="86">
        <f t="shared" si="14"/>
        <v>-2.2005949999999999</v>
      </c>
      <c r="AN100" s="121">
        <f t="shared" si="15"/>
        <v>-2.3215479999999999</v>
      </c>
      <c r="AO100" s="121">
        <f t="shared" si="16"/>
        <v>-6.5663599999999933E-3</v>
      </c>
      <c r="AP100" s="121">
        <f t="shared" si="17"/>
        <v>-5.4977699999999574E-3</v>
      </c>
      <c r="AQ100" s="87">
        <f t="shared" si="18"/>
        <v>1.01774E-2</v>
      </c>
      <c r="AR100" s="37"/>
      <c r="AS100" s="234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41.101652000000001</v>
      </c>
      <c r="G101" s="187">
        <v>44.892772999999998</v>
      </c>
      <c r="H101" s="187">
        <v>0.99425686000000002</v>
      </c>
      <c r="I101" s="62">
        <v>0.99626166000000005</v>
      </c>
      <c r="J101" s="62">
        <v>1.0668828999999999E-2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38.901271999999999</v>
      </c>
      <c r="Y101" s="187">
        <v>42.522578000000003</v>
      </c>
      <c r="Z101" s="187">
        <v>0.99138018000000006</v>
      </c>
      <c r="AA101" s="62">
        <v>0.99420343</v>
      </c>
      <c r="AB101" s="62">
        <v>1.7774862999999998E-2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6"/>
      <c r="AM101" s="86">
        <f t="shared" si="14"/>
        <v>-2.2003800000000027</v>
      </c>
      <c r="AN101" s="121">
        <f t="shared" si="15"/>
        <v>-2.3701949999999954</v>
      </c>
      <c r="AO101" s="121">
        <f t="shared" si="16"/>
        <v>-2.8766799999999648E-3</v>
      </c>
      <c r="AP101" s="121">
        <f t="shared" si="17"/>
        <v>-2.0582300000000497E-3</v>
      </c>
      <c r="AQ101" s="87">
        <f t="shared" si="18"/>
        <v>7.1060339999999989E-3</v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31.177757</v>
      </c>
      <c r="G103" s="96">
        <v>34.693210999999998</v>
      </c>
      <c r="H103" s="96">
        <v>0.97079641000000005</v>
      </c>
      <c r="I103" s="60">
        <v>0.97821941000000001</v>
      </c>
      <c r="J103" s="60">
        <v>7.1743680000000004E-2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29.608495999999999</v>
      </c>
      <c r="Y103" s="96">
        <v>33.164284000000002</v>
      </c>
      <c r="Z103" s="96">
        <v>0.95385960000000003</v>
      </c>
      <c r="AA103" s="60">
        <v>0.96919531000000003</v>
      </c>
      <c r="AB103" s="60">
        <v>0.10527237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-1.5692610000000009</v>
      </c>
      <c r="AN103" s="95">
        <f t="shared" si="15"/>
        <v>-1.5289269999999959</v>
      </c>
      <c r="AO103" s="95">
        <f t="shared" si="16"/>
        <v>-1.6936810000000024E-2</v>
      </c>
      <c r="AP103" s="95">
        <f t="shared" si="17"/>
        <v>-9.0240999999999794E-3</v>
      </c>
      <c r="AQ103" s="120">
        <f t="shared" si="18"/>
        <v>3.352869E-2</v>
      </c>
      <c r="AR103" s="37"/>
      <c r="AS103" s="234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33.393089000000003</v>
      </c>
      <c r="G104" s="187">
        <v>36.943019999999997</v>
      </c>
      <c r="H104" s="187">
        <v>0.98159258000000005</v>
      </c>
      <c r="I104" s="62">
        <v>0.98663557000000002</v>
      </c>
      <c r="J104" s="62">
        <v>5.0956525000000003E-2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31.817256</v>
      </c>
      <c r="Y104" s="187">
        <v>35.365383999999999</v>
      </c>
      <c r="Z104" s="187">
        <v>0.97371529000000001</v>
      </c>
      <c r="AA104" s="62">
        <v>0.98029266999999998</v>
      </c>
      <c r="AB104" s="62">
        <v>6.5165130000000002E-2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6"/>
      <c r="AM104" s="86">
        <f t="shared" si="14"/>
        <v>-1.5758330000000029</v>
      </c>
      <c r="AN104" s="121">
        <f t="shared" si="15"/>
        <v>-1.5776359999999983</v>
      </c>
      <c r="AO104" s="121">
        <f t="shared" si="16"/>
        <v>-7.8772900000000368E-3</v>
      </c>
      <c r="AP104" s="121">
        <f t="shared" si="17"/>
        <v>-6.3429000000000402E-3</v>
      </c>
      <c r="AQ104" s="87">
        <f t="shared" si="18"/>
        <v>1.4208604999999999E-2</v>
      </c>
      <c r="AR104" s="37"/>
      <c r="AS104" s="234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35.899687999999998</v>
      </c>
      <c r="G105" s="187">
        <v>40.187911999999997</v>
      </c>
      <c r="H105" s="187">
        <v>0.98991934999999998</v>
      </c>
      <c r="I105" s="62">
        <v>0.99332436999999996</v>
      </c>
      <c r="J105" s="62">
        <v>3.3083715E-2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34.271991</v>
      </c>
      <c r="Y105" s="187">
        <v>37.924397999999997</v>
      </c>
      <c r="Z105" s="187">
        <v>0.98360539999999996</v>
      </c>
      <c r="AA105" s="62">
        <v>0.98851327</v>
      </c>
      <c r="AB105" s="62">
        <v>4.2511787000000002E-2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6"/>
      <c r="AM105" s="86">
        <f t="shared" si="14"/>
        <v>-1.6276969999999977</v>
      </c>
      <c r="AN105" s="121">
        <f t="shared" si="15"/>
        <v>-2.2635140000000007</v>
      </c>
      <c r="AO105" s="121">
        <f t="shared" si="16"/>
        <v>-6.3139500000000126E-3</v>
      </c>
      <c r="AP105" s="121">
        <f t="shared" si="17"/>
        <v>-4.8110999999999571E-3</v>
      </c>
      <c r="AQ105" s="87">
        <f t="shared" si="18"/>
        <v>9.4280720000000026E-3</v>
      </c>
      <c r="AR105" s="37"/>
      <c r="AS105" s="234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38.859313</v>
      </c>
      <c r="G106" s="187">
        <v>43.350838000000003</v>
      </c>
      <c r="H106" s="187">
        <v>0.99386447</v>
      </c>
      <c r="I106" s="62">
        <v>0.99623629999999996</v>
      </c>
      <c r="J106" s="62">
        <v>1.9300174E-2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37.307004999999997</v>
      </c>
      <c r="Y106" s="187">
        <v>41.490656000000001</v>
      </c>
      <c r="Z106" s="187">
        <v>0.99117593999999998</v>
      </c>
      <c r="AA106" s="62">
        <v>0.99427224999999997</v>
      </c>
      <c r="AB106" s="62">
        <v>2.5437201999999999E-2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6"/>
      <c r="AM106" s="86">
        <f t="shared" si="14"/>
        <v>-1.5523080000000036</v>
      </c>
      <c r="AN106" s="121">
        <f t="shared" si="15"/>
        <v>-1.8601820000000018</v>
      </c>
      <c r="AO106" s="121">
        <f t="shared" si="16"/>
        <v>-2.6885300000000223E-3</v>
      </c>
      <c r="AP106" s="121">
        <f t="shared" si="17"/>
        <v>-1.964049999999995E-3</v>
      </c>
      <c r="AQ106" s="87">
        <f t="shared" si="18"/>
        <v>6.1370279999999992E-3</v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>
        <v>31.487338000000001</v>
      </c>
      <c r="G108" s="96">
        <v>34.950035</v>
      </c>
      <c r="H108" s="96">
        <v>0.97197429999999996</v>
      </c>
      <c r="I108" s="60">
        <v>0.97870380000000001</v>
      </c>
      <c r="J108" s="60">
        <v>6.2348164999999997E-2</v>
      </c>
      <c r="K108" s="61"/>
      <c r="L108" s="258"/>
      <c r="M108" s="258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>
        <v>29.910558000000002</v>
      </c>
      <c r="Y108" s="96">
        <v>33.476581000000003</v>
      </c>
      <c r="Z108" s="96">
        <v>0.95561057000000005</v>
      </c>
      <c r="AA108" s="60">
        <v>0.97068754000000002</v>
      </c>
      <c r="AB108" s="60">
        <v>9.2809810000000006E-2</v>
      </c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5" t="s">
        <v>84</v>
      </c>
      <c r="AM108" s="119">
        <f t="shared" si="14"/>
        <v>-1.5767799999999994</v>
      </c>
      <c r="AN108" s="95">
        <f t="shared" si="15"/>
        <v>-1.4734539999999967</v>
      </c>
      <c r="AO108" s="95">
        <f t="shared" si="16"/>
        <v>-1.636372999999991E-2</v>
      </c>
      <c r="AP108" s="95">
        <f t="shared" si="17"/>
        <v>-8.0162599999999973E-3</v>
      </c>
      <c r="AQ108" s="120">
        <f t="shared" si="18"/>
        <v>3.0461645000000009E-2</v>
      </c>
      <c r="AR108" s="37"/>
      <c r="AS108" s="234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>
        <v>33.827705000000002</v>
      </c>
      <c r="G109" s="187">
        <v>37.222842</v>
      </c>
      <c r="H109" s="187">
        <v>0.98207418000000002</v>
      </c>
      <c r="I109" s="62">
        <v>0.98696647000000004</v>
      </c>
      <c r="J109" s="62">
        <v>4.3630719999999998E-2</v>
      </c>
      <c r="K109" s="188"/>
      <c r="L109" s="259"/>
      <c r="M109" s="259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>
        <v>32.208435999999999</v>
      </c>
      <c r="Y109" s="187">
        <v>35.601066000000003</v>
      </c>
      <c r="Z109" s="187">
        <v>0.97467241000000004</v>
      </c>
      <c r="AA109" s="62">
        <v>0.98104416000000005</v>
      </c>
      <c r="AB109" s="62">
        <v>5.5923276000000001E-2</v>
      </c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6"/>
      <c r="AM109" s="86">
        <f t="shared" si="14"/>
        <v>-1.6192690000000027</v>
      </c>
      <c r="AN109" s="121">
        <f t="shared" si="15"/>
        <v>-1.621775999999997</v>
      </c>
      <c r="AO109" s="121">
        <f t="shared" si="16"/>
        <v>-7.4017699999999742E-3</v>
      </c>
      <c r="AP109" s="121">
        <f t="shared" si="17"/>
        <v>-5.9223099999999862E-3</v>
      </c>
      <c r="AQ109" s="87">
        <f t="shared" si="18"/>
        <v>1.2292556000000003E-2</v>
      </c>
      <c r="AR109" s="37"/>
      <c r="AS109" s="234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>
        <v>36.827792000000002</v>
      </c>
      <c r="G110" s="187">
        <v>40.855114</v>
      </c>
      <c r="H110" s="187">
        <v>0.99004272000000004</v>
      </c>
      <c r="I110" s="62">
        <v>0.99319436999999999</v>
      </c>
      <c r="J110" s="62">
        <v>2.7233317E-2</v>
      </c>
      <c r="K110" s="188"/>
      <c r="L110" s="259"/>
      <c r="M110" s="259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>
        <v>34.526555999999999</v>
      </c>
      <c r="Y110" s="187">
        <v>37.970277000000003</v>
      </c>
      <c r="Z110" s="187">
        <v>0.98377798999999999</v>
      </c>
      <c r="AA110" s="62">
        <v>0.98865789000000004</v>
      </c>
      <c r="AB110" s="62">
        <v>3.9772056E-2</v>
      </c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6"/>
      <c r="AM110" s="86">
        <f t="shared" si="14"/>
        <v>-2.3012360000000029</v>
      </c>
      <c r="AN110" s="121">
        <f t="shared" si="15"/>
        <v>-2.8848369999999974</v>
      </c>
      <c r="AO110" s="121">
        <f t="shared" si="16"/>
        <v>-6.2647300000000516E-3</v>
      </c>
      <c r="AP110" s="121">
        <f t="shared" si="17"/>
        <v>-4.5364799999999539E-3</v>
      </c>
      <c r="AQ110" s="87">
        <f t="shared" si="18"/>
        <v>1.2538739E-2</v>
      </c>
      <c r="AR110" s="37"/>
      <c r="AS110" s="234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>
        <v>38.916950999999997</v>
      </c>
      <c r="G111" s="187">
        <v>43.473514000000002</v>
      </c>
      <c r="H111" s="187">
        <v>0.99388301000000001</v>
      </c>
      <c r="I111" s="62">
        <v>0.99622951999999998</v>
      </c>
      <c r="J111" s="62">
        <v>1.9337341000000001E-2</v>
      </c>
      <c r="K111" s="188"/>
      <c r="L111" s="259"/>
      <c r="M111" s="259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>
        <v>37.769024999999999</v>
      </c>
      <c r="Y111" s="187">
        <v>41.859138000000002</v>
      </c>
      <c r="Z111" s="187">
        <v>0.99125903999999998</v>
      </c>
      <c r="AA111" s="62">
        <v>0.99427383999999996</v>
      </c>
      <c r="AB111" s="62">
        <v>2.3958342000000001E-2</v>
      </c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6"/>
      <c r="AM111" s="86">
        <f t="shared" si="14"/>
        <v>-1.1479259999999982</v>
      </c>
      <c r="AN111" s="121">
        <f t="shared" si="15"/>
        <v>-1.614376</v>
      </c>
      <c r="AO111" s="121">
        <f t="shared" si="16"/>
        <v>-2.623970000000031E-3</v>
      </c>
      <c r="AP111" s="121">
        <f t="shared" si="17"/>
        <v>-1.9556800000000152E-3</v>
      </c>
      <c r="AQ111" s="87">
        <f t="shared" si="18"/>
        <v>4.6210009999999996E-3</v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>
        <v>31.533725</v>
      </c>
      <c r="G113" s="96">
        <v>35.386366000000002</v>
      </c>
      <c r="H113" s="96">
        <v>0.97316099</v>
      </c>
      <c r="I113" s="60">
        <v>0.98012394999999997</v>
      </c>
      <c r="J113" s="60">
        <v>6.1559834000000001E-2</v>
      </c>
      <c r="K113" s="61"/>
      <c r="L113" s="258"/>
      <c r="M113" s="258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>
        <v>29.907442</v>
      </c>
      <c r="Y113" s="96">
        <v>33.778201000000003</v>
      </c>
      <c r="Z113" s="96">
        <v>0.95717949999999996</v>
      </c>
      <c r="AA113" s="60">
        <v>0.97284656000000003</v>
      </c>
      <c r="AB113" s="60">
        <v>9.3196570000000006E-2</v>
      </c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5" t="s">
        <v>85</v>
      </c>
      <c r="AM113" s="119">
        <f t="shared" si="14"/>
        <v>-1.6262830000000008</v>
      </c>
      <c r="AN113" s="95">
        <f t="shared" si="15"/>
        <v>-1.6081649999999996</v>
      </c>
      <c r="AO113" s="95">
        <f t="shared" si="16"/>
        <v>-1.5981490000000043E-2</v>
      </c>
      <c r="AP113" s="95">
        <f t="shared" si="17"/>
        <v>-7.2773899999999392E-3</v>
      </c>
      <c r="AQ113" s="120">
        <f t="shared" si="18"/>
        <v>3.1636736000000006E-2</v>
      </c>
      <c r="AR113" s="37"/>
      <c r="AS113" s="234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>
        <v>33.457194999999999</v>
      </c>
      <c r="G114" s="187">
        <v>37.345103000000002</v>
      </c>
      <c r="H114" s="187">
        <v>0.98254271000000004</v>
      </c>
      <c r="I114" s="62">
        <v>0.98736241999999996</v>
      </c>
      <c r="J114" s="62">
        <v>4.493014E-2</v>
      </c>
      <c r="K114" s="188"/>
      <c r="L114" s="259"/>
      <c r="M114" s="259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>
        <v>32.165711000000002</v>
      </c>
      <c r="Y114" s="187">
        <v>36.058934999999998</v>
      </c>
      <c r="Z114" s="187">
        <v>0.97586419999999996</v>
      </c>
      <c r="AA114" s="62">
        <v>0.98234078999999996</v>
      </c>
      <c r="AB114" s="62">
        <v>5.5826977E-2</v>
      </c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6"/>
      <c r="AM114" s="86">
        <f t="shared" si="14"/>
        <v>-1.291483999999997</v>
      </c>
      <c r="AN114" s="121">
        <f t="shared" si="15"/>
        <v>-1.2861680000000035</v>
      </c>
      <c r="AO114" s="121">
        <f t="shared" si="16"/>
        <v>-6.6785100000000819E-3</v>
      </c>
      <c r="AP114" s="121">
        <f t="shared" si="17"/>
        <v>-5.0216299999999991E-3</v>
      </c>
      <c r="AQ114" s="87">
        <f t="shared" si="18"/>
        <v>1.0896836999999999E-2</v>
      </c>
      <c r="AR114" s="37"/>
      <c r="AS114" s="234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>
        <v>36.315181000000003</v>
      </c>
      <c r="G115" s="187">
        <v>40.519782999999997</v>
      </c>
      <c r="H115" s="187">
        <v>0.98996448999999997</v>
      </c>
      <c r="I115" s="62">
        <v>0.99335932000000005</v>
      </c>
      <c r="J115" s="62">
        <v>3.0381976000000002E-2</v>
      </c>
      <c r="K115" s="188"/>
      <c r="L115" s="259"/>
      <c r="M115" s="259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>
        <v>34.281661</v>
      </c>
      <c r="Y115" s="187">
        <v>38.146504999999998</v>
      </c>
      <c r="Z115" s="187">
        <v>0.98410872999999999</v>
      </c>
      <c r="AA115" s="62">
        <v>0.98880111999999998</v>
      </c>
      <c r="AB115" s="62">
        <v>3.9328896000000002E-2</v>
      </c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6"/>
      <c r="AM115" s="86">
        <f t="shared" si="14"/>
        <v>-2.0335200000000029</v>
      </c>
      <c r="AN115" s="121">
        <f t="shared" si="15"/>
        <v>-2.3732779999999991</v>
      </c>
      <c r="AO115" s="121">
        <f t="shared" si="16"/>
        <v>-5.8557599999999876E-3</v>
      </c>
      <c r="AP115" s="121">
        <f t="shared" si="17"/>
        <v>-4.5582000000000678E-3</v>
      </c>
      <c r="AQ115" s="87">
        <f t="shared" si="18"/>
        <v>8.9469200000000006E-3</v>
      </c>
      <c r="AR115" s="37"/>
      <c r="AS115" s="234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>
        <v>39.400348000000001</v>
      </c>
      <c r="G116" s="187">
        <v>43.652572999999997</v>
      </c>
      <c r="H116" s="187">
        <v>0.99391795000000005</v>
      </c>
      <c r="I116" s="62">
        <v>0.99646157999999996</v>
      </c>
      <c r="J116" s="62">
        <v>1.6713530000000001E-2</v>
      </c>
      <c r="K116" s="188"/>
      <c r="L116" s="259"/>
      <c r="M116" s="259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>
        <v>37.523676999999999</v>
      </c>
      <c r="Y116" s="187">
        <v>41.660621999999996</v>
      </c>
      <c r="Z116" s="187">
        <v>0.99117767999999995</v>
      </c>
      <c r="AA116" s="62">
        <v>0.9944383</v>
      </c>
      <c r="AB116" s="62">
        <v>2.4415757999999999E-2</v>
      </c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6"/>
      <c r="AM116" s="86">
        <f t="shared" si="14"/>
        <v>-1.8766710000000018</v>
      </c>
      <c r="AN116" s="121">
        <f t="shared" si="15"/>
        <v>-1.9919510000000002</v>
      </c>
      <c r="AO116" s="121">
        <f t="shared" si="16"/>
        <v>-2.7402700000001001E-3</v>
      </c>
      <c r="AP116" s="121">
        <f t="shared" si="17"/>
        <v>-2.0232799999999607E-3</v>
      </c>
      <c r="AQ116" s="87">
        <f t="shared" si="18"/>
        <v>7.7022279999999985E-3</v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>
        <v>32.380851</v>
      </c>
      <c r="G118" s="96">
        <v>36.114572000000003</v>
      </c>
      <c r="H118" s="96">
        <v>0.97445168000000004</v>
      </c>
      <c r="I118" s="60">
        <v>0.98124447000000004</v>
      </c>
      <c r="J118" s="60">
        <v>5.6748439999999997E-2</v>
      </c>
      <c r="K118" s="61"/>
      <c r="L118" s="258"/>
      <c r="M118" s="258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>
        <v>30.728061</v>
      </c>
      <c r="Y118" s="96">
        <v>34.441319</v>
      </c>
      <c r="Z118" s="96">
        <v>0.95935839999999994</v>
      </c>
      <c r="AA118" s="60">
        <v>0.97498222999999995</v>
      </c>
      <c r="AB118" s="60">
        <v>8.68757E-2</v>
      </c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5" t="s">
        <v>86</v>
      </c>
      <c r="AM118" s="119">
        <f t="shared" si="14"/>
        <v>-1.6527899999999995</v>
      </c>
      <c r="AN118" s="95">
        <f t="shared" si="15"/>
        <v>-1.6732530000000025</v>
      </c>
      <c r="AO118" s="95">
        <f t="shared" si="16"/>
        <v>-1.5093280000000098E-2</v>
      </c>
      <c r="AP118" s="95">
        <f t="shared" si="17"/>
        <v>-6.2622400000000855E-3</v>
      </c>
      <c r="AQ118" s="120">
        <f t="shared" si="18"/>
        <v>3.0127260000000003E-2</v>
      </c>
      <c r="AR118" s="37"/>
      <c r="AS118" s="234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>
        <v>34.266477000000002</v>
      </c>
      <c r="G119" s="187">
        <v>38.061478999999999</v>
      </c>
      <c r="H119" s="187">
        <v>0.98321424999999996</v>
      </c>
      <c r="I119" s="62">
        <v>0.98758179000000001</v>
      </c>
      <c r="J119" s="62">
        <v>3.9734736E-2</v>
      </c>
      <c r="K119" s="188"/>
      <c r="L119" s="259"/>
      <c r="M119" s="259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>
        <v>33.041601</v>
      </c>
      <c r="Y119" s="187">
        <v>36.821865000000003</v>
      </c>
      <c r="Z119" s="187">
        <v>0.97709619999999997</v>
      </c>
      <c r="AA119" s="62">
        <v>0.98373387000000001</v>
      </c>
      <c r="AB119" s="62">
        <v>5.1459756000000002E-2</v>
      </c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6"/>
      <c r="AM119" s="86">
        <f t="shared" si="14"/>
        <v>-1.2248760000000019</v>
      </c>
      <c r="AN119" s="121">
        <f t="shared" si="15"/>
        <v>-1.239613999999996</v>
      </c>
      <c r="AO119" s="121">
        <f t="shared" si="16"/>
        <v>-6.118049999999986E-3</v>
      </c>
      <c r="AP119" s="121">
        <f t="shared" si="17"/>
        <v>-3.8479200000000047E-3</v>
      </c>
      <c r="AQ119" s="87">
        <f t="shared" si="18"/>
        <v>1.1725020000000003E-2</v>
      </c>
      <c r="AR119" s="37"/>
      <c r="AS119" s="234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>
        <v>36.827311000000002</v>
      </c>
      <c r="G120" s="187">
        <v>40.848613</v>
      </c>
      <c r="H120" s="187">
        <v>0.98987285999999997</v>
      </c>
      <c r="I120" s="62">
        <v>0.99346027000000003</v>
      </c>
      <c r="J120" s="62">
        <v>2.8477333000000001E-2</v>
      </c>
      <c r="K120" s="188"/>
      <c r="L120" s="259"/>
      <c r="M120" s="259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>
        <v>34.893723999999999</v>
      </c>
      <c r="Y120" s="187">
        <v>38.652453000000001</v>
      </c>
      <c r="Z120" s="187">
        <v>0.98467249000000001</v>
      </c>
      <c r="AA120" s="62">
        <v>0.98921855999999997</v>
      </c>
      <c r="AB120" s="62">
        <v>3.7002172E-2</v>
      </c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6"/>
      <c r="AM120" s="86">
        <f t="shared" si="14"/>
        <v>-1.9335870000000028</v>
      </c>
      <c r="AN120" s="121">
        <f t="shared" si="15"/>
        <v>-2.196159999999999</v>
      </c>
      <c r="AO120" s="121">
        <f t="shared" si="16"/>
        <v>-5.2003699999999542E-3</v>
      </c>
      <c r="AP120" s="121">
        <f t="shared" si="17"/>
        <v>-4.2417100000000652E-3</v>
      </c>
      <c r="AQ120" s="87">
        <f t="shared" si="18"/>
        <v>8.5248389999999993E-3</v>
      </c>
      <c r="AR120" s="37"/>
      <c r="AS120" s="234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>
        <v>39.994838000000001</v>
      </c>
      <c r="G121" s="187">
        <v>44.106594999999999</v>
      </c>
      <c r="H121" s="187">
        <v>0.99389211</v>
      </c>
      <c r="I121" s="62">
        <v>0.99647744000000005</v>
      </c>
      <c r="J121" s="62">
        <v>1.5398886000000001E-2</v>
      </c>
      <c r="K121" s="188"/>
      <c r="L121" s="259"/>
      <c r="M121" s="259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>
        <v>38.126300000000001</v>
      </c>
      <c r="Y121" s="187">
        <v>42.080263000000002</v>
      </c>
      <c r="Z121" s="187">
        <v>0.99110193999999996</v>
      </c>
      <c r="AA121" s="62">
        <v>0.99447620000000003</v>
      </c>
      <c r="AB121" s="62">
        <v>2.3398538999999999E-2</v>
      </c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6"/>
      <c r="AM121" s="86">
        <f t="shared" si="14"/>
        <v>-1.8685380000000009</v>
      </c>
      <c r="AN121" s="121">
        <f t="shared" si="15"/>
        <v>-2.0263319999999965</v>
      </c>
      <c r="AO121" s="121">
        <f t="shared" si="16"/>
        <v>-2.7901700000000362E-3</v>
      </c>
      <c r="AP121" s="121">
        <f t="shared" si="17"/>
        <v>-2.0012400000000152E-3</v>
      </c>
      <c r="AQ121" s="87">
        <f t="shared" si="18"/>
        <v>7.9996529999999989E-3</v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>
        <v>32.186225999999998</v>
      </c>
      <c r="G123" s="96">
        <v>35.891472999999998</v>
      </c>
      <c r="H123" s="96">
        <v>0.97359509</v>
      </c>
      <c r="I123" s="60">
        <v>0.97997838000000004</v>
      </c>
      <c r="J123" s="60">
        <v>5.5568404000000002E-2</v>
      </c>
      <c r="K123" s="61"/>
      <c r="L123" s="258"/>
      <c r="M123" s="258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>
        <v>30.525154000000001</v>
      </c>
      <c r="Y123" s="96">
        <v>34.268847000000001</v>
      </c>
      <c r="Z123" s="96">
        <v>0.95882480000000003</v>
      </c>
      <c r="AA123" s="60">
        <v>0.97332012999999995</v>
      </c>
      <c r="AB123" s="60">
        <v>8.3900459999999996E-2</v>
      </c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5" t="s">
        <v>87</v>
      </c>
      <c r="AM123" s="119">
        <f t="shared" si="14"/>
        <v>-1.6610719999999972</v>
      </c>
      <c r="AN123" s="95">
        <f t="shared" si="15"/>
        <v>-1.6226259999999968</v>
      </c>
      <c r="AO123" s="95">
        <f t="shared" si="16"/>
        <v>-1.4770289999999964E-2</v>
      </c>
      <c r="AP123" s="95">
        <f t="shared" si="17"/>
        <v>-6.6582500000000877E-3</v>
      </c>
      <c r="AQ123" s="120">
        <f t="shared" si="18"/>
        <v>2.8332055999999994E-2</v>
      </c>
      <c r="AR123" s="37"/>
      <c r="AS123" s="234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>
        <v>34.290255999999999</v>
      </c>
      <c r="G124" s="187">
        <v>37.805988999999997</v>
      </c>
      <c r="H124" s="187">
        <v>0.98277488999999996</v>
      </c>
      <c r="I124" s="62">
        <v>0.98730883000000003</v>
      </c>
      <c r="J124" s="62">
        <v>3.9513774000000002E-2</v>
      </c>
      <c r="K124" s="188"/>
      <c r="L124" s="259"/>
      <c r="M124" s="259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>
        <v>32.753534000000002</v>
      </c>
      <c r="Y124" s="187">
        <v>36.530112000000003</v>
      </c>
      <c r="Z124" s="187">
        <v>0.97649242999999997</v>
      </c>
      <c r="AA124" s="62">
        <v>0.98261080000000001</v>
      </c>
      <c r="AB124" s="62">
        <v>5.0559826000000002E-2</v>
      </c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6"/>
      <c r="AM124" s="86">
        <f t="shared" si="14"/>
        <v>-1.5367219999999975</v>
      </c>
      <c r="AN124" s="121">
        <f t="shared" si="15"/>
        <v>-1.2758769999999942</v>
      </c>
      <c r="AO124" s="121">
        <f t="shared" si="16"/>
        <v>-6.2824599999999897E-3</v>
      </c>
      <c r="AP124" s="121">
        <f t="shared" si="17"/>
        <v>-4.6980300000000197E-3</v>
      </c>
      <c r="AQ124" s="87">
        <f t="shared" si="18"/>
        <v>1.1046052000000001E-2</v>
      </c>
      <c r="AR124" s="37"/>
      <c r="AS124" s="234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>
        <v>37.507984999999998</v>
      </c>
      <c r="G125" s="187">
        <v>41.223697999999999</v>
      </c>
      <c r="H125" s="187">
        <v>0.98983125000000005</v>
      </c>
      <c r="I125" s="62">
        <v>0.99344726999999999</v>
      </c>
      <c r="J125" s="62">
        <v>2.3793374999999999E-2</v>
      </c>
      <c r="K125" s="188"/>
      <c r="L125" s="259"/>
      <c r="M125" s="259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>
        <v>34.936711000000003</v>
      </c>
      <c r="Y125" s="187">
        <v>38.424774999999997</v>
      </c>
      <c r="Z125" s="187">
        <v>0.98435404000000004</v>
      </c>
      <c r="AA125" s="62">
        <v>0.98868025999999998</v>
      </c>
      <c r="AB125" s="62">
        <v>3.6016411999999998E-2</v>
      </c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6"/>
      <c r="AM125" s="86">
        <f t="shared" si="14"/>
        <v>-2.5712739999999954</v>
      </c>
      <c r="AN125" s="121">
        <f t="shared" si="15"/>
        <v>-2.798923000000002</v>
      </c>
      <c r="AO125" s="121">
        <f t="shared" si="16"/>
        <v>-5.4772100000000101E-3</v>
      </c>
      <c r="AP125" s="121">
        <f t="shared" si="17"/>
        <v>-4.767010000000016E-3</v>
      </c>
      <c r="AQ125" s="87">
        <f t="shared" si="18"/>
        <v>1.2223036999999999E-2</v>
      </c>
      <c r="AR125" s="37"/>
      <c r="AS125" s="234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>
        <v>40.709760000000003</v>
      </c>
      <c r="G126" s="187">
        <v>44.648648999999999</v>
      </c>
      <c r="H126" s="187">
        <v>0.99393522000000001</v>
      </c>
      <c r="I126" s="62">
        <v>0.99645402000000005</v>
      </c>
      <c r="J126" s="62">
        <v>1.2905041000000001E-2</v>
      </c>
      <c r="K126" s="188"/>
      <c r="L126" s="259"/>
      <c r="M126" s="259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>
        <v>38.171430999999998</v>
      </c>
      <c r="Y126" s="187">
        <v>42.040267999999998</v>
      </c>
      <c r="Z126" s="187">
        <v>0.99104462999999998</v>
      </c>
      <c r="AA126" s="62">
        <v>0.99442169000000002</v>
      </c>
      <c r="AB126" s="62">
        <v>2.2683471E-2</v>
      </c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6"/>
      <c r="AM126" s="86">
        <f t="shared" si="14"/>
        <v>-2.5383290000000045</v>
      </c>
      <c r="AN126" s="121">
        <f t="shared" si="15"/>
        <v>-2.6083810000000014</v>
      </c>
      <c r="AO126" s="121">
        <f t="shared" si="16"/>
        <v>-2.8905900000000262E-3</v>
      </c>
      <c r="AP126" s="121">
        <f t="shared" si="17"/>
        <v>-2.0323300000000266E-3</v>
      </c>
      <c r="AQ126" s="87">
        <f t="shared" si="18"/>
        <v>9.7784299999999994E-3</v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>
        <v>31.807158999999999</v>
      </c>
      <c r="G128" s="96">
        <v>35.396101999999999</v>
      </c>
      <c r="H128" s="96">
        <v>0.97278825000000002</v>
      </c>
      <c r="I128" s="60">
        <v>0.97866938999999997</v>
      </c>
      <c r="J128" s="60">
        <v>5.7497001999999998E-2</v>
      </c>
      <c r="K128" s="61"/>
      <c r="L128" s="258"/>
      <c r="M128" s="258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>
        <v>30.125952000000002</v>
      </c>
      <c r="Y128" s="96">
        <v>33.822826999999997</v>
      </c>
      <c r="Z128" s="96">
        <v>0.95743959000000001</v>
      </c>
      <c r="AA128" s="60">
        <v>0.97196596000000002</v>
      </c>
      <c r="AB128" s="60">
        <v>8.8385954000000003E-2</v>
      </c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5" t="s">
        <v>88</v>
      </c>
      <c r="AM128" s="119">
        <f t="shared" si="14"/>
        <v>-1.681206999999997</v>
      </c>
      <c r="AN128" s="95">
        <f t="shared" si="15"/>
        <v>-1.5732750000000024</v>
      </c>
      <c r="AO128" s="95">
        <f t="shared" si="16"/>
        <v>-1.5348660000000014E-2</v>
      </c>
      <c r="AP128" s="95">
        <f t="shared" si="17"/>
        <v>-6.7034299999999547E-3</v>
      </c>
      <c r="AQ128" s="120">
        <f t="shared" si="18"/>
        <v>3.0888952000000004E-2</v>
      </c>
      <c r="AR128" s="37"/>
      <c r="AS128" s="234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>
        <v>33.886718999999999</v>
      </c>
      <c r="G129" s="187">
        <v>37.660030999999996</v>
      </c>
      <c r="H129" s="187">
        <v>0.98246436000000004</v>
      </c>
      <c r="I129" s="62">
        <v>0.98694190999999998</v>
      </c>
      <c r="J129" s="62">
        <v>3.9546314999999999E-2</v>
      </c>
      <c r="K129" s="188"/>
      <c r="L129" s="259"/>
      <c r="M129" s="259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>
        <v>32.184215999999999</v>
      </c>
      <c r="Y129" s="187">
        <v>35.95008</v>
      </c>
      <c r="Z129" s="187">
        <v>0.97555137000000003</v>
      </c>
      <c r="AA129" s="62">
        <v>0.98109995999999999</v>
      </c>
      <c r="AB129" s="62">
        <v>5.3570777E-2</v>
      </c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6"/>
      <c r="AM129" s="86">
        <f t="shared" si="14"/>
        <v>-1.7025030000000001</v>
      </c>
      <c r="AN129" s="121">
        <f t="shared" si="15"/>
        <v>-1.7099509999999967</v>
      </c>
      <c r="AO129" s="121">
        <f t="shared" si="16"/>
        <v>-6.9129900000000077E-3</v>
      </c>
      <c r="AP129" s="121">
        <f t="shared" si="17"/>
        <v>-5.8419499999999847E-3</v>
      </c>
      <c r="AQ129" s="87">
        <f t="shared" si="18"/>
        <v>1.4024462000000001E-2</v>
      </c>
      <c r="AR129" s="37"/>
      <c r="AS129" s="234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>
        <v>37.436754000000001</v>
      </c>
      <c r="G130" s="187">
        <v>41.172407999999997</v>
      </c>
      <c r="H130" s="187">
        <v>0.98995012000000004</v>
      </c>
      <c r="I130" s="62">
        <v>0.99315231999999998</v>
      </c>
      <c r="J130" s="62">
        <v>2.2111348999999999E-2</v>
      </c>
      <c r="K130" s="188"/>
      <c r="L130" s="259"/>
      <c r="M130" s="259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>
        <v>34.496724</v>
      </c>
      <c r="Y130" s="187">
        <v>38.123417000000003</v>
      </c>
      <c r="Z130" s="187">
        <v>0.98420342999999999</v>
      </c>
      <c r="AA130" s="62">
        <v>0.98829672000000002</v>
      </c>
      <c r="AB130" s="62">
        <v>3.8239865999999997E-2</v>
      </c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6"/>
      <c r="AM130" s="86">
        <f t="shared" si="14"/>
        <v>-2.9400300000000001</v>
      </c>
      <c r="AN130" s="121">
        <f t="shared" si="15"/>
        <v>-3.0489909999999938</v>
      </c>
      <c r="AO130" s="121">
        <f t="shared" si="16"/>
        <v>-5.7466900000000543E-3</v>
      </c>
      <c r="AP130" s="121">
        <f t="shared" si="17"/>
        <v>-4.8555999999999599E-3</v>
      </c>
      <c r="AQ130" s="87">
        <f t="shared" si="18"/>
        <v>1.6128516999999998E-2</v>
      </c>
      <c r="AR130" s="37"/>
      <c r="AS130" s="234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>
        <v>41.195776000000002</v>
      </c>
      <c r="G131" s="187">
        <v>45.007351</v>
      </c>
      <c r="H131" s="187">
        <v>0.99401938999999995</v>
      </c>
      <c r="I131" s="62">
        <v>0.99645746999999996</v>
      </c>
      <c r="J131" s="62">
        <v>1.1059767999999999E-2</v>
      </c>
      <c r="K131" s="188"/>
      <c r="L131" s="259"/>
      <c r="M131" s="259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>
        <v>38.240600999999998</v>
      </c>
      <c r="Y131" s="187">
        <v>42.078513999999998</v>
      </c>
      <c r="Z131" s="187">
        <v>0.99114952000000001</v>
      </c>
      <c r="AA131" s="62">
        <v>0.99433128000000004</v>
      </c>
      <c r="AB131" s="62">
        <v>2.0804029000000002E-2</v>
      </c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6"/>
      <c r="AM131" s="86">
        <f t="shared" si="14"/>
        <v>-2.9551750000000041</v>
      </c>
      <c r="AN131" s="121">
        <f t="shared" si="15"/>
        <v>-2.9288370000000015</v>
      </c>
      <c r="AO131" s="121">
        <f t="shared" si="16"/>
        <v>-2.8698699999999411E-3</v>
      </c>
      <c r="AP131" s="121">
        <f t="shared" si="17"/>
        <v>-2.1261899999999168E-3</v>
      </c>
      <c r="AQ131" s="87">
        <f t="shared" si="18"/>
        <v>9.7442610000000023E-3</v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>
        <v>31.930237999999999</v>
      </c>
      <c r="G133" s="96">
        <v>35.469360000000002</v>
      </c>
      <c r="H133" s="96">
        <v>0.97130030000000001</v>
      </c>
      <c r="I133" s="60">
        <v>0.97737103999999997</v>
      </c>
      <c r="J133" s="60">
        <v>5.658357E-2</v>
      </c>
      <c r="K133" s="61"/>
      <c r="L133" s="258"/>
      <c r="M133" s="258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>
        <v>30.469688999999999</v>
      </c>
      <c r="Y133" s="96">
        <v>33.939981000000003</v>
      </c>
      <c r="Z133" s="96">
        <v>0.95549695999999995</v>
      </c>
      <c r="AA133" s="60">
        <v>0.97033316999999997</v>
      </c>
      <c r="AB133" s="60">
        <v>8.643518E-2</v>
      </c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5" t="s">
        <v>89</v>
      </c>
      <c r="AM133" s="119">
        <f t="shared" si="14"/>
        <v>-1.4605490000000003</v>
      </c>
      <c r="AN133" s="95">
        <f t="shared" si="15"/>
        <v>-1.5293789999999987</v>
      </c>
      <c r="AO133" s="95">
        <f t="shared" si="16"/>
        <v>-1.5803340000000055E-2</v>
      </c>
      <c r="AP133" s="95">
        <f t="shared" si="17"/>
        <v>-7.0378700000000016E-3</v>
      </c>
      <c r="AQ133" s="120">
        <f t="shared" si="18"/>
        <v>2.9851610000000001E-2</v>
      </c>
      <c r="AR133" s="37"/>
      <c r="AS133" s="234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>
        <v>34.383892000000003</v>
      </c>
      <c r="G134" s="187">
        <v>38.098208999999997</v>
      </c>
      <c r="H134" s="187">
        <v>0.98191764000000004</v>
      </c>
      <c r="I134" s="62">
        <v>0.98635066999999998</v>
      </c>
      <c r="J134" s="62">
        <v>3.6813878000000001E-2</v>
      </c>
      <c r="K134" s="188"/>
      <c r="L134" s="259"/>
      <c r="M134" s="259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>
        <v>32.279921000000002</v>
      </c>
      <c r="Y134" s="187">
        <v>35.908293999999998</v>
      </c>
      <c r="Z134" s="187">
        <v>0.97404383000000005</v>
      </c>
      <c r="AA134" s="62">
        <v>0.97934467999999997</v>
      </c>
      <c r="AB134" s="62">
        <v>5.2784039999999997E-2</v>
      </c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6"/>
      <c r="AM134" s="86">
        <f t="shared" si="14"/>
        <v>-2.1039710000000014</v>
      </c>
      <c r="AN134" s="121">
        <f t="shared" si="15"/>
        <v>-2.1899149999999992</v>
      </c>
      <c r="AO134" s="121">
        <f t="shared" si="16"/>
        <v>-7.8738099999999811E-3</v>
      </c>
      <c r="AP134" s="121">
        <f t="shared" si="17"/>
        <v>-7.0059900000000175E-3</v>
      </c>
      <c r="AQ134" s="87">
        <f t="shared" si="18"/>
        <v>1.5970161999999996E-2</v>
      </c>
      <c r="AR134" s="37"/>
      <c r="AS134" s="234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>
        <v>37.837319999999998</v>
      </c>
      <c r="G135" s="187">
        <v>41.409244000000001</v>
      </c>
      <c r="H135" s="187">
        <v>0.98987457999999995</v>
      </c>
      <c r="I135" s="62">
        <v>0.99320189999999997</v>
      </c>
      <c r="J135" s="62">
        <v>2.1351966999999999E-2</v>
      </c>
      <c r="K135" s="188"/>
      <c r="L135" s="259"/>
      <c r="M135" s="259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>
        <v>35.180861</v>
      </c>
      <c r="Y135" s="187">
        <v>38.641134999999998</v>
      </c>
      <c r="Z135" s="187">
        <v>0.98372546000000005</v>
      </c>
      <c r="AA135" s="62">
        <v>0.98769298000000005</v>
      </c>
      <c r="AB135" s="62">
        <v>3.3735223000000002E-2</v>
      </c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6"/>
      <c r="AM135" s="86">
        <f t="shared" si="14"/>
        <v>-2.6564589999999981</v>
      </c>
      <c r="AN135" s="121">
        <f t="shared" si="15"/>
        <v>-2.7681090000000026</v>
      </c>
      <c r="AO135" s="121">
        <f t="shared" si="16"/>
        <v>-6.1491199999998969E-3</v>
      </c>
      <c r="AP135" s="121">
        <f t="shared" si="17"/>
        <v>-5.5089199999999172E-3</v>
      </c>
      <c r="AQ135" s="87">
        <f t="shared" si="18"/>
        <v>1.2383256000000002E-2</v>
      </c>
      <c r="AR135" s="37"/>
      <c r="AS135" s="234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>
        <v>41.490552000000001</v>
      </c>
      <c r="G136" s="187">
        <v>45.142463999999997</v>
      </c>
      <c r="H136" s="187">
        <v>0.99395904000000002</v>
      </c>
      <c r="I136" s="62">
        <v>0.99639792000000005</v>
      </c>
      <c r="J136" s="62">
        <v>1.1023689999999999E-2</v>
      </c>
      <c r="K136" s="188"/>
      <c r="L136" s="259"/>
      <c r="M136" s="259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>
        <v>38.813766000000001</v>
      </c>
      <c r="Y136" s="187">
        <v>42.369653</v>
      </c>
      <c r="Z136" s="187">
        <v>0.99108096999999995</v>
      </c>
      <c r="AA136" s="62">
        <v>0.99431802000000002</v>
      </c>
      <c r="AB136" s="62">
        <v>1.9179552999999998E-2</v>
      </c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6"/>
      <c r="AM136" s="86">
        <f t="shared" si="14"/>
        <v>-2.6767859999999999</v>
      </c>
      <c r="AN136" s="121">
        <f t="shared" si="15"/>
        <v>-2.7728109999999973</v>
      </c>
      <c r="AO136" s="121">
        <f t="shared" si="16"/>
        <v>-2.8780700000000659E-3</v>
      </c>
      <c r="AP136" s="121">
        <f t="shared" si="17"/>
        <v>-2.0799000000000234E-3</v>
      </c>
      <c r="AQ136" s="87">
        <f t="shared" si="18"/>
        <v>8.1558629999999993E-3</v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5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9"/>
      <c r="M139" s="259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9"/>
      <c r="M140" s="259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9"/>
      <c r="M141" s="259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5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9"/>
      <c r="M144" s="259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9"/>
      <c r="M145" s="259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9"/>
      <c r="M146" s="259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5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9"/>
      <c r="M149" s="259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9"/>
      <c r="M150" s="259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9"/>
      <c r="M151" s="259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5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9"/>
      <c r="M154" s="259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9"/>
      <c r="M155" s="259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9"/>
      <c r="M156" s="259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5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9"/>
      <c r="M159" s="259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9"/>
      <c r="M160" s="259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9"/>
      <c r="M161" s="259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5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9"/>
      <c r="M164" s="259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9"/>
      <c r="M165" s="259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9"/>
      <c r="M166" s="259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5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9"/>
      <c r="M169" s="259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9"/>
      <c r="M170" s="259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9"/>
      <c r="M171" s="259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5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9"/>
      <c r="M174" s="259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9"/>
      <c r="M175" s="259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9"/>
      <c r="M176" s="259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5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9"/>
      <c r="M179" s="259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9"/>
      <c r="M180" s="259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9"/>
      <c r="M181" s="259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5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9"/>
      <c r="M184" s="259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9"/>
      <c r="M185" s="259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9"/>
      <c r="M186" s="259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5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9"/>
      <c r="M189" s="259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9"/>
      <c r="M190" s="259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9"/>
      <c r="M191" s="259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28.831111</v>
      </c>
      <c r="G641" s="135">
        <f t="shared" si="59"/>
        <v>32.108215000000001</v>
      </c>
      <c r="H641" s="135">
        <f t="shared" si="59"/>
        <v>0.96204595999999998</v>
      </c>
      <c r="I641" s="135">
        <f t="shared" si="59"/>
        <v>0.96726049999999997</v>
      </c>
      <c r="J641" s="135">
        <f t="shared" si="59"/>
        <v>5.3604263999999999E-2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27.042062000000001</v>
      </c>
      <c r="Y641" s="135">
        <f t="shared" si="60"/>
        <v>30.398703999999999</v>
      </c>
      <c r="Z641" s="135">
        <f t="shared" si="60"/>
        <v>0.94221920999999997</v>
      </c>
      <c r="AA641" s="135">
        <f t="shared" si="60"/>
        <v>0.95520442000000005</v>
      </c>
      <c r="AB641" s="135">
        <f t="shared" si="60"/>
        <v>8.2246130000000001E-2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4"/>
      <c r="F642" s="18">
        <f t="shared" si="59"/>
        <v>31.718585000000001</v>
      </c>
      <c r="G642" s="18">
        <f t="shared" si="59"/>
        <v>35.356662</v>
      </c>
      <c r="H642" s="18">
        <f t="shared" si="59"/>
        <v>0.97779764000000002</v>
      </c>
      <c r="I642" s="18">
        <f t="shared" si="59"/>
        <v>0.98146847000000004</v>
      </c>
      <c r="J642" s="18">
        <f t="shared" si="59"/>
        <v>3.3766795000000002E-2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32</v>
      </c>
      <c r="V642" s="107"/>
      <c r="W642" s="264"/>
      <c r="X642" s="18">
        <f t="shared" si="60"/>
        <v>29.470423</v>
      </c>
      <c r="Y642" s="18">
        <f t="shared" si="60"/>
        <v>32.752034999999999</v>
      </c>
      <c r="Z642" s="18">
        <f t="shared" si="60"/>
        <v>0.96626411000000001</v>
      </c>
      <c r="AA642" s="18">
        <f t="shared" si="60"/>
        <v>0.97086287999999998</v>
      </c>
      <c r="AB642" s="18">
        <f t="shared" si="60"/>
        <v>4.9011983000000002E-2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4"/>
      <c r="F643" s="18">
        <f t="shared" si="59"/>
        <v>34.631532</v>
      </c>
      <c r="G643" s="18">
        <f t="shared" si="59"/>
        <v>39.171264999999998</v>
      </c>
      <c r="H643" s="18">
        <f t="shared" si="59"/>
        <v>0.98839880000000002</v>
      </c>
      <c r="I643" s="18">
        <f t="shared" si="59"/>
        <v>0.99151511000000003</v>
      </c>
      <c r="J643" s="18">
        <f t="shared" si="59"/>
        <v>2.0964013E-2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33</v>
      </c>
      <c r="V643" s="107"/>
      <c r="W643" s="264"/>
      <c r="X643" s="18">
        <f t="shared" si="60"/>
        <v>32.446998999999998</v>
      </c>
      <c r="Y643" s="18">
        <f t="shared" si="60"/>
        <v>36.207957999999998</v>
      </c>
      <c r="Z643" s="18">
        <f t="shared" si="60"/>
        <v>0.98058383999999998</v>
      </c>
      <c r="AA643" s="18">
        <f t="shared" si="60"/>
        <v>0.98422370000000003</v>
      </c>
      <c r="AB643" s="18">
        <f t="shared" si="60"/>
        <v>3.1141413E-2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4"/>
      <c r="F644" s="18">
        <f t="shared" si="59"/>
        <v>37.744433999999998</v>
      </c>
      <c r="G644" s="18">
        <f t="shared" si="59"/>
        <v>42.114986999999999</v>
      </c>
      <c r="H644" s="18">
        <f t="shared" si="59"/>
        <v>0.99339034999999998</v>
      </c>
      <c r="I644" s="18">
        <f t="shared" si="59"/>
        <v>0.99558453000000002</v>
      </c>
      <c r="J644" s="18">
        <f t="shared" si="59"/>
        <v>1.0668828999999999E-2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35</v>
      </c>
      <c r="V644" s="107"/>
      <c r="W644" s="264"/>
      <c r="X644" s="18">
        <f t="shared" si="60"/>
        <v>35.379733999999999</v>
      </c>
      <c r="Y644" s="18">
        <f t="shared" si="60"/>
        <v>40.042388000000003</v>
      </c>
      <c r="Z644" s="18">
        <f t="shared" si="60"/>
        <v>0.98995432000000005</v>
      </c>
      <c r="AA644" s="18">
        <f t="shared" si="60"/>
        <v>0.99286110000000005</v>
      </c>
      <c r="AB644" s="18">
        <f t="shared" si="60"/>
        <v>1.7774862999999998E-2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89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32.380851</v>
      </c>
      <c r="G646" s="135">
        <f t="shared" si="61"/>
        <v>36.114572000000003</v>
      </c>
      <c r="H646" s="135">
        <f t="shared" si="61"/>
        <v>0.97445168000000004</v>
      </c>
      <c r="I646" s="135">
        <f t="shared" si="61"/>
        <v>0.98124447000000004</v>
      </c>
      <c r="J646" s="135">
        <f t="shared" si="61"/>
        <v>7.2763905000000004E-2</v>
      </c>
      <c r="K646" s="109"/>
      <c r="L646" s="109"/>
      <c r="M646" s="109"/>
      <c r="N646" s="109"/>
      <c r="O646" s="263"/>
      <c r="P646" s="109"/>
      <c r="Q646" s="110"/>
      <c r="R646" s="111"/>
      <c r="T646" s="289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30.728061</v>
      </c>
      <c r="Y646" s="135">
        <f t="shared" si="62"/>
        <v>34.441319</v>
      </c>
      <c r="Z646" s="135">
        <f t="shared" si="62"/>
        <v>0.95935839999999994</v>
      </c>
      <c r="AA646" s="135">
        <f t="shared" si="62"/>
        <v>0.97498222999999995</v>
      </c>
      <c r="AB646" s="135">
        <f t="shared" si="62"/>
        <v>0.10527237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4"/>
      <c r="F647" s="18">
        <f t="shared" si="61"/>
        <v>34.383892000000003</v>
      </c>
      <c r="G647" s="18">
        <f t="shared" si="61"/>
        <v>38.098208999999997</v>
      </c>
      <c r="H647" s="18">
        <f t="shared" si="61"/>
        <v>0.98321424999999996</v>
      </c>
      <c r="I647" s="18">
        <f t="shared" si="61"/>
        <v>0.98758179000000001</v>
      </c>
      <c r="J647" s="18">
        <f t="shared" si="61"/>
        <v>5.0956525000000003E-2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32</v>
      </c>
      <c r="V647" s="107"/>
      <c r="W647" s="264"/>
      <c r="X647" s="18">
        <f t="shared" si="62"/>
        <v>33.041601</v>
      </c>
      <c r="Y647" s="18">
        <f t="shared" si="62"/>
        <v>36.821865000000003</v>
      </c>
      <c r="Z647" s="18">
        <f t="shared" si="62"/>
        <v>0.97709619999999997</v>
      </c>
      <c r="AA647" s="18">
        <f t="shared" si="62"/>
        <v>0.98373387000000001</v>
      </c>
      <c r="AB647" s="18">
        <f t="shared" si="62"/>
        <v>6.6034399999999993E-2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4"/>
      <c r="F648" s="18">
        <f t="shared" si="61"/>
        <v>37.837319999999998</v>
      </c>
      <c r="G648" s="18">
        <f t="shared" si="61"/>
        <v>41.409244000000001</v>
      </c>
      <c r="H648" s="18">
        <f t="shared" si="61"/>
        <v>0.99004272000000004</v>
      </c>
      <c r="I648" s="18">
        <f t="shared" si="61"/>
        <v>0.99346027000000003</v>
      </c>
      <c r="J648" s="18">
        <f t="shared" si="61"/>
        <v>3.4025556999999998E-2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33</v>
      </c>
      <c r="V648" s="107"/>
      <c r="W648" s="264"/>
      <c r="X648" s="18">
        <f t="shared" si="62"/>
        <v>35.342292999999998</v>
      </c>
      <c r="Y648" s="18">
        <f t="shared" si="62"/>
        <v>38.791820999999999</v>
      </c>
      <c r="Z648" s="18">
        <f t="shared" si="62"/>
        <v>0.98467249000000001</v>
      </c>
      <c r="AA648" s="18">
        <f t="shared" si="62"/>
        <v>0.98921855999999997</v>
      </c>
      <c r="AB648" s="18">
        <f t="shared" si="62"/>
        <v>4.5527964999999997E-2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4"/>
      <c r="F649" s="18">
        <f t="shared" si="61"/>
        <v>41.490552000000001</v>
      </c>
      <c r="G649" s="18">
        <f t="shared" si="61"/>
        <v>45.142463999999997</v>
      </c>
      <c r="H649" s="18">
        <f t="shared" si="61"/>
        <v>0.99425686000000002</v>
      </c>
      <c r="I649" s="18">
        <f t="shared" si="61"/>
        <v>0.99647744000000005</v>
      </c>
      <c r="J649" s="18">
        <f t="shared" si="61"/>
        <v>1.9337341000000001E-2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35</v>
      </c>
      <c r="V649" s="107"/>
      <c r="W649" s="264"/>
      <c r="X649" s="18">
        <f t="shared" si="62"/>
        <v>38.901271999999999</v>
      </c>
      <c r="Y649" s="18">
        <f t="shared" si="62"/>
        <v>42.522578000000003</v>
      </c>
      <c r="Z649" s="18">
        <f t="shared" si="62"/>
        <v>0.99138018000000006</v>
      </c>
      <c r="AA649" s="18">
        <f t="shared" si="62"/>
        <v>0.99447620000000003</v>
      </c>
      <c r="AB649" s="18">
        <f t="shared" si="62"/>
        <v>2.8865214E-2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2"/>
      <c r="F651" s="135">
        <f t="shared" ref="F651:J654" si="63">F646-F641</f>
        <v>3.5497399999999999</v>
      </c>
      <c r="G651" s="135">
        <f t="shared" si="63"/>
        <v>4.0063570000000013</v>
      </c>
      <c r="H651" s="135">
        <f t="shared" si="63"/>
        <v>1.2405720000000064E-2</v>
      </c>
      <c r="I651" s="135">
        <f t="shared" si="63"/>
        <v>1.3983970000000068E-2</v>
      </c>
      <c r="J651" s="135">
        <f t="shared" si="63"/>
        <v>1.9159641000000005E-2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192</v>
      </c>
      <c r="U651" s="25" t="s">
        <v>31</v>
      </c>
      <c r="V651" s="106"/>
      <c r="W651" s="262"/>
      <c r="X651" s="135">
        <f t="shared" ref="X651:AB654" si="64">X646-X641</f>
        <v>3.6859989999999989</v>
      </c>
      <c r="Y651" s="135">
        <f t="shared" si="64"/>
        <v>4.0426150000000014</v>
      </c>
      <c r="Z651" s="135">
        <f t="shared" si="64"/>
        <v>1.7139189999999971E-2</v>
      </c>
      <c r="AA651" s="135">
        <f t="shared" si="64"/>
        <v>1.9777809999999896E-2</v>
      </c>
      <c r="AB651" s="135">
        <f t="shared" si="64"/>
        <v>2.3026240000000003E-2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4"/>
      <c r="F652" s="18">
        <f t="shared" si="63"/>
        <v>2.6653070000000021</v>
      </c>
      <c r="G652" s="18">
        <f t="shared" si="63"/>
        <v>2.7415469999999971</v>
      </c>
      <c r="H652" s="18">
        <f t="shared" si="63"/>
        <v>5.4166099999999329E-3</v>
      </c>
      <c r="I652" s="18">
        <f t="shared" si="63"/>
        <v>6.1133199999999777E-3</v>
      </c>
      <c r="J652" s="18">
        <f t="shared" si="63"/>
        <v>1.718973E-2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32</v>
      </c>
      <c r="V652" s="107"/>
      <c r="W652" s="264"/>
      <c r="X652" s="18">
        <f t="shared" si="64"/>
        <v>3.5711779999999997</v>
      </c>
      <c r="Y652" s="18">
        <f t="shared" si="64"/>
        <v>4.0698300000000032</v>
      </c>
      <c r="Z652" s="18">
        <f t="shared" si="64"/>
        <v>1.0832089999999961E-2</v>
      </c>
      <c r="AA652" s="18">
        <f t="shared" si="64"/>
        <v>1.2870990000000027E-2</v>
      </c>
      <c r="AB652" s="18">
        <f t="shared" si="64"/>
        <v>1.7022416999999991E-2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4"/>
      <c r="F653" s="18">
        <f t="shared" si="63"/>
        <v>3.2057879999999983</v>
      </c>
      <c r="G653" s="18">
        <f t="shared" si="63"/>
        <v>2.2379790000000028</v>
      </c>
      <c r="H653" s="18">
        <f t="shared" si="63"/>
        <v>1.6439200000000209E-3</v>
      </c>
      <c r="I653" s="18">
        <f t="shared" si="63"/>
        <v>1.9451600000000013E-3</v>
      </c>
      <c r="J653" s="18">
        <f t="shared" si="63"/>
        <v>1.3061543999999998E-2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33</v>
      </c>
      <c r="V653" s="107"/>
      <c r="W653" s="264"/>
      <c r="X653" s="18">
        <f t="shared" si="64"/>
        <v>2.8952939999999998</v>
      </c>
      <c r="Y653" s="18">
        <f t="shared" si="64"/>
        <v>2.5838630000000009</v>
      </c>
      <c r="Z653" s="18">
        <f t="shared" si="64"/>
        <v>4.088650000000027E-3</v>
      </c>
      <c r="AA653" s="18">
        <f t="shared" si="64"/>
        <v>4.9948599999999344E-3</v>
      </c>
      <c r="AB653" s="18">
        <f t="shared" si="64"/>
        <v>1.4386551999999997E-2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4"/>
      <c r="F654" s="18">
        <f t="shared" si="63"/>
        <v>3.7461180000000027</v>
      </c>
      <c r="G654" s="18">
        <f t="shared" si="63"/>
        <v>3.0274769999999975</v>
      </c>
      <c r="H654" s="18">
        <f t="shared" si="63"/>
        <v>8.6651000000004252E-4</v>
      </c>
      <c r="I654" s="18">
        <f t="shared" si="63"/>
        <v>8.9291000000002452E-4</v>
      </c>
      <c r="J654" s="18">
        <f t="shared" si="63"/>
        <v>8.6685120000000015E-3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35</v>
      </c>
      <c r="V654" s="107"/>
      <c r="W654" s="264"/>
      <c r="X654" s="18">
        <f t="shared" si="64"/>
        <v>3.5215379999999996</v>
      </c>
      <c r="Y654" s="18">
        <f t="shared" si="64"/>
        <v>2.4801900000000003</v>
      </c>
      <c r="Z654" s="18">
        <f t="shared" si="64"/>
        <v>1.425860000000001E-3</v>
      </c>
      <c r="AA654" s="18">
        <f t="shared" si="64"/>
        <v>1.6150999999999804E-3</v>
      </c>
      <c r="AB654" s="18">
        <f t="shared" si="64"/>
        <v>1.1090351000000002E-2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T388:T392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topLeftCell="A23" zoomScale="70" zoomScaleNormal="70" workbookViewId="0">
      <selection activeCell="L34" sqref="L34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13</v>
      </c>
      <c r="C2" s="295" t="str">
        <f>CONCATENATE("Summary [ ",'Summary (auto)'!$C$3," ]")</f>
        <v>Summary [ 12bit-quantize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cinema_semitrack</v>
      </c>
      <c r="U2" s="290" t="str">
        <f>CONCATENATE("Summary [ ",'Summary (auto)'!$C$4," ]")</f>
        <v>Summary [ 11bit-quantize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1"/>
      <c r="AK2" s="199"/>
      <c r="AL2" s="161" t="str">
        <f>$B$2</f>
        <v>cinema_semitrack</v>
      </c>
      <c r="AM2" s="305" t="s">
        <v>47</v>
      </c>
      <c r="AN2" s="269"/>
      <c r="AO2" s="269"/>
      <c r="AP2" s="269"/>
      <c r="AQ2" s="291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0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0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3"/>
      <c r="Q4" s="273"/>
      <c r="R4" s="301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3"/>
      <c r="AI4" s="273"/>
      <c r="AJ4" s="301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9"/>
      <c r="C5" s="25" t="s">
        <v>31</v>
      </c>
      <c r="D5" s="26"/>
      <c r="E5" s="125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30.541978380952383</v>
      </c>
      <c r="G5" s="30">
        <f t="shared" si="0"/>
        <v>34.175089714285711</v>
      </c>
      <c r="H5" s="30">
        <f t="shared" si="0"/>
        <v>0.96755116761904758</v>
      </c>
      <c r="I5" s="90">
        <f t="shared" si="0"/>
        <v>0.97329683999999994</v>
      </c>
      <c r="J5" s="90">
        <f t="shared" si="0"/>
        <v>6.3508869333333329E-2</v>
      </c>
      <c r="K5" s="55"/>
      <c r="L5" s="55"/>
      <c r="M5" s="55"/>
      <c r="N5" s="26"/>
      <c r="O5" s="56"/>
      <c r="P5" s="130">
        <f t="shared" ref="P5:Q8" si="1">P16</f>
        <v>25.702999999999999</v>
      </c>
      <c r="Q5" s="151">
        <f t="shared" si="1"/>
        <v>8.4529999999999994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22008.264000000003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28.74690152380953</v>
      </c>
      <c r="Y5" s="30">
        <f t="shared" si="2"/>
        <v>32.361786619047621</v>
      </c>
      <c r="Z5" s="30">
        <f t="shared" si="2"/>
        <v>0.94938964285714278</v>
      </c>
      <c r="AA5" s="90">
        <f t="shared" si="2"/>
        <v>0.96298991333333339</v>
      </c>
      <c r="AB5" s="90">
        <f t="shared" si="2"/>
        <v>9.1805612380952389E-2</v>
      </c>
      <c r="AC5" s="55"/>
      <c r="AD5" s="55"/>
      <c r="AE5" s="55"/>
      <c r="AF5" s="26"/>
      <c r="AG5" s="239"/>
      <c r="AH5" s="130">
        <f t="shared" ref="AH5:AI8" si="3">AH16</f>
        <v>25.905999999999999</v>
      </c>
      <c r="AI5" s="151">
        <f t="shared" si="3"/>
        <v>9.6560000000000006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-9.6617622443888607E-3</v>
      </c>
      <c r="AN5" s="241">
        <f>bdrate($E5:$E8,G5:G8,$W5:$W8,Y5:Y8)</f>
        <v>-1.2137297611746201E-3</v>
      </c>
      <c r="AO5" s="241">
        <f>bdrate($E5:$E8,H5:H8,$W5:$W8,Z5:Z8)</f>
        <v>4.8791565390702285E-3</v>
      </c>
      <c r="AP5" s="241">
        <f>bdrate($E5:$E8,I5:I8,$W5:$W8,AA5:AA8)</f>
        <v>-1.880602355414096E-3</v>
      </c>
      <c r="AQ5" s="242">
        <f>bdrateInverted($E5:$E8,J5:J8,$W5:$W8,AB5:AB8)</f>
        <v>6.831737689347861E-4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41126.480000000003</v>
      </c>
      <c r="F6" s="90">
        <f t="shared" si="0"/>
        <v>33.228850857142866</v>
      </c>
      <c r="G6" s="90">
        <f t="shared" si="0"/>
        <v>36.840509571428569</v>
      </c>
      <c r="H6" s="90">
        <f t="shared" si="0"/>
        <v>0.97986977619047599</v>
      </c>
      <c r="I6" s="90">
        <f t="shared" si="0"/>
        <v>0.98444683619047624</v>
      </c>
      <c r="J6" s="90">
        <f t="shared" si="0"/>
        <v>4.2858485857142858E-2</v>
      </c>
      <c r="K6" s="56"/>
      <c r="L6" s="56"/>
      <c r="M6" s="56"/>
      <c r="N6" s="28"/>
      <c r="O6" s="56"/>
      <c r="P6" s="130">
        <f t="shared" si="1"/>
        <v>25.905999999999999</v>
      </c>
      <c r="Q6" s="130">
        <f t="shared" si="1"/>
        <v>8.5779999999999994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30895.712</v>
      </c>
      <c r="X6" s="90">
        <f t="shared" si="2"/>
        <v>31.273738095238098</v>
      </c>
      <c r="Y6" s="90">
        <f t="shared" si="2"/>
        <v>34.834636190476182</v>
      </c>
      <c r="Z6" s="90">
        <f t="shared" si="2"/>
        <v>0.97109627333333337</v>
      </c>
      <c r="AA6" s="90">
        <f t="shared" si="2"/>
        <v>0.9770725238095237</v>
      </c>
      <c r="AB6" s="90">
        <f t="shared" si="2"/>
        <v>5.7724260952380937E-2</v>
      </c>
      <c r="AC6" s="56"/>
      <c r="AD6" s="56"/>
      <c r="AE6" s="56"/>
      <c r="AF6" s="28"/>
      <c r="AG6" s="239"/>
      <c r="AH6" s="130">
        <f t="shared" si="3"/>
        <v>26.045999999999999</v>
      </c>
      <c r="AI6" s="130">
        <f t="shared" si="3"/>
        <v>9.609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61865.04</v>
      </c>
      <c r="F7" s="90">
        <f t="shared" si="0"/>
        <v>36.326138</v>
      </c>
      <c r="G7" s="90">
        <f t="shared" si="0"/>
        <v>40.399201142857144</v>
      </c>
      <c r="H7" s="90">
        <f t="shared" si="0"/>
        <v>0.98891836142857159</v>
      </c>
      <c r="I7" s="90">
        <f t="shared" si="0"/>
        <v>0.99233596333333352</v>
      </c>
      <c r="J7" s="90">
        <f t="shared" si="0"/>
        <v>2.7275866380952384E-2</v>
      </c>
      <c r="K7" s="56"/>
      <c r="L7" s="56"/>
      <c r="M7" s="56"/>
      <c r="N7" s="28"/>
      <c r="O7" s="56"/>
      <c r="P7" s="130">
        <f t="shared" si="1"/>
        <v>25.984000000000002</v>
      </c>
      <c r="Q7" s="130">
        <f t="shared" si="1"/>
        <v>8.89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45398.407999999996</v>
      </c>
      <c r="X7" s="90">
        <f t="shared" si="2"/>
        <v>33.973902523809521</v>
      </c>
      <c r="Y7" s="90">
        <f t="shared" si="2"/>
        <v>37.614691190476194</v>
      </c>
      <c r="Z7" s="90">
        <f t="shared" si="2"/>
        <v>0.98227012428571436</v>
      </c>
      <c r="AA7" s="90">
        <f t="shared" si="2"/>
        <v>0.98664372333333339</v>
      </c>
      <c r="AB7" s="90">
        <f t="shared" si="2"/>
        <v>3.9007673857142863E-2</v>
      </c>
      <c r="AC7" s="56"/>
      <c r="AD7" s="56"/>
      <c r="AE7" s="56"/>
      <c r="AF7" s="28"/>
      <c r="AG7" s="239"/>
      <c r="AH7" s="130">
        <f t="shared" si="3"/>
        <v>25.920999999999999</v>
      </c>
      <c r="AI7" s="130">
        <f t="shared" si="3"/>
        <v>9.7650000000000006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90416.760000000009</v>
      </c>
      <c r="F8" s="90">
        <f t="shared" si="0"/>
        <v>39.080388285714292</v>
      </c>
      <c r="G8" s="90">
        <f t="shared" si="0"/>
        <v>43.319599333333336</v>
      </c>
      <c r="H8" s="90">
        <f t="shared" si="0"/>
        <v>0.99346047666666659</v>
      </c>
      <c r="I8" s="90">
        <f t="shared" si="0"/>
        <v>0.99586930666666673</v>
      </c>
      <c r="J8" s="90">
        <f t="shared" si="0"/>
        <v>1.5456564333333332E-2</v>
      </c>
      <c r="K8" s="56"/>
      <c r="L8" s="56"/>
      <c r="M8" s="56"/>
      <c r="N8" s="28"/>
      <c r="O8" s="56"/>
      <c r="P8" s="130">
        <f t="shared" si="1"/>
        <v>26.280999999999999</v>
      </c>
      <c r="Q8" s="130">
        <f t="shared" si="1"/>
        <v>9.0779999999999994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68281.631999999998</v>
      </c>
      <c r="X8" s="90">
        <f t="shared" si="2"/>
        <v>37.296062238095246</v>
      </c>
      <c r="Y8" s="90">
        <f t="shared" si="2"/>
        <v>41.434430238095239</v>
      </c>
      <c r="Z8" s="90">
        <f t="shared" si="2"/>
        <v>0.99036659857142861</v>
      </c>
      <c r="AA8" s="90">
        <f t="shared" si="2"/>
        <v>0.9935515838095238</v>
      </c>
      <c r="AB8" s="90">
        <f t="shared" si="2"/>
        <v>2.3473642142857139E-2</v>
      </c>
      <c r="AC8" s="56"/>
      <c r="AD8" s="56"/>
      <c r="AE8" s="56"/>
      <c r="AF8" s="28"/>
      <c r="AG8" s="239"/>
      <c r="AH8" s="130">
        <f t="shared" si="3"/>
        <v>26.64</v>
      </c>
      <c r="AI8" s="130">
        <f t="shared" si="3"/>
        <v>9.89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25.967672053804421</v>
      </c>
      <c r="Q10" s="154">
        <f>GEOMEAN(Q5:Q8)</f>
        <v>8.7462565581368175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26.126536607784349</v>
      </c>
      <c r="AI10" s="154">
        <f>GEOMEAN(AI5:AI8)</f>
        <v>9.7293986273822313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0" t="str">
        <f>CONCATENATE("Encoding/Decoding [ ",'Summary (auto)'!$C$3," ]")</f>
        <v>Encoding/Decoding [ 12bit-quantize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1"/>
      <c r="T13" s="21"/>
      <c r="U13" s="290" t="str">
        <f>CONCATENATE("Encoding [ ",'Summary (auto)'!$C$4," ]")</f>
        <v>Encoding [ 11bit-quantize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1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31</v>
      </c>
      <c r="D16" s="26"/>
      <c r="E16" s="128">
        <v>4688.8959999999997</v>
      </c>
      <c r="F16" s="166">
        <v>6056.2079999999996</v>
      </c>
      <c r="G16" s="166">
        <v>1130.7760000000001</v>
      </c>
      <c r="H16" s="166">
        <v>388.36</v>
      </c>
      <c r="I16" s="166">
        <v>167.80799999999999</v>
      </c>
      <c r="J16" s="166">
        <v>8771.848</v>
      </c>
      <c r="K16" s="60">
        <v>5224.8</v>
      </c>
      <c r="L16" s="60">
        <v>1888.152</v>
      </c>
      <c r="M16" s="60">
        <v>7.8879999999999999</v>
      </c>
      <c r="N16" s="55"/>
      <c r="O16" s="253"/>
      <c r="P16" s="129">
        <v>25.702999999999999</v>
      </c>
      <c r="Q16" s="129">
        <v>8.4529999999999994</v>
      </c>
      <c r="R16" s="142"/>
      <c r="S16" s="214"/>
      <c r="T16" s="302"/>
      <c r="U16" s="25" t="s">
        <v>31</v>
      </c>
      <c r="V16" s="26"/>
      <c r="W16" s="128">
        <v>4688.8959999999997</v>
      </c>
      <c r="X16" s="166">
        <v>4675.4880000000003</v>
      </c>
      <c r="Y16" s="166">
        <v>288.36799999999999</v>
      </c>
      <c r="Z16" s="166">
        <v>74.808000000000007</v>
      </c>
      <c r="AA16" s="166">
        <v>22.088000000000001</v>
      </c>
      <c r="AB16" s="166">
        <v>6922.3919999999998</v>
      </c>
      <c r="AC16" s="60">
        <v>3880.152</v>
      </c>
      <c r="AD16" s="60">
        <v>1456.0719999999999</v>
      </c>
      <c r="AE16" s="60">
        <v>7.8879999999999999</v>
      </c>
      <c r="AF16" s="55"/>
      <c r="AG16" s="253"/>
      <c r="AH16" s="129">
        <v>25.905999999999999</v>
      </c>
      <c r="AI16" s="129">
        <v>9.6560000000000006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4688.8959999999997</v>
      </c>
      <c r="F17" s="167">
        <v>7941.5919999999996</v>
      </c>
      <c r="G17" s="167">
        <v>4043.28</v>
      </c>
      <c r="H17" s="167">
        <v>2044.9680000000001</v>
      </c>
      <c r="I17" s="167">
        <v>1498.336</v>
      </c>
      <c r="J17" s="167">
        <v>11323.12</v>
      </c>
      <c r="K17" s="62">
        <v>7088.4719999999998</v>
      </c>
      <c r="L17" s="62">
        <v>2497.8159999999998</v>
      </c>
      <c r="M17" s="62">
        <v>7.88</v>
      </c>
      <c r="N17" s="56"/>
      <c r="O17" s="239"/>
      <c r="P17" s="144">
        <v>25.905999999999999</v>
      </c>
      <c r="Q17" s="144">
        <v>8.5779999999999994</v>
      </c>
      <c r="R17" s="145"/>
      <c r="S17" s="214"/>
      <c r="T17" s="286"/>
      <c r="U17" s="27" t="s">
        <v>32</v>
      </c>
      <c r="V17" s="28"/>
      <c r="W17" s="143">
        <v>4688.8959999999997</v>
      </c>
      <c r="X17" s="167">
        <v>6514.6639999999998</v>
      </c>
      <c r="Y17" s="167">
        <v>1641.0640000000001</v>
      </c>
      <c r="Z17" s="167">
        <v>620.16</v>
      </c>
      <c r="AA17" s="167">
        <v>311.17599999999999</v>
      </c>
      <c r="AB17" s="167">
        <v>9399.3359999999993</v>
      </c>
      <c r="AC17" s="62">
        <v>5680.7359999999999</v>
      </c>
      <c r="AD17" s="62">
        <v>2039.68</v>
      </c>
      <c r="AE17" s="62">
        <v>7.88</v>
      </c>
      <c r="AF17" s="56"/>
      <c r="AG17" s="239"/>
      <c r="AH17" s="144">
        <v>26.045999999999999</v>
      </c>
      <c r="AI17" s="144">
        <v>9.609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4688.8959999999997</v>
      </c>
      <c r="F18" s="167">
        <v>9902.32</v>
      </c>
      <c r="G18" s="167">
        <v>8648.4</v>
      </c>
      <c r="H18" s="167">
        <v>6395.5360000000001</v>
      </c>
      <c r="I18" s="167">
        <v>6107.9359999999997</v>
      </c>
      <c r="J18" s="167">
        <v>13961.536</v>
      </c>
      <c r="K18" s="62">
        <v>9035.2880000000005</v>
      </c>
      <c r="L18" s="62">
        <v>3125.1280000000002</v>
      </c>
      <c r="M18" s="62">
        <v>7.8639999999999999</v>
      </c>
      <c r="N18" s="56"/>
      <c r="O18" s="239"/>
      <c r="P18" s="144">
        <v>25.984000000000002</v>
      </c>
      <c r="Q18" s="144">
        <v>8.89</v>
      </c>
      <c r="R18" s="145"/>
      <c r="S18" s="214"/>
      <c r="T18" s="286"/>
      <c r="U18" s="27" t="s">
        <v>33</v>
      </c>
      <c r="V18" s="28"/>
      <c r="W18" s="143">
        <v>4688.8959999999997</v>
      </c>
      <c r="X18" s="167">
        <v>8415.7039999999997</v>
      </c>
      <c r="Y18" s="167">
        <v>5044.5839999999998</v>
      </c>
      <c r="Z18" s="167">
        <v>2810.8719999999998</v>
      </c>
      <c r="AA18" s="167">
        <v>2262.7600000000002</v>
      </c>
      <c r="AB18" s="167">
        <v>11965.52</v>
      </c>
      <c r="AC18" s="62">
        <v>7557.9279999999999</v>
      </c>
      <c r="AD18" s="62">
        <v>2652.1439999999998</v>
      </c>
      <c r="AE18" s="62">
        <v>7.8639999999999999</v>
      </c>
      <c r="AF18" s="56"/>
      <c r="AG18" s="239"/>
      <c r="AH18" s="144">
        <v>25.920999999999999</v>
      </c>
      <c r="AI18" s="144">
        <v>9.7650000000000006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4688.8959999999997</v>
      </c>
      <c r="F19" s="167">
        <v>11776.415999999999</v>
      </c>
      <c r="G19" s="167">
        <v>13866.175999999999</v>
      </c>
      <c r="H19" s="167">
        <v>13459.6</v>
      </c>
      <c r="I19" s="167">
        <v>15053.32</v>
      </c>
      <c r="J19" s="167">
        <v>16708.376</v>
      </c>
      <c r="K19" s="62">
        <v>11084.592000000001</v>
      </c>
      <c r="L19" s="62">
        <v>3779.384</v>
      </c>
      <c r="M19" s="62">
        <v>7.7359999999999998</v>
      </c>
      <c r="N19" s="56"/>
      <c r="O19" s="239"/>
      <c r="P19" s="144">
        <v>26.280999999999999</v>
      </c>
      <c r="Q19" s="144">
        <v>9.0779999999999994</v>
      </c>
      <c r="R19" s="145"/>
      <c r="S19" s="214"/>
      <c r="T19" s="286"/>
      <c r="U19" s="27" t="s">
        <v>35</v>
      </c>
      <c r="V19" s="28"/>
      <c r="W19" s="143">
        <v>4688.8959999999997</v>
      </c>
      <c r="X19" s="167">
        <v>10226.68</v>
      </c>
      <c r="Y19" s="167">
        <v>9847.1919999999991</v>
      </c>
      <c r="Z19" s="167">
        <v>8013.6319999999996</v>
      </c>
      <c r="AA19" s="167">
        <v>8044.0159999999996</v>
      </c>
      <c r="AB19" s="167">
        <v>14639.544</v>
      </c>
      <c r="AC19" s="62">
        <v>9537.4159999999993</v>
      </c>
      <c r="AD19" s="62">
        <v>3284.2559999999999</v>
      </c>
      <c r="AE19" s="62">
        <v>7.7359999999999998</v>
      </c>
      <c r="AF19" s="56"/>
      <c r="AG19" s="239"/>
      <c r="AH19" s="144">
        <v>26.64</v>
      </c>
      <c r="AI19" s="144">
        <v>9.89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7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7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8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9"/>
      <c r="C23" s="25" t="s">
        <v>31</v>
      </c>
      <c r="D23" s="26"/>
      <c r="E23" s="127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89"/>
      <c r="U23" s="25" t="s">
        <v>31</v>
      </c>
      <c r="V23" s="26"/>
      <c r="W23" s="127">
        <f>SUM(W16:AD16)</f>
        <v>22008.264000000003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30895.712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45398.407999999996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68281.631999999998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0" t="str">
        <f>CONCATENATE("View Synthesis [ ",'Summary (auto)'!$C$3," ]")</f>
        <v>View Synthesis [ 12bit-quantize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1"/>
      <c r="S31" s="214"/>
      <c r="T31" s="21"/>
      <c r="U31" s="290" t="str">
        <f>CONCATENATE("View Synthesis [ ",'Summary (auto)'!$C$4," ]")</f>
        <v>View Synthesis [ 11bit-quantize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1"/>
      <c r="AK31" s="199"/>
      <c r="AL31" s="199"/>
      <c r="AM31" s="29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28.818746999999998</v>
      </c>
      <c r="G33" s="96">
        <v>32.200892000000003</v>
      </c>
      <c r="H33" s="96">
        <v>0.96068324000000005</v>
      </c>
      <c r="I33" s="60">
        <v>0.96661253000000003</v>
      </c>
      <c r="J33" s="60">
        <v>7.4615849999999997E-2</v>
      </c>
      <c r="K33" s="61"/>
      <c r="L33" s="258"/>
      <c r="M33" s="258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26.827752</v>
      </c>
      <c r="Y33" s="96">
        <v>30.229178999999998</v>
      </c>
      <c r="Z33" s="96">
        <v>0.93889199000000001</v>
      </c>
      <c r="AA33" s="60">
        <v>0.95281024999999997</v>
      </c>
      <c r="AB33" s="60">
        <v>0.10027458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-1.9909949999999981</v>
      </c>
      <c r="AN33" s="95">
        <f t="shared" ref="AN33:AN96" si="5">IF(OR(Y33="",G33=""),"",Y33-G33)</f>
        <v>-1.9717130000000047</v>
      </c>
      <c r="AO33" s="95">
        <f t="shared" ref="AO33:AO96" si="6">IF(OR(Z33="",H33=""),"",Z33-H33)</f>
        <v>-2.179125000000004E-2</v>
      </c>
      <c r="AP33" s="95">
        <f t="shared" ref="AP33:AP96" si="7">IF(OR(AA33="",I33=""),"",AA33-I33)</f>
        <v>-1.3802280000000056E-2</v>
      </c>
      <c r="AQ33" s="120">
        <f t="shared" ref="AQ33:AQ96" si="8">IF(OR(AB33="",J33=""),"",AB33-J33)</f>
        <v>2.5658730000000005E-2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31.583364</v>
      </c>
      <c r="G34" s="187">
        <v>35.219310999999998</v>
      </c>
      <c r="H34" s="187">
        <v>0.97632472999999997</v>
      </c>
      <c r="I34" s="62">
        <v>0.98005175</v>
      </c>
      <c r="J34" s="62">
        <v>4.9486235000000003E-2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29.464745000000001</v>
      </c>
      <c r="Y34" s="187">
        <v>32.725431</v>
      </c>
      <c r="Z34" s="187">
        <v>0.96462276000000002</v>
      </c>
      <c r="AA34" s="62">
        <v>0.97059653000000001</v>
      </c>
      <c r="AB34" s="62">
        <v>6.7692050000000004E-2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6"/>
      <c r="AM34" s="86">
        <f t="shared" si="4"/>
        <v>-2.1186189999999989</v>
      </c>
      <c r="AN34" s="121">
        <f t="shared" si="5"/>
        <v>-2.4938799999999972</v>
      </c>
      <c r="AO34" s="121">
        <f t="shared" si="6"/>
        <v>-1.170196999999995E-2</v>
      </c>
      <c r="AP34" s="121">
        <f t="shared" si="7"/>
        <v>-9.4552199999999864E-3</v>
      </c>
      <c r="AQ34" s="87">
        <f t="shared" si="8"/>
        <v>1.8205815E-2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34.495553000000001</v>
      </c>
      <c r="G35" s="187">
        <v>39.007229000000002</v>
      </c>
      <c r="H35" s="187">
        <v>0.98793613000000002</v>
      </c>
      <c r="I35" s="62">
        <v>0.99126462999999998</v>
      </c>
      <c r="J35" s="62">
        <v>3.3062264000000001E-2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32.413781999999998</v>
      </c>
      <c r="Y35" s="187">
        <v>36.107536000000003</v>
      </c>
      <c r="Z35" s="187">
        <v>0.97945035000000003</v>
      </c>
      <c r="AA35" s="62">
        <v>0.98363683000000002</v>
      </c>
      <c r="AB35" s="62">
        <v>4.7854777000000001E-2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6"/>
      <c r="AM35" s="86">
        <f t="shared" si="4"/>
        <v>-2.0817710000000034</v>
      </c>
      <c r="AN35" s="121">
        <f t="shared" si="5"/>
        <v>-2.8996929999999992</v>
      </c>
      <c r="AO35" s="121">
        <f t="shared" si="6"/>
        <v>-8.4857799999999983E-3</v>
      </c>
      <c r="AP35" s="121">
        <f t="shared" si="7"/>
        <v>-7.6277999999999624E-3</v>
      </c>
      <c r="AQ35" s="87">
        <f t="shared" si="8"/>
        <v>1.4792513E-2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37.158614</v>
      </c>
      <c r="G36" s="187">
        <v>41.629274000000002</v>
      </c>
      <c r="H36" s="187">
        <v>0.99306117999999999</v>
      </c>
      <c r="I36" s="62">
        <v>0.99534520999999998</v>
      </c>
      <c r="J36" s="62">
        <v>1.8377432999999999E-2</v>
      </c>
      <c r="K36" s="188"/>
      <c r="L36" s="259"/>
      <c r="M36" s="259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35.411442999999998</v>
      </c>
      <c r="Y36" s="187">
        <v>40.009709000000001</v>
      </c>
      <c r="Z36" s="187">
        <v>0.98961434000000004</v>
      </c>
      <c r="AA36" s="62">
        <v>0.99273215999999997</v>
      </c>
      <c r="AB36" s="62">
        <v>2.9043425000000001E-2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6"/>
      <c r="AM36" s="86">
        <f t="shared" si="4"/>
        <v>-1.7471710000000016</v>
      </c>
      <c r="AN36" s="121">
        <f t="shared" si="5"/>
        <v>-1.6195650000000015</v>
      </c>
      <c r="AO36" s="121">
        <f t="shared" si="6"/>
        <v>-3.4468399999999511E-3</v>
      </c>
      <c r="AP36" s="121">
        <f t="shared" si="7"/>
        <v>-2.6130500000000056E-3</v>
      </c>
      <c r="AQ36" s="87">
        <f t="shared" si="8"/>
        <v>1.0665992000000003E-2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29.084140000000001</v>
      </c>
      <c r="G38" s="96">
        <v>32.853051000000001</v>
      </c>
      <c r="H38" s="96">
        <v>0.96232108000000005</v>
      </c>
      <c r="I38" s="60">
        <v>0.96624730999999997</v>
      </c>
      <c r="J38" s="60">
        <v>6.5691169999999993E-2</v>
      </c>
      <c r="K38" s="61"/>
      <c r="L38" s="258"/>
      <c r="M38" s="258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27.240221999999999</v>
      </c>
      <c r="Y38" s="96">
        <v>31.017764</v>
      </c>
      <c r="Z38" s="96">
        <v>0.94263520999999995</v>
      </c>
      <c r="AA38" s="60">
        <v>0.95452214999999996</v>
      </c>
      <c r="AB38" s="60">
        <v>8.7718610000000002E-2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-1.8439180000000022</v>
      </c>
      <c r="AN38" s="95">
        <f t="shared" si="5"/>
        <v>-1.835287000000001</v>
      </c>
      <c r="AO38" s="95">
        <f t="shared" si="6"/>
        <v>-1.9685870000000105E-2</v>
      </c>
      <c r="AP38" s="95">
        <f t="shared" si="7"/>
        <v>-1.1725160000000012E-2</v>
      </c>
      <c r="AQ38" s="120">
        <f t="shared" si="8"/>
        <v>2.2027440000000009E-2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31.739260999999999</v>
      </c>
      <c r="G39" s="187">
        <v>35.525033000000001</v>
      </c>
      <c r="H39" s="187">
        <v>0.97729938999999999</v>
      </c>
      <c r="I39" s="62">
        <v>0.98002224000000004</v>
      </c>
      <c r="J39" s="62">
        <v>4.3748860000000001E-2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29.860482999999999</v>
      </c>
      <c r="Y39" s="187">
        <v>33.488126000000001</v>
      </c>
      <c r="Z39" s="187">
        <v>0.96646356</v>
      </c>
      <c r="AA39" s="62">
        <v>0.97092257999999998</v>
      </c>
      <c r="AB39" s="62">
        <v>5.8458879999999998E-2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6"/>
      <c r="AM39" s="86">
        <f t="shared" si="4"/>
        <v>-1.8787780000000005</v>
      </c>
      <c r="AN39" s="121">
        <f t="shared" si="5"/>
        <v>-2.0369069999999994</v>
      </c>
      <c r="AO39" s="121">
        <f t="shared" si="6"/>
        <v>-1.0835829999999991E-2</v>
      </c>
      <c r="AP39" s="121">
        <f t="shared" si="7"/>
        <v>-9.0996600000000649E-3</v>
      </c>
      <c r="AQ39" s="87">
        <f t="shared" si="8"/>
        <v>1.4710019999999997E-2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35.538941000000001</v>
      </c>
      <c r="G40" s="187">
        <v>39.660981</v>
      </c>
      <c r="H40" s="187">
        <v>0.98827408000000005</v>
      </c>
      <c r="I40" s="62">
        <v>0.99129193999999998</v>
      </c>
      <c r="J40" s="62">
        <v>2.6661714999999999E-2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32.668649000000002</v>
      </c>
      <c r="Y40" s="187">
        <v>36.446824999999997</v>
      </c>
      <c r="Z40" s="187">
        <v>0.98019619999999996</v>
      </c>
      <c r="AA40" s="62">
        <v>0.98341966999999997</v>
      </c>
      <c r="AB40" s="62">
        <v>4.0315089999999998E-2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6"/>
      <c r="AM40" s="86">
        <f t="shared" si="4"/>
        <v>-2.8702919999999992</v>
      </c>
      <c r="AN40" s="121">
        <f t="shared" si="5"/>
        <v>-3.2141560000000027</v>
      </c>
      <c r="AO40" s="121">
        <f t="shared" si="6"/>
        <v>-8.0778800000000928E-3</v>
      </c>
      <c r="AP40" s="121">
        <f t="shared" si="7"/>
        <v>-7.8722700000000145E-3</v>
      </c>
      <c r="AQ40" s="87">
        <f t="shared" si="8"/>
        <v>1.3653374999999999E-2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37.375146999999998</v>
      </c>
      <c r="G41" s="187">
        <v>41.750042000000001</v>
      </c>
      <c r="H41" s="187">
        <v>0.99319710999999999</v>
      </c>
      <c r="I41" s="62">
        <v>0.99542768000000004</v>
      </c>
      <c r="J41" s="62">
        <v>1.7905933999999998E-2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36.185845999999998</v>
      </c>
      <c r="Y41" s="187">
        <v>40.520316000000001</v>
      </c>
      <c r="Z41" s="187">
        <v>0.98980038999999997</v>
      </c>
      <c r="AA41" s="62">
        <v>0.99274200999999995</v>
      </c>
      <c r="AB41" s="62">
        <v>2.5086190000000001E-2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6"/>
      <c r="AM41" s="86">
        <f t="shared" si="4"/>
        <v>-1.1893010000000004</v>
      </c>
      <c r="AN41" s="121">
        <f t="shared" si="5"/>
        <v>-1.2297259999999994</v>
      </c>
      <c r="AO41" s="121">
        <f t="shared" si="6"/>
        <v>-3.3967200000000197E-3</v>
      </c>
      <c r="AP41" s="121">
        <f t="shared" si="7"/>
        <v>-2.6856700000000844E-3</v>
      </c>
      <c r="AQ41" s="87">
        <f t="shared" si="8"/>
        <v>7.1802560000000029E-3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29.259215999999999</v>
      </c>
      <c r="G43" s="96">
        <v>33.006571000000001</v>
      </c>
      <c r="H43" s="96">
        <v>0.96376516999999995</v>
      </c>
      <c r="I43" s="60">
        <v>0.96816756000000004</v>
      </c>
      <c r="J43" s="60">
        <v>6.7913959999999995E-2</v>
      </c>
      <c r="K43" s="61"/>
      <c r="L43" s="258"/>
      <c r="M43" s="258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27.506681</v>
      </c>
      <c r="Y43" s="96">
        <v>31.153023999999998</v>
      </c>
      <c r="Z43" s="96">
        <v>0.94509489000000002</v>
      </c>
      <c r="AA43" s="60">
        <v>0.95684758000000003</v>
      </c>
      <c r="AB43" s="60">
        <v>8.9230240000000002E-2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-1.7525349999999982</v>
      </c>
      <c r="AN43" s="95">
        <f t="shared" si="5"/>
        <v>-1.8535470000000025</v>
      </c>
      <c r="AO43" s="95">
        <f t="shared" si="6"/>
        <v>-1.8670279999999928E-2</v>
      </c>
      <c r="AP43" s="95">
        <f t="shared" si="7"/>
        <v>-1.1319980000000007E-2</v>
      </c>
      <c r="AQ43" s="120">
        <f t="shared" si="8"/>
        <v>2.1316280000000007E-2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31.904036000000001</v>
      </c>
      <c r="G44" s="187">
        <v>35.766978000000002</v>
      </c>
      <c r="H44" s="187">
        <v>0.97800014999999996</v>
      </c>
      <c r="I44" s="62">
        <v>0.98113289000000004</v>
      </c>
      <c r="J44" s="62">
        <v>4.4537798000000003E-2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30.017804000000002</v>
      </c>
      <c r="Y44" s="187">
        <v>33.699306999999997</v>
      </c>
      <c r="Z44" s="187">
        <v>0.96793180999999995</v>
      </c>
      <c r="AA44" s="62">
        <v>0.97279543999999996</v>
      </c>
      <c r="AB44" s="62">
        <v>6.0241400000000001E-2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6"/>
      <c r="AM44" s="86">
        <f t="shared" si="4"/>
        <v>-1.8862319999999997</v>
      </c>
      <c r="AN44" s="121">
        <f t="shared" si="5"/>
        <v>-2.0676710000000043</v>
      </c>
      <c r="AO44" s="121">
        <f t="shared" si="6"/>
        <v>-1.0068340000000009E-2</v>
      </c>
      <c r="AP44" s="121">
        <f t="shared" si="7"/>
        <v>-8.3374500000000795E-3</v>
      </c>
      <c r="AQ44" s="87">
        <f t="shared" si="8"/>
        <v>1.5703601999999997E-2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35.028714000000001</v>
      </c>
      <c r="G45" s="187">
        <v>39.400536000000002</v>
      </c>
      <c r="H45" s="187">
        <v>0.98830549000000001</v>
      </c>
      <c r="I45" s="62">
        <v>0.99141362</v>
      </c>
      <c r="J45" s="62">
        <v>3.0707844000000001E-2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32.579127999999997</v>
      </c>
      <c r="Y45" s="187">
        <v>36.489007000000001</v>
      </c>
      <c r="Z45" s="187">
        <v>0.98065820999999997</v>
      </c>
      <c r="AA45" s="62">
        <v>0.98396861999999996</v>
      </c>
      <c r="AB45" s="62">
        <v>4.3571062000000001E-2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6"/>
      <c r="AM45" s="86">
        <f t="shared" si="4"/>
        <v>-2.4495860000000036</v>
      </c>
      <c r="AN45" s="121">
        <f t="shared" si="5"/>
        <v>-2.9115290000000016</v>
      </c>
      <c r="AO45" s="121">
        <f t="shared" si="6"/>
        <v>-7.6472800000000341E-3</v>
      </c>
      <c r="AP45" s="121">
        <f t="shared" si="7"/>
        <v>-7.4450000000000349E-3</v>
      </c>
      <c r="AQ45" s="87">
        <f t="shared" si="8"/>
        <v>1.2863217999999999E-2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37.935676999999998</v>
      </c>
      <c r="G46" s="187">
        <v>42.325519</v>
      </c>
      <c r="H46" s="187">
        <v>0.99320596000000005</v>
      </c>
      <c r="I46" s="62">
        <v>0.99546802999999995</v>
      </c>
      <c r="J46" s="62">
        <v>1.6462862000000002E-2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36.047016999999997</v>
      </c>
      <c r="Y46" s="187">
        <v>40.465660999999997</v>
      </c>
      <c r="Z46" s="187">
        <v>0.98979402999999999</v>
      </c>
      <c r="AA46" s="62">
        <v>0.99269052999999996</v>
      </c>
      <c r="AB46" s="62">
        <v>2.6641048000000001E-2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6"/>
      <c r="AM46" s="86">
        <f t="shared" si="4"/>
        <v>-1.8886600000000016</v>
      </c>
      <c r="AN46" s="121">
        <f t="shared" si="5"/>
        <v>-1.8598580000000027</v>
      </c>
      <c r="AO46" s="121">
        <f t="shared" si="6"/>
        <v>-3.411930000000063E-3</v>
      </c>
      <c r="AP46" s="121">
        <f t="shared" si="7"/>
        <v>-2.7774999999999883E-3</v>
      </c>
      <c r="AQ46" s="87">
        <f t="shared" si="8"/>
        <v>1.0178185999999999E-2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29.930365999999999</v>
      </c>
      <c r="G48" s="96">
        <v>33.415371</v>
      </c>
      <c r="H48" s="96">
        <v>0.96533714999999998</v>
      </c>
      <c r="I48" s="60">
        <v>0.96953449999999997</v>
      </c>
      <c r="J48" s="60">
        <v>6.2998890000000002E-2</v>
      </c>
      <c r="K48" s="61"/>
      <c r="L48" s="258"/>
      <c r="M48" s="258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27.984161</v>
      </c>
      <c r="Y48" s="96">
        <v>31.491641000000001</v>
      </c>
      <c r="Z48" s="96">
        <v>0.94632640999999995</v>
      </c>
      <c r="AA48" s="60">
        <v>0.95883552999999999</v>
      </c>
      <c r="AB48" s="60">
        <v>8.6113770000000006E-2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-1.9462049999999991</v>
      </c>
      <c r="AN48" s="95">
        <f t="shared" si="5"/>
        <v>-1.9237299999999991</v>
      </c>
      <c r="AO48" s="95">
        <f t="shared" si="6"/>
        <v>-1.9010740000000026E-2</v>
      </c>
      <c r="AP48" s="95">
        <f t="shared" si="7"/>
        <v>-1.0698969999999974E-2</v>
      </c>
      <c r="AQ48" s="120">
        <f t="shared" si="8"/>
        <v>2.3114880000000004E-2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32.750329999999998</v>
      </c>
      <c r="G49" s="187">
        <v>36.338805000000001</v>
      </c>
      <c r="H49" s="187">
        <v>0.97853129000000005</v>
      </c>
      <c r="I49" s="62">
        <v>0.98251858000000003</v>
      </c>
      <c r="J49" s="62">
        <v>4.0571645000000003E-2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30.770686000000001</v>
      </c>
      <c r="Y49" s="187">
        <v>34.150339000000002</v>
      </c>
      <c r="Z49" s="187">
        <v>0.96942132000000003</v>
      </c>
      <c r="AA49" s="62">
        <v>0.97426959999999996</v>
      </c>
      <c r="AB49" s="62">
        <v>5.5100389999999999E-2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6"/>
      <c r="AM49" s="86">
        <f t="shared" si="4"/>
        <v>-1.9796439999999969</v>
      </c>
      <c r="AN49" s="121">
        <f t="shared" si="5"/>
        <v>-2.1884659999999982</v>
      </c>
      <c r="AO49" s="121">
        <f t="shared" si="6"/>
        <v>-9.1099700000000228E-3</v>
      </c>
      <c r="AP49" s="121">
        <f t="shared" si="7"/>
        <v>-8.2489800000000724E-3</v>
      </c>
      <c r="AQ49" s="87">
        <f t="shared" si="8"/>
        <v>1.4528744999999996E-2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36.009870999999997</v>
      </c>
      <c r="G50" s="187">
        <v>40.140203</v>
      </c>
      <c r="H50" s="187">
        <v>0.98812352000000003</v>
      </c>
      <c r="I50" s="62">
        <v>0.99147052000000002</v>
      </c>
      <c r="J50" s="62">
        <v>2.5385646000000001E-2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33.324907000000003</v>
      </c>
      <c r="Y50" s="187">
        <v>36.928614000000003</v>
      </c>
      <c r="Z50" s="187">
        <v>0.98109394999999999</v>
      </c>
      <c r="AA50" s="62">
        <v>0.98502962000000005</v>
      </c>
      <c r="AB50" s="62">
        <v>3.9411693999999997E-2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6"/>
      <c r="AM50" s="86">
        <f t="shared" si="4"/>
        <v>-2.6849639999999937</v>
      </c>
      <c r="AN50" s="121">
        <f t="shared" si="5"/>
        <v>-3.2115889999999965</v>
      </c>
      <c r="AO50" s="121">
        <f t="shared" si="6"/>
        <v>-7.0295700000000405E-3</v>
      </c>
      <c r="AP50" s="121">
        <f t="shared" si="7"/>
        <v>-6.4408999999999716E-3</v>
      </c>
      <c r="AQ50" s="87">
        <f t="shared" si="8"/>
        <v>1.4026047999999996E-2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38.300071000000003</v>
      </c>
      <c r="G51" s="187">
        <v>42.688710999999998</v>
      </c>
      <c r="H51" s="187">
        <v>0.99318448000000004</v>
      </c>
      <c r="I51" s="62">
        <v>0.99551701000000004</v>
      </c>
      <c r="J51" s="62">
        <v>1.5156411E-2</v>
      </c>
      <c r="K51" s="188"/>
      <c r="L51" s="259"/>
      <c r="M51" s="259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36.732863000000002</v>
      </c>
      <c r="Y51" s="187">
        <v>40.931727000000002</v>
      </c>
      <c r="Z51" s="187">
        <v>0.98968919</v>
      </c>
      <c r="AA51" s="62">
        <v>0.99277859000000002</v>
      </c>
      <c r="AB51" s="62">
        <v>2.2655069999999999E-2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6"/>
      <c r="AM51" s="86">
        <f t="shared" si="4"/>
        <v>-1.5672080000000008</v>
      </c>
      <c r="AN51" s="121">
        <f t="shared" si="5"/>
        <v>-1.7569839999999957</v>
      </c>
      <c r="AO51" s="121">
        <f t="shared" si="6"/>
        <v>-3.4952900000000398E-3</v>
      </c>
      <c r="AP51" s="121">
        <f t="shared" si="7"/>
        <v>-2.7384200000000192E-3</v>
      </c>
      <c r="AQ51" s="87">
        <f t="shared" si="8"/>
        <v>7.4986589999999995E-3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29.786857999999999</v>
      </c>
      <c r="G53" s="96">
        <v>33.472369999999998</v>
      </c>
      <c r="H53" s="96">
        <v>0.96572557999999997</v>
      </c>
      <c r="I53" s="60">
        <v>0.96993227000000004</v>
      </c>
      <c r="J53" s="60">
        <v>6.3023689999999993E-2</v>
      </c>
      <c r="K53" s="61"/>
      <c r="L53" s="258"/>
      <c r="M53" s="258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28.001286</v>
      </c>
      <c r="Y53" s="96">
        <v>31.625366</v>
      </c>
      <c r="Z53" s="96">
        <v>0.94691172999999995</v>
      </c>
      <c r="AA53" s="60">
        <v>0.95838445000000005</v>
      </c>
      <c r="AB53" s="60">
        <v>8.548567E-2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-1.7855719999999984</v>
      </c>
      <c r="AN53" s="95">
        <f t="shared" si="5"/>
        <v>-1.8470039999999983</v>
      </c>
      <c r="AO53" s="95">
        <f t="shared" si="6"/>
        <v>-1.8813850000000021E-2</v>
      </c>
      <c r="AP53" s="95">
        <f t="shared" si="7"/>
        <v>-1.1547819999999986E-2</v>
      </c>
      <c r="AQ53" s="120">
        <f t="shared" si="8"/>
        <v>2.2461980000000006E-2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32.976242999999997</v>
      </c>
      <c r="G54" s="187">
        <v>36.547199999999997</v>
      </c>
      <c r="H54" s="187">
        <v>0.97889009000000005</v>
      </c>
      <c r="I54" s="62">
        <v>0.98295288000000003</v>
      </c>
      <c r="J54" s="62">
        <v>3.961804E-2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30.603660000000001</v>
      </c>
      <c r="Y54" s="187">
        <v>34.233455999999997</v>
      </c>
      <c r="Z54" s="187">
        <v>0.96990014000000002</v>
      </c>
      <c r="AA54" s="62">
        <v>0.97450897999999997</v>
      </c>
      <c r="AB54" s="62">
        <v>5.5897954999999999E-2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6"/>
      <c r="AM54" s="86">
        <f t="shared" si="4"/>
        <v>-2.3725829999999952</v>
      </c>
      <c r="AN54" s="121">
        <f t="shared" si="5"/>
        <v>-2.3137439999999998</v>
      </c>
      <c r="AO54" s="121">
        <f t="shared" si="6"/>
        <v>-8.9899500000000243E-3</v>
      </c>
      <c r="AP54" s="121">
        <f t="shared" si="7"/>
        <v>-8.4439000000000597E-3</v>
      </c>
      <c r="AQ54" s="87">
        <f t="shared" si="8"/>
        <v>1.6279914999999999E-2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36.220312</v>
      </c>
      <c r="G55" s="187">
        <v>40.234537000000003</v>
      </c>
      <c r="H55" s="187">
        <v>0.98813965000000004</v>
      </c>
      <c r="I55" s="62">
        <v>0.99156407000000002</v>
      </c>
      <c r="J55" s="62">
        <v>2.4408374E-2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33.694533999999997</v>
      </c>
      <c r="Y55" s="187">
        <v>37.224725999999997</v>
      </c>
      <c r="Z55" s="187">
        <v>0.98147269000000004</v>
      </c>
      <c r="AA55" s="62">
        <v>0.98536378999999996</v>
      </c>
      <c r="AB55" s="62">
        <v>3.6185282999999999E-2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6"/>
      <c r="AM55" s="86">
        <f t="shared" si="4"/>
        <v>-2.5257780000000025</v>
      </c>
      <c r="AN55" s="121">
        <f t="shared" si="5"/>
        <v>-3.0098110000000062</v>
      </c>
      <c r="AO55" s="121">
        <f t="shared" si="6"/>
        <v>-6.6669599999999996E-3</v>
      </c>
      <c r="AP55" s="121">
        <f t="shared" si="7"/>
        <v>-6.200280000000058E-3</v>
      </c>
      <c r="AQ55" s="87">
        <f t="shared" si="8"/>
        <v>1.1776908999999999E-2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38.847813000000002</v>
      </c>
      <c r="G56" s="187">
        <v>43.047051000000003</v>
      </c>
      <c r="H56" s="187">
        <v>0.99320883999999998</v>
      </c>
      <c r="I56" s="62">
        <v>0.99554569000000004</v>
      </c>
      <c r="J56" s="62">
        <v>1.3243685E-2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37.002988000000002</v>
      </c>
      <c r="Y56" s="187">
        <v>41.148887999999999</v>
      </c>
      <c r="Z56" s="187">
        <v>0.98978235000000003</v>
      </c>
      <c r="AA56" s="62">
        <v>0.99282751999999996</v>
      </c>
      <c r="AB56" s="62">
        <v>2.2067763000000001E-2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6"/>
      <c r="AM56" s="86">
        <f t="shared" si="4"/>
        <v>-1.8448250000000002</v>
      </c>
      <c r="AN56" s="121">
        <f t="shared" si="5"/>
        <v>-1.8981630000000038</v>
      </c>
      <c r="AO56" s="121">
        <f t="shared" si="6"/>
        <v>-3.4264899999999487E-3</v>
      </c>
      <c r="AP56" s="121">
        <f t="shared" si="7"/>
        <v>-2.7181700000000752E-3</v>
      </c>
      <c r="AQ56" s="87">
        <f t="shared" si="8"/>
        <v>8.8240780000000008E-3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29.870191999999999</v>
      </c>
      <c r="G58" s="96">
        <v>33.667624000000004</v>
      </c>
      <c r="H58" s="96">
        <v>0.96581329999999999</v>
      </c>
      <c r="I58" s="60">
        <v>0.97067614999999996</v>
      </c>
      <c r="J58" s="60">
        <v>6.2726359999999995E-2</v>
      </c>
      <c r="K58" s="61"/>
      <c r="L58" s="258"/>
      <c r="M58" s="258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28.188746999999999</v>
      </c>
      <c r="Y58" s="96">
        <v>31.889312</v>
      </c>
      <c r="Z58" s="96">
        <v>0.94676442000000005</v>
      </c>
      <c r="AA58" s="60">
        <v>0.95906601999999996</v>
      </c>
      <c r="AB58" s="60">
        <v>8.6260654000000006E-2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-1.6814450000000001</v>
      </c>
      <c r="AN58" s="95">
        <f t="shared" si="5"/>
        <v>-1.7783120000000032</v>
      </c>
      <c r="AO58" s="95">
        <f t="shared" si="6"/>
        <v>-1.9048879999999935E-2</v>
      </c>
      <c r="AP58" s="95">
        <f t="shared" si="7"/>
        <v>-1.1610129999999996E-2</v>
      </c>
      <c r="AQ58" s="120">
        <f t="shared" si="8"/>
        <v>2.3534294000000011E-2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32.992421</v>
      </c>
      <c r="G59" s="187">
        <v>36.710701999999998</v>
      </c>
      <c r="H59" s="187">
        <v>0.97887455999999995</v>
      </c>
      <c r="I59" s="62">
        <v>0.98357523999999996</v>
      </c>
      <c r="J59" s="62">
        <v>4.0222686000000001E-2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30.831524999999999</v>
      </c>
      <c r="Y59" s="187">
        <v>34.485778000000003</v>
      </c>
      <c r="Z59" s="187">
        <v>0.96961768999999998</v>
      </c>
      <c r="AA59" s="62">
        <v>0.97589380999999997</v>
      </c>
      <c r="AB59" s="62">
        <v>5.6651226999999998E-2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6"/>
      <c r="AM59" s="86">
        <f t="shared" si="4"/>
        <v>-2.160896000000001</v>
      </c>
      <c r="AN59" s="121">
        <f t="shared" si="5"/>
        <v>-2.2249239999999944</v>
      </c>
      <c r="AO59" s="121">
        <f t="shared" si="6"/>
        <v>-9.2568699999999726E-3</v>
      </c>
      <c r="AP59" s="121">
        <f t="shared" si="7"/>
        <v>-7.6814299999999891E-3</v>
      </c>
      <c r="AQ59" s="87">
        <f t="shared" si="8"/>
        <v>1.6428540999999998E-2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36.436751999999998</v>
      </c>
      <c r="G60" s="187">
        <v>40.372681999999998</v>
      </c>
      <c r="H60" s="187">
        <v>0.98825531</v>
      </c>
      <c r="I60" s="62">
        <v>0.99170961999999996</v>
      </c>
      <c r="J60" s="62">
        <v>2.4153464999999999E-2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33.735683999999999</v>
      </c>
      <c r="Y60" s="187">
        <v>37.433593999999999</v>
      </c>
      <c r="Z60" s="187">
        <v>0.98153031000000002</v>
      </c>
      <c r="AA60" s="62">
        <v>0.98602701999999998</v>
      </c>
      <c r="AB60" s="62">
        <v>3.6999702000000002E-2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6"/>
      <c r="AM60" s="86">
        <f t="shared" si="4"/>
        <v>-2.7010679999999994</v>
      </c>
      <c r="AN60" s="121">
        <f t="shared" si="5"/>
        <v>-2.9390879999999981</v>
      </c>
      <c r="AO60" s="121">
        <f t="shared" si="6"/>
        <v>-6.724999999999981E-3</v>
      </c>
      <c r="AP60" s="121">
        <f t="shared" si="7"/>
        <v>-5.6825999999999821E-3</v>
      </c>
      <c r="AQ60" s="87">
        <f t="shared" si="8"/>
        <v>1.2846237000000003E-2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39.398786000000001</v>
      </c>
      <c r="G61" s="187">
        <v>43.528267</v>
      </c>
      <c r="H61" s="187">
        <v>0.99331163</v>
      </c>
      <c r="I61" s="62">
        <v>0.99556401000000005</v>
      </c>
      <c r="J61" s="62">
        <v>1.2412869999999999E-2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37.374727999999998</v>
      </c>
      <c r="Y61" s="187">
        <v>41.424351000000001</v>
      </c>
      <c r="Z61" s="187">
        <v>0.98990060999999996</v>
      </c>
      <c r="AA61" s="62">
        <v>0.99300065000000004</v>
      </c>
      <c r="AB61" s="62">
        <v>2.0871134E-2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6"/>
      <c r="AM61" s="86">
        <f t="shared" si="4"/>
        <v>-2.0240580000000037</v>
      </c>
      <c r="AN61" s="121">
        <f t="shared" si="5"/>
        <v>-2.1039159999999981</v>
      </c>
      <c r="AO61" s="121">
        <f t="shared" si="6"/>
        <v>-3.4110200000000424E-3</v>
      </c>
      <c r="AP61" s="121">
        <f t="shared" si="7"/>
        <v>-2.5633600000000145E-3</v>
      </c>
      <c r="AQ61" s="87">
        <f t="shared" si="8"/>
        <v>8.4582640000000001E-3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30.408636000000001</v>
      </c>
      <c r="G63" s="96">
        <v>34.406965999999997</v>
      </c>
      <c r="H63" s="96">
        <v>0.96479351999999996</v>
      </c>
      <c r="I63" s="60">
        <v>0.97062282</v>
      </c>
      <c r="J63" s="60">
        <v>5.8849789999999999E-2</v>
      </c>
      <c r="K63" s="61"/>
      <c r="L63" s="258"/>
      <c r="M63" s="258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28.531866999999998</v>
      </c>
      <c r="Y63" s="96">
        <v>32.647069000000002</v>
      </c>
      <c r="Z63" s="96">
        <v>0.94615704</v>
      </c>
      <c r="AA63" s="60">
        <v>0.95943193000000004</v>
      </c>
      <c r="AB63" s="60">
        <v>8.2807965999999997E-2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-1.876769000000003</v>
      </c>
      <c r="AN63" s="95">
        <f t="shared" si="5"/>
        <v>-1.7598969999999952</v>
      </c>
      <c r="AO63" s="95">
        <f t="shared" si="6"/>
        <v>-1.8636479999999955E-2</v>
      </c>
      <c r="AP63" s="95">
        <f t="shared" si="7"/>
        <v>-1.1190889999999953E-2</v>
      </c>
      <c r="AQ63" s="120">
        <f t="shared" si="8"/>
        <v>2.3958175999999998E-2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33.863810999999998</v>
      </c>
      <c r="G64" s="187">
        <v>37.476340999999998</v>
      </c>
      <c r="H64" s="187">
        <v>0.97892908999999995</v>
      </c>
      <c r="I64" s="62">
        <v>0.98376565000000005</v>
      </c>
      <c r="J64" s="62">
        <v>3.7166020000000001E-2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31.450348999999999</v>
      </c>
      <c r="Y64" s="187">
        <v>35.190998999999998</v>
      </c>
      <c r="Z64" s="187">
        <v>0.96901928000000004</v>
      </c>
      <c r="AA64" s="62">
        <v>0.97581602000000001</v>
      </c>
      <c r="AB64" s="62">
        <v>5.2650875999999999E-2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6"/>
      <c r="AM64" s="86">
        <f t="shared" si="4"/>
        <v>-2.4134619999999991</v>
      </c>
      <c r="AN64" s="121">
        <f t="shared" si="5"/>
        <v>-2.285342</v>
      </c>
      <c r="AO64" s="121">
        <f t="shared" si="6"/>
        <v>-9.9098099999999079E-3</v>
      </c>
      <c r="AP64" s="121">
        <f t="shared" si="7"/>
        <v>-7.9496300000000408E-3</v>
      </c>
      <c r="AQ64" s="87">
        <f t="shared" si="8"/>
        <v>1.5484855999999998E-2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37.069468000000001</v>
      </c>
      <c r="G65" s="187">
        <v>40.810727</v>
      </c>
      <c r="H65" s="187">
        <v>0.98845517999999999</v>
      </c>
      <c r="I65" s="62">
        <v>0.99198277999999995</v>
      </c>
      <c r="J65" s="62">
        <v>2.352218E-2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34.615625000000001</v>
      </c>
      <c r="Y65" s="187">
        <v>38.172989000000001</v>
      </c>
      <c r="Z65" s="187">
        <v>0.98156851000000001</v>
      </c>
      <c r="AA65" s="62">
        <v>0.98610308999999996</v>
      </c>
      <c r="AB65" s="62">
        <v>3.3819756999999999E-2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6"/>
      <c r="AM65" s="86">
        <f t="shared" si="4"/>
        <v>-2.4538429999999991</v>
      </c>
      <c r="AN65" s="121">
        <f t="shared" si="5"/>
        <v>-2.6377379999999988</v>
      </c>
      <c r="AO65" s="121">
        <f t="shared" si="6"/>
        <v>-6.8866699999999836E-3</v>
      </c>
      <c r="AP65" s="121">
        <f t="shared" si="7"/>
        <v>-5.879689999999993E-3</v>
      </c>
      <c r="AQ65" s="87">
        <f t="shared" si="8"/>
        <v>1.0297576999999999E-2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40.155445</v>
      </c>
      <c r="G66" s="187">
        <v>44.040661</v>
      </c>
      <c r="H66" s="187">
        <v>0.99336248000000005</v>
      </c>
      <c r="I66" s="62">
        <v>0.99563531999999999</v>
      </c>
      <c r="J66" s="62">
        <v>1.2118741000000001E-2</v>
      </c>
      <c r="K66" s="188"/>
      <c r="L66" s="259"/>
      <c r="M66" s="259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38.021158999999997</v>
      </c>
      <c r="Y66" s="187">
        <v>41.830440000000003</v>
      </c>
      <c r="Z66" s="187">
        <v>0.99005076999999997</v>
      </c>
      <c r="AA66" s="62">
        <v>0.99324498999999999</v>
      </c>
      <c r="AB66" s="62">
        <v>1.9792878999999999E-2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6"/>
      <c r="AM66" s="86">
        <f t="shared" si="4"/>
        <v>-2.134286000000003</v>
      </c>
      <c r="AN66" s="121">
        <f t="shared" si="5"/>
        <v>-2.2102209999999971</v>
      </c>
      <c r="AO66" s="121">
        <f t="shared" si="6"/>
        <v>-3.3117100000000788E-3</v>
      </c>
      <c r="AP66" s="121">
        <f t="shared" si="7"/>
        <v>-2.3903299999999961E-3</v>
      </c>
      <c r="AQ66" s="87">
        <f t="shared" si="8"/>
        <v>7.6741379999999988E-3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29.353612999999999</v>
      </c>
      <c r="G68" s="96">
        <v>32.798175000000001</v>
      </c>
      <c r="H68" s="96">
        <v>0.96301937000000004</v>
      </c>
      <c r="I68" s="60">
        <v>0.96971162</v>
      </c>
      <c r="J68" s="60">
        <v>7.4325815000000003E-2</v>
      </c>
      <c r="K68" s="61"/>
      <c r="L68" s="258"/>
      <c r="M68" s="258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27.449023</v>
      </c>
      <c r="Y68" s="96">
        <v>30.898019999999999</v>
      </c>
      <c r="Z68" s="96">
        <v>0.94154064999999998</v>
      </c>
      <c r="AA68" s="60">
        <v>0.95557362000000001</v>
      </c>
      <c r="AB68" s="60">
        <v>0.10580716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-1.9045899999999989</v>
      </c>
      <c r="AN68" s="95">
        <f t="shared" si="5"/>
        <v>-1.9001550000000016</v>
      </c>
      <c r="AO68" s="95">
        <f t="shared" si="6"/>
        <v>-2.1478720000000062E-2</v>
      </c>
      <c r="AP68" s="95">
        <f t="shared" si="7"/>
        <v>-1.4137999999999984E-2</v>
      </c>
      <c r="AQ68" s="120">
        <f t="shared" si="8"/>
        <v>3.1481344999999994E-2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32.154023000000002</v>
      </c>
      <c r="G69" s="187">
        <v>35.756872000000001</v>
      </c>
      <c r="H69" s="187">
        <v>0.97788317000000002</v>
      </c>
      <c r="I69" s="62">
        <v>0.98231738000000002</v>
      </c>
      <c r="J69" s="62">
        <v>4.9389016000000001E-2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30.129138000000001</v>
      </c>
      <c r="Y69" s="187">
        <v>33.53931</v>
      </c>
      <c r="Z69" s="187">
        <v>0.96720684999999995</v>
      </c>
      <c r="AA69" s="62">
        <v>0.97355734999999999</v>
      </c>
      <c r="AB69" s="62">
        <v>6.8235100000000007E-2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6"/>
      <c r="AM69" s="86">
        <f t="shared" si="4"/>
        <v>-2.0248850000000012</v>
      </c>
      <c r="AN69" s="121">
        <f t="shared" si="5"/>
        <v>-2.2175620000000009</v>
      </c>
      <c r="AO69" s="121">
        <f t="shared" si="6"/>
        <v>-1.0676320000000072E-2</v>
      </c>
      <c r="AP69" s="121">
        <f t="shared" si="7"/>
        <v>-8.7600300000000297E-3</v>
      </c>
      <c r="AQ69" s="87">
        <f t="shared" si="8"/>
        <v>1.8846084000000006E-2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34.619188999999999</v>
      </c>
      <c r="G70" s="187">
        <v>39.226379000000001</v>
      </c>
      <c r="H70" s="187">
        <v>0.98859264000000002</v>
      </c>
      <c r="I70" s="62">
        <v>0.99193927999999998</v>
      </c>
      <c r="J70" s="62">
        <v>3.4937485999999997E-2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33.122996000000001</v>
      </c>
      <c r="Y70" s="187">
        <v>36.860770000000002</v>
      </c>
      <c r="Z70" s="187">
        <v>0.98090540000000004</v>
      </c>
      <c r="AA70" s="62">
        <v>0.98568719000000005</v>
      </c>
      <c r="AB70" s="62">
        <v>4.3935083E-2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6"/>
      <c r="AM70" s="86">
        <f t="shared" si="4"/>
        <v>-1.4961929999999981</v>
      </c>
      <c r="AN70" s="121">
        <f t="shared" si="5"/>
        <v>-2.3656089999999992</v>
      </c>
      <c r="AO70" s="121">
        <f t="shared" si="6"/>
        <v>-7.6872399999999841E-3</v>
      </c>
      <c r="AP70" s="121">
        <f t="shared" si="7"/>
        <v>-6.2520899999999324E-3</v>
      </c>
      <c r="AQ70" s="87">
        <f t="shared" si="8"/>
        <v>8.997597000000003E-3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37.422527000000002</v>
      </c>
      <c r="G71" s="187">
        <v>41.940469999999998</v>
      </c>
      <c r="H71" s="187">
        <v>0.99331849999999999</v>
      </c>
      <c r="I71" s="62">
        <v>0.99567368999999994</v>
      </c>
      <c r="J71" s="62">
        <v>1.8927988E-2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35.699714</v>
      </c>
      <c r="Y71" s="187">
        <v>40.367030999999997</v>
      </c>
      <c r="Z71" s="187">
        <v>0.99009181000000002</v>
      </c>
      <c r="AA71" s="62">
        <v>0.99331601999999997</v>
      </c>
      <c r="AB71" s="62">
        <v>2.9388305E-2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6"/>
      <c r="AM71" s="86">
        <f t="shared" si="4"/>
        <v>-1.7228130000000021</v>
      </c>
      <c r="AN71" s="121">
        <f t="shared" si="5"/>
        <v>-1.5734390000000005</v>
      </c>
      <c r="AO71" s="121">
        <f t="shared" si="6"/>
        <v>-3.2266899999999765E-3</v>
      </c>
      <c r="AP71" s="121">
        <f t="shared" si="7"/>
        <v>-2.3576699999999784E-3</v>
      </c>
      <c r="AQ71" s="87">
        <f t="shared" si="8"/>
        <v>1.0460317E-2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30.051462000000001</v>
      </c>
      <c r="G73" s="96">
        <v>33.486944999999999</v>
      </c>
      <c r="H73" s="96">
        <v>0.96527907999999996</v>
      </c>
      <c r="I73" s="60">
        <v>0.97150265999999996</v>
      </c>
      <c r="J73" s="60">
        <v>6.5174399999999993E-2</v>
      </c>
      <c r="K73" s="61"/>
      <c r="L73" s="258"/>
      <c r="M73" s="258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27.937152999999999</v>
      </c>
      <c r="Y73" s="96">
        <v>31.512629</v>
      </c>
      <c r="Z73" s="96">
        <v>0.94582885999999999</v>
      </c>
      <c r="AA73" s="60">
        <v>0.95925874</v>
      </c>
      <c r="AB73" s="60">
        <v>9.3934790000000004E-2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-2.1143090000000022</v>
      </c>
      <c r="AN73" s="95">
        <f t="shared" si="5"/>
        <v>-1.9743159999999982</v>
      </c>
      <c r="AO73" s="95">
        <f t="shared" si="6"/>
        <v>-1.9450219999999963E-2</v>
      </c>
      <c r="AP73" s="95">
        <f t="shared" si="7"/>
        <v>-1.2243919999999964E-2</v>
      </c>
      <c r="AQ73" s="120">
        <f t="shared" si="8"/>
        <v>2.8760390000000011E-2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32.932971999999999</v>
      </c>
      <c r="G74" s="187">
        <v>36.264169000000003</v>
      </c>
      <c r="H74" s="187">
        <v>0.97884895000000005</v>
      </c>
      <c r="I74" s="62">
        <v>0.98328609</v>
      </c>
      <c r="J74" s="62">
        <v>4.3979388000000001E-2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30.953676999999999</v>
      </c>
      <c r="Y74" s="187">
        <v>34.204452000000003</v>
      </c>
      <c r="Z74" s="187">
        <v>0.96938944000000005</v>
      </c>
      <c r="AA74" s="62">
        <v>0.97577871999999999</v>
      </c>
      <c r="AB74" s="62">
        <v>5.835601E-2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6"/>
      <c r="AM74" s="86">
        <f t="shared" si="4"/>
        <v>-1.9792950000000005</v>
      </c>
      <c r="AN74" s="121">
        <f t="shared" si="5"/>
        <v>-2.0597169999999991</v>
      </c>
      <c r="AO74" s="121">
        <f t="shared" si="6"/>
        <v>-9.4595100000000043E-3</v>
      </c>
      <c r="AP74" s="121">
        <f t="shared" si="7"/>
        <v>-7.5073700000000132E-3</v>
      </c>
      <c r="AQ74" s="87">
        <f t="shared" si="8"/>
        <v>1.4376621999999999E-2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36.520218999999997</v>
      </c>
      <c r="G75" s="187">
        <v>40.565897</v>
      </c>
      <c r="H75" s="187">
        <v>0.98884675</v>
      </c>
      <c r="I75" s="62">
        <v>0.99215723</v>
      </c>
      <c r="J75" s="62">
        <v>2.5557024000000001E-2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33.985157000000001</v>
      </c>
      <c r="Y75" s="187">
        <v>37.369602</v>
      </c>
      <c r="Z75" s="187">
        <v>0.98153637000000005</v>
      </c>
      <c r="AA75" s="62">
        <v>0.98615467999999995</v>
      </c>
      <c r="AB75" s="62">
        <v>3.8180270000000002E-2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6"/>
      <c r="AM75" s="86">
        <f t="shared" si="4"/>
        <v>-2.5350619999999964</v>
      </c>
      <c r="AN75" s="121">
        <f t="shared" si="5"/>
        <v>-3.1962949999999992</v>
      </c>
      <c r="AO75" s="121">
        <f t="shared" si="6"/>
        <v>-7.3103799999999497E-3</v>
      </c>
      <c r="AP75" s="121">
        <f t="shared" si="7"/>
        <v>-6.0025500000000509E-3</v>
      </c>
      <c r="AQ75" s="87">
        <f t="shared" si="8"/>
        <v>1.2623246000000001E-2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38.013106000000001</v>
      </c>
      <c r="G76" s="187">
        <v>42.569353</v>
      </c>
      <c r="H76" s="187">
        <v>0.99342501999999999</v>
      </c>
      <c r="I76" s="62">
        <v>0.99569934000000004</v>
      </c>
      <c r="J76" s="62">
        <v>1.8705263999999999E-2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36.646377999999999</v>
      </c>
      <c r="Y76" s="187">
        <v>41.174954</v>
      </c>
      <c r="Z76" s="187">
        <v>0.99028386999999995</v>
      </c>
      <c r="AA76" s="62">
        <v>0.99340523000000003</v>
      </c>
      <c r="AB76" s="62">
        <v>2.6645136999999999E-2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6"/>
      <c r="AM76" s="86">
        <f t="shared" si="4"/>
        <v>-1.3667280000000019</v>
      </c>
      <c r="AN76" s="121">
        <f t="shared" si="5"/>
        <v>-1.3943989999999999</v>
      </c>
      <c r="AO76" s="121">
        <f t="shared" si="6"/>
        <v>-3.141150000000037E-3</v>
      </c>
      <c r="AP76" s="121">
        <f t="shared" si="7"/>
        <v>-2.2941100000000159E-3</v>
      </c>
      <c r="AQ76" s="87">
        <f t="shared" si="8"/>
        <v>7.9398730000000001E-3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29.744796000000001</v>
      </c>
      <c r="G78" s="96">
        <v>33.278528000000001</v>
      </c>
      <c r="H78" s="96">
        <v>0.96680200999999999</v>
      </c>
      <c r="I78" s="60">
        <v>0.97227973000000001</v>
      </c>
      <c r="J78" s="60">
        <v>6.9280900000000006E-2</v>
      </c>
      <c r="K78" s="61"/>
      <c r="L78" s="258"/>
      <c r="M78" s="258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27.849395000000001</v>
      </c>
      <c r="Y78" s="96">
        <v>31.321883</v>
      </c>
      <c r="Z78" s="96">
        <v>0.94806880000000004</v>
      </c>
      <c r="AA78" s="60">
        <v>0.96023367000000004</v>
      </c>
      <c r="AB78" s="60">
        <v>9.8111614999999999E-2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-1.8954009999999997</v>
      </c>
      <c r="AN78" s="95">
        <f t="shared" si="5"/>
        <v>-1.9566450000000017</v>
      </c>
      <c r="AO78" s="95">
        <f t="shared" si="6"/>
        <v>-1.8733209999999945E-2</v>
      </c>
      <c r="AP78" s="95">
        <f t="shared" si="7"/>
        <v>-1.204605999999997E-2</v>
      </c>
      <c r="AQ78" s="120">
        <f t="shared" si="8"/>
        <v>2.8830714999999993E-2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32.184254000000003</v>
      </c>
      <c r="G79" s="187">
        <v>35.981895999999999</v>
      </c>
      <c r="H79" s="187">
        <v>0.97958864000000001</v>
      </c>
      <c r="I79" s="62">
        <v>0.98376565999999999</v>
      </c>
      <c r="J79" s="62">
        <v>5.0248615000000003E-2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30.570194000000001</v>
      </c>
      <c r="Y79" s="187">
        <v>34.139344000000001</v>
      </c>
      <c r="Z79" s="187">
        <v>0.97070860000000003</v>
      </c>
      <c r="AA79" s="62">
        <v>0.97678975999999995</v>
      </c>
      <c r="AB79" s="62">
        <v>6.2819879999999995E-2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6"/>
      <c r="AM79" s="86">
        <f t="shared" si="4"/>
        <v>-1.614060000000002</v>
      </c>
      <c r="AN79" s="121">
        <f t="shared" si="5"/>
        <v>-1.8425519999999977</v>
      </c>
      <c r="AO79" s="121">
        <f t="shared" si="6"/>
        <v>-8.880039999999978E-3</v>
      </c>
      <c r="AP79" s="121">
        <f t="shared" si="7"/>
        <v>-6.9759000000000349E-3</v>
      </c>
      <c r="AQ79" s="87">
        <f t="shared" si="8"/>
        <v>1.2571264999999991E-2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35.333415000000002</v>
      </c>
      <c r="G80" s="187">
        <v>39.844900000000003</v>
      </c>
      <c r="H80" s="187">
        <v>0.98892066000000001</v>
      </c>
      <c r="I80" s="62">
        <v>0.99222615000000003</v>
      </c>
      <c r="J80" s="62">
        <v>3.1817577999999999E-2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32.915213999999999</v>
      </c>
      <c r="Y80" s="187">
        <v>36.876446000000001</v>
      </c>
      <c r="Z80" s="187">
        <v>0.98202703000000002</v>
      </c>
      <c r="AA80" s="62">
        <v>0.98635488000000004</v>
      </c>
      <c r="AB80" s="62">
        <v>4.6747744000000001E-2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6"/>
      <c r="AM80" s="86">
        <f t="shared" si="4"/>
        <v>-2.4182010000000034</v>
      </c>
      <c r="AN80" s="121">
        <f t="shared" si="5"/>
        <v>-2.9684540000000013</v>
      </c>
      <c r="AO80" s="121">
        <f t="shared" si="6"/>
        <v>-6.8936299999999839E-3</v>
      </c>
      <c r="AP80" s="121">
        <f t="shared" si="7"/>
        <v>-5.871269999999984E-3</v>
      </c>
      <c r="AQ80" s="87">
        <f t="shared" si="8"/>
        <v>1.4930166000000002E-2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38.310194000000003</v>
      </c>
      <c r="G81" s="187">
        <v>42.722912000000001</v>
      </c>
      <c r="H81" s="187">
        <v>0.99344955000000001</v>
      </c>
      <c r="I81" s="62">
        <v>0.99583312000000002</v>
      </c>
      <c r="J81" s="62">
        <v>1.6570519999999998E-2</v>
      </c>
      <c r="K81" s="188"/>
      <c r="L81" s="259"/>
      <c r="M81" s="259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36.388818000000001</v>
      </c>
      <c r="Y81" s="187">
        <v>40.912407000000002</v>
      </c>
      <c r="Z81" s="187">
        <v>0.99027193000000002</v>
      </c>
      <c r="AA81" s="62">
        <v>0.99333229999999995</v>
      </c>
      <c r="AB81" s="62">
        <v>2.6368073999999998E-2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6"/>
      <c r="AM81" s="86">
        <f t="shared" si="4"/>
        <v>-1.9213760000000022</v>
      </c>
      <c r="AN81" s="121">
        <f t="shared" si="5"/>
        <v>-1.8105049999999991</v>
      </c>
      <c r="AO81" s="121">
        <f t="shared" si="6"/>
        <v>-3.1776199999999921E-3</v>
      </c>
      <c r="AP81" s="121">
        <f t="shared" si="7"/>
        <v>-2.5008200000000702E-3</v>
      </c>
      <c r="AQ81" s="87">
        <f t="shared" si="8"/>
        <v>9.797554E-3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30.355463</v>
      </c>
      <c r="G83" s="96">
        <v>33.710577000000001</v>
      </c>
      <c r="H83" s="96">
        <v>0.96799851000000003</v>
      </c>
      <c r="I83" s="60">
        <v>0.97355307000000002</v>
      </c>
      <c r="J83" s="60">
        <v>6.4931630000000004E-2</v>
      </c>
      <c r="K83" s="61"/>
      <c r="L83" s="258"/>
      <c r="M83" s="258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28.333417000000001</v>
      </c>
      <c r="Y83" s="96">
        <v>31.678198999999999</v>
      </c>
      <c r="Z83" s="96">
        <v>0.94949490000000003</v>
      </c>
      <c r="AA83" s="60">
        <v>0.96171724999999997</v>
      </c>
      <c r="AB83" s="60">
        <v>9.4730839999999997E-2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-2.0220459999999996</v>
      </c>
      <c r="AN83" s="95">
        <f t="shared" si="5"/>
        <v>-2.0323780000000014</v>
      </c>
      <c r="AO83" s="95">
        <f t="shared" si="6"/>
        <v>-1.8503610000000004E-2</v>
      </c>
      <c r="AP83" s="95">
        <f t="shared" si="7"/>
        <v>-1.1835820000000052E-2</v>
      </c>
      <c r="AQ83" s="120">
        <f t="shared" si="8"/>
        <v>2.9799209999999993E-2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33.028872999999997</v>
      </c>
      <c r="G84" s="187">
        <v>36.712259000000003</v>
      </c>
      <c r="H84" s="187">
        <v>0.98015123999999998</v>
      </c>
      <c r="I84" s="62">
        <v>0.98509681999999998</v>
      </c>
      <c r="J84" s="62">
        <v>4.4527914000000002E-2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31.129901</v>
      </c>
      <c r="Y84" s="187">
        <v>34.514299000000001</v>
      </c>
      <c r="Z84" s="187">
        <v>0.97157081000000001</v>
      </c>
      <c r="AA84" s="62">
        <v>0.97749348000000003</v>
      </c>
      <c r="AB84" s="62">
        <v>5.9654169999999999E-2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6"/>
      <c r="AM84" s="86">
        <f t="shared" si="4"/>
        <v>-1.898971999999997</v>
      </c>
      <c r="AN84" s="121">
        <f t="shared" si="5"/>
        <v>-2.1979600000000019</v>
      </c>
      <c r="AO84" s="121">
        <f t="shared" si="6"/>
        <v>-8.5804299999999722E-3</v>
      </c>
      <c r="AP84" s="121">
        <f t="shared" si="7"/>
        <v>-7.6033399999999585E-3</v>
      </c>
      <c r="AQ84" s="87">
        <f t="shared" si="8"/>
        <v>1.5126255999999998E-2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36.300372000000003</v>
      </c>
      <c r="G85" s="187">
        <v>40.502598999999996</v>
      </c>
      <c r="H85" s="187">
        <v>0.98871635000000002</v>
      </c>
      <c r="I85" s="62">
        <v>0.99229754999999997</v>
      </c>
      <c r="J85" s="62">
        <v>2.7179816999999998E-2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33.612023000000001</v>
      </c>
      <c r="Y85" s="187">
        <v>37.415016000000001</v>
      </c>
      <c r="Z85" s="187">
        <v>0.98234918999999998</v>
      </c>
      <c r="AA85" s="62">
        <v>0.98697360999999995</v>
      </c>
      <c r="AB85" s="62">
        <v>4.1306443999999998E-2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6"/>
      <c r="AM85" s="86">
        <f t="shared" si="4"/>
        <v>-2.6883490000000023</v>
      </c>
      <c r="AN85" s="121">
        <f t="shared" si="5"/>
        <v>-3.0875829999999951</v>
      </c>
      <c r="AO85" s="121">
        <f t="shared" si="6"/>
        <v>-6.3671600000000383E-3</v>
      </c>
      <c r="AP85" s="121">
        <f t="shared" si="7"/>
        <v>-5.323940000000027E-3</v>
      </c>
      <c r="AQ85" s="87">
        <f t="shared" si="8"/>
        <v>1.4126626999999999E-2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38.793725999999999</v>
      </c>
      <c r="G86" s="187">
        <v>43.140855000000002</v>
      </c>
      <c r="H86" s="187">
        <v>0.99332222000000003</v>
      </c>
      <c r="I86" s="62">
        <v>0.99576916000000004</v>
      </c>
      <c r="J86" s="62">
        <v>1.5562206E-2</v>
      </c>
      <c r="K86" s="188"/>
      <c r="L86" s="259"/>
      <c r="M86" s="259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37.015991999999997</v>
      </c>
      <c r="Y86" s="187">
        <v>41.280157000000003</v>
      </c>
      <c r="Z86" s="187">
        <v>0.99013943000000004</v>
      </c>
      <c r="AA86" s="62">
        <v>0.99331647000000001</v>
      </c>
      <c r="AB86" s="62">
        <v>2.3806210000000001E-2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6"/>
      <c r="AM86" s="86">
        <f t="shared" si="4"/>
        <v>-1.7777340000000024</v>
      </c>
      <c r="AN86" s="121">
        <f t="shared" si="5"/>
        <v>-1.8606979999999993</v>
      </c>
      <c r="AO86" s="121">
        <f t="shared" si="6"/>
        <v>-3.1827899999999909E-3</v>
      </c>
      <c r="AP86" s="121">
        <f t="shared" si="7"/>
        <v>-2.4526900000000351E-3</v>
      </c>
      <c r="AQ86" s="87">
        <f t="shared" si="8"/>
        <v>8.244004000000001E-3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30.758167</v>
      </c>
      <c r="G88" s="96">
        <v>34.296464</v>
      </c>
      <c r="H88" s="96">
        <v>0.96957377</v>
      </c>
      <c r="I88" s="60">
        <v>0.97413525000000001</v>
      </c>
      <c r="J88" s="60">
        <v>5.9386689999999999E-2</v>
      </c>
      <c r="K88" s="61"/>
      <c r="L88" s="258"/>
      <c r="M88" s="258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28.756830999999998</v>
      </c>
      <c r="Y88" s="96">
        <v>32.212096000000003</v>
      </c>
      <c r="Z88" s="96">
        <v>0.95223431000000003</v>
      </c>
      <c r="AA88" s="60">
        <v>0.96359220999999995</v>
      </c>
      <c r="AB88" s="60">
        <v>8.7904689999999994E-2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-2.001336000000002</v>
      </c>
      <c r="AN88" s="95">
        <f t="shared" si="5"/>
        <v>-2.0843679999999978</v>
      </c>
      <c r="AO88" s="95">
        <f t="shared" si="6"/>
        <v>-1.7339459999999973E-2</v>
      </c>
      <c r="AP88" s="95">
        <f t="shared" si="7"/>
        <v>-1.0543040000000059E-2</v>
      </c>
      <c r="AQ88" s="120">
        <f t="shared" si="8"/>
        <v>2.8517999999999995E-2</v>
      </c>
      <c r="AR88" s="37"/>
      <c r="AS88" s="234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33.904403000000002</v>
      </c>
      <c r="G89" s="187">
        <v>37.198349</v>
      </c>
      <c r="H89" s="187">
        <v>0.98104066000000001</v>
      </c>
      <c r="I89" s="62">
        <v>0.98591390999999995</v>
      </c>
      <c r="J89" s="62">
        <v>3.9498146999999997E-2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31.508520000000001</v>
      </c>
      <c r="Y89" s="187">
        <v>35.026330999999999</v>
      </c>
      <c r="Z89" s="187">
        <v>0.97306678000000002</v>
      </c>
      <c r="AA89" s="62">
        <v>0.97817631999999999</v>
      </c>
      <c r="AB89" s="62">
        <v>5.4241947999999998E-2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6"/>
      <c r="AM89" s="86">
        <f t="shared" si="4"/>
        <v>-2.3958830000000013</v>
      </c>
      <c r="AN89" s="121">
        <f t="shared" si="5"/>
        <v>-2.1720180000000013</v>
      </c>
      <c r="AO89" s="121">
        <f t="shared" si="6"/>
        <v>-7.9738799999999888E-3</v>
      </c>
      <c r="AP89" s="121">
        <f t="shared" si="7"/>
        <v>-7.7375899999999609E-3</v>
      </c>
      <c r="AQ89" s="87">
        <f t="shared" si="8"/>
        <v>1.4743801000000001E-2</v>
      </c>
      <c r="AR89" s="37"/>
      <c r="AS89" s="234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37.094664000000002</v>
      </c>
      <c r="G90" s="187">
        <v>41.057262999999999</v>
      </c>
      <c r="H90" s="187">
        <v>0.98923943999999997</v>
      </c>
      <c r="I90" s="62">
        <v>0.99266438999999995</v>
      </c>
      <c r="J90" s="62">
        <v>2.4802254999999999E-2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34.553106</v>
      </c>
      <c r="Y90" s="187">
        <v>37.923822999999999</v>
      </c>
      <c r="Z90" s="187">
        <v>0.98321095000000003</v>
      </c>
      <c r="AA90" s="62">
        <v>0.98751487000000004</v>
      </c>
      <c r="AB90" s="62">
        <v>3.5334765999999997E-2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6"/>
      <c r="AM90" s="86">
        <f t="shared" si="4"/>
        <v>-2.541558000000002</v>
      </c>
      <c r="AN90" s="121">
        <f t="shared" si="5"/>
        <v>-3.1334400000000002</v>
      </c>
      <c r="AO90" s="121">
        <f t="shared" si="6"/>
        <v>-6.028489999999942E-3</v>
      </c>
      <c r="AP90" s="121">
        <f t="shared" si="7"/>
        <v>-5.1495199999999075E-3</v>
      </c>
      <c r="AQ90" s="87">
        <f t="shared" si="8"/>
        <v>1.0532510999999998E-2</v>
      </c>
      <c r="AR90" s="37"/>
      <c r="AS90" s="234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39.649124999999998</v>
      </c>
      <c r="G91" s="187">
        <v>43.906616999999997</v>
      </c>
      <c r="H91" s="187">
        <v>0.99371085999999997</v>
      </c>
      <c r="I91" s="62">
        <v>0.99592554</v>
      </c>
      <c r="J91" s="62">
        <v>1.3590507E-2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37.978785000000002</v>
      </c>
      <c r="Y91" s="187">
        <v>42.021555999999997</v>
      </c>
      <c r="Z91" s="187">
        <v>0.99075225</v>
      </c>
      <c r="AA91" s="62">
        <v>0.99381520999999995</v>
      </c>
      <c r="AB91" s="62">
        <v>2.1308051000000001E-2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6"/>
      <c r="AM91" s="86">
        <f t="shared" si="4"/>
        <v>-1.6703399999999959</v>
      </c>
      <c r="AN91" s="121">
        <f t="shared" si="5"/>
        <v>-1.8850610000000003</v>
      </c>
      <c r="AO91" s="121">
        <f t="shared" si="6"/>
        <v>-2.9586099999999727E-3</v>
      </c>
      <c r="AP91" s="121">
        <f t="shared" si="7"/>
        <v>-2.1103300000000491E-3</v>
      </c>
      <c r="AQ91" s="87">
        <f t="shared" si="8"/>
        <v>7.7175440000000015E-3</v>
      </c>
      <c r="AR91" s="37"/>
      <c r="AS91" s="234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30.840989</v>
      </c>
      <c r="G93" s="96">
        <v>34.548257999999997</v>
      </c>
      <c r="H93" s="96">
        <v>0.96997834000000005</v>
      </c>
      <c r="I93" s="60">
        <v>0.97390661999999995</v>
      </c>
      <c r="J93" s="60">
        <v>5.8535433999999997E-2</v>
      </c>
      <c r="K93" s="61"/>
      <c r="L93" s="258"/>
      <c r="M93" s="258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28.884385000000002</v>
      </c>
      <c r="Y93" s="96">
        <v>32.527067000000002</v>
      </c>
      <c r="Z93" s="96">
        <v>0.95303422999999998</v>
      </c>
      <c r="AA93" s="60">
        <v>0.96303764999999997</v>
      </c>
      <c r="AB93" s="60">
        <v>8.5656590000000005E-2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-1.9566039999999987</v>
      </c>
      <c r="AN93" s="95">
        <f t="shared" si="5"/>
        <v>-2.0211909999999946</v>
      </c>
      <c r="AO93" s="95">
        <f t="shared" si="6"/>
        <v>-1.6944110000000068E-2</v>
      </c>
      <c r="AP93" s="95">
        <f t="shared" si="7"/>
        <v>-1.0868969999999978E-2</v>
      </c>
      <c r="AQ93" s="120">
        <f t="shared" si="8"/>
        <v>2.7121156000000007E-2</v>
      </c>
      <c r="AR93" s="37"/>
      <c r="AS93" s="234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33.899375999999997</v>
      </c>
      <c r="G94" s="187">
        <v>37.551504000000001</v>
      </c>
      <c r="H94" s="187">
        <v>0.98148462000000003</v>
      </c>
      <c r="I94" s="62">
        <v>0.98603457000000005</v>
      </c>
      <c r="J94" s="62">
        <v>3.8756609999999997E-2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31.523320999999999</v>
      </c>
      <c r="Y94" s="187">
        <v>35.198493999999997</v>
      </c>
      <c r="Z94" s="187">
        <v>0.97329460000000001</v>
      </c>
      <c r="AA94" s="62">
        <v>0.97804860999999998</v>
      </c>
      <c r="AB94" s="62">
        <v>5.3829460000000003E-2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6"/>
      <c r="AM94" s="86">
        <f t="shared" si="4"/>
        <v>-2.3760549999999974</v>
      </c>
      <c r="AN94" s="121">
        <f t="shared" si="5"/>
        <v>-2.3530100000000047</v>
      </c>
      <c r="AO94" s="121">
        <f t="shared" si="6"/>
        <v>-8.1900200000000201E-3</v>
      </c>
      <c r="AP94" s="121">
        <f t="shared" si="7"/>
        <v>-7.9859600000000697E-3</v>
      </c>
      <c r="AQ94" s="87">
        <f t="shared" si="8"/>
        <v>1.5072850000000006E-2</v>
      </c>
      <c r="AR94" s="37"/>
      <c r="AS94" s="234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37.236494999999998</v>
      </c>
      <c r="G95" s="187">
        <v>41.094045000000001</v>
      </c>
      <c r="H95" s="187">
        <v>0.98965983999999996</v>
      </c>
      <c r="I95" s="62">
        <v>0.99280106999999995</v>
      </c>
      <c r="J95" s="62">
        <v>2.39768E-2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34.406230999999998</v>
      </c>
      <c r="Y95" s="187">
        <v>38.03246</v>
      </c>
      <c r="Z95" s="187">
        <v>0.98377798999999999</v>
      </c>
      <c r="AA95" s="62">
        <v>0.98762488000000004</v>
      </c>
      <c r="AB95" s="62">
        <v>3.5578789999999999E-2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6"/>
      <c r="AM95" s="86">
        <f t="shared" si="4"/>
        <v>-2.8302639999999997</v>
      </c>
      <c r="AN95" s="121">
        <f t="shared" si="5"/>
        <v>-3.0615850000000009</v>
      </c>
      <c r="AO95" s="121">
        <f t="shared" si="6"/>
        <v>-5.8818499999999663E-3</v>
      </c>
      <c r="AP95" s="121">
        <f t="shared" si="7"/>
        <v>-5.1761899999999139E-3</v>
      </c>
      <c r="AQ95" s="87">
        <f t="shared" si="8"/>
        <v>1.160199E-2</v>
      </c>
      <c r="AR95" s="37"/>
      <c r="AS95" s="234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40.260080000000002</v>
      </c>
      <c r="G96" s="187">
        <v>44.383477999999997</v>
      </c>
      <c r="H96" s="187">
        <v>0.99399495999999998</v>
      </c>
      <c r="I96" s="62">
        <v>0.99613571999999995</v>
      </c>
      <c r="J96" s="62">
        <v>1.2660256E-2</v>
      </c>
      <c r="K96" s="188"/>
      <c r="L96" s="259"/>
      <c r="M96" s="259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38.272305000000003</v>
      </c>
      <c r="Y96" s="187">
        <v>42.198372999999997</v>
      </c>
      <c r="Z96" s="187">
        <v>0.99110774999999995</v>
      </c>
      <c r="AA96" s="62">
        <v>0.99393032999999997</v>
      </c>
      <c r="AB96" s="62">
        <v>1.9798748000000001E-2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6"/>
      <c r="AM96" s="86">
        <f t="shared" si="4"/>
        <v>-1.9877749999999992</v>
      </c>
      <c r="AN96" s="121">
        <f t="shared" si="5"/>
        <v>-2.1851050000000001</v>
      </c>
      <c r="AO96" s="121">
        <f t="shared" si="6"/>
        <v>-2.8872100000000289E-3</v>
      </c>
      <c r="AP96" s="121">
        <f t="shared" si="7"/>
        <v>-2.2053899999999738E-3</v>
      </c>
      <c r="AQ96" s="87">
        <f t="shared" si="8"/>
        <v>7.1384920000000015E-3</v>
      </c>
      <c r="AR96" s="37"/>
      <c r="AS96" s="234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31.034154999999998</v>
      </c>
      <c r="G98" s="96">
        <v>34.954855000000002</v>
      </c>
      <c r="H98" s="96">
        <v>0.96797299999999997</v>
      </c>
      <c r="I98" s="60">
        <v>0.97229242000000005</v>
      </c>
      <c r="J98" s="60">
        <v>5.6159183000000001E-2</v>
      </c>
      <c r="K98" s="61"/>
      <c r="L98" s="258"/>
      <c r="M98" s="258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29.079183</v>
      </c>
      <c r="Y98" s="96">
        <v>32.986713999999999</v>
      </c>
      <c r="Z98" s="96">
        <v>0.95009542000000002</v>
      </c>
      <c r="AA98" s="60">
        <v>0.96150685999999996</v>
      </c>
      <c r="AB98" s="60">
        <v>8.3705909999999994E-2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-1.9549719999999979</v>
      </c>
      <c r="AN98" s="95">
        <f t="shared" si="15"/>
        <v>-1.9681410000000028</v>
      </c>
      <c r="AO98" s="95">
        <f t="shared" si="16"/>
        <v>-1.7877579999999949E-2</v>
      </c>
      <c r="AP98" s="95">
        <f t="shared" si="17"/>
        <v>-1.0785560000000083E-2</v>
      </c>
      <c r="AQ98" s="120">
        <f t="shared" si="18"/>
        <v>2.7546726999999993E-2</v>
      </c>
      <c r="AR98" s="37"/>
      <c r="AS98" s="234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34.274096</v>
      </c>
      <c r="G99" s="187">
        <v>37.888043000000003</v>
      </c>
      <c r="H99" s="187">
        <v>0.98065796000000005</v>
      </c>
      <c r="I99" s="62">
        <v>0.98510664000000003</v>
      </c>
      <c r="J99" s="62">
        <v>3.5572180000000002E-2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31.937311000000001</v>
      </c>
      <c r="Y99" s="187">
        <v>35.613674000000003</v>
      </c>
      <c r="Z99" s="187">
        <v>0.97160835999999995</v>
      </c>
      <c r="AA99" s="62">
        <v>0.97715032999999996</v>
      </c>
      <c r="AB99" s="62">
        <v>5.1356204000000003E-2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6"/>
      <c r="AM99" s="86">
        <f t="shared" si="14"/>
        <v>-2.336784999999999</v>
      </c>
      <c r="AN99" s="121">
        <f t="shared" si="15"/>
        <v>-2.2743690000000001</v>
      </c>
      <c r="AO99" s="121">
        <f t="shared" si="16"/>
        <v>-9.049600000000102E-3</v>
      </c>
      <c r="AP99" s="121">
        <f t="shared" si="17"/>
        <v>-7.9563100000000775E-3</v>
      </c>
      <c r="AQ99" s="87">
        <f t="shared" si="18"/>
        <v>1.5784024000000001E-2</v>
      </c>
      <c r="AR99" s="37"/>
      <c r="AS99" s="234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37.582344999999997</v>
      </c>
      <c r="G100" s="187">
        <v>41.20091</v>
      </c>
      <c r="H100" s="187">
        <v>0.98960325999999998</v>
      </c>
      <c r="I100" s="62">
        <v>0.99278544000000002</v>
      </c>
      <c r="J100" s="62">
        <v>2.1662154999999999E-2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35.024130999999997</v>
      </c>
      <c r="Y100" s="187">
        <v>38.500042000000001</v>
      </c>
      <c r="Z100" s="187">
        <v>0.98329803999999998</v>
      </c>
      <c r="AA100" s="62">
        <v>0.98704714999999998</v>
      </c>
      <c r="AB100" s="62">
        <v>3.2381102000000002E-2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6"/>
      <c r="AM100" s="86">
        <f t="shared" si="14"/>
        <v>-2.5582139999999995</v>
      </c>
      <c r="AN100" s="121">
        <f t="shared" si="15"/>
        <v>-2.7008679999999998</v>
      </c>
      <c r="AO100" s="121">
        <f t="shared" si="16"/>
        <v>-6.3052200000000003E-3</v>
      </c>
      <c r="AP100" s="121">
        <f t="shared" si="17"/>
        <v>-5.7382900000000348E-3</v>
      </c>
      <c r="AQ100" s="87">
        <f t="shared" si="18"/>
        <v>1.0718947000000003E-2</v>
      </c>
      <c r="AR100" s="37"/>
      <c r="AS100" s="234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40.816448000000001</v>
      </c>
      <c r="G101" s="187">
        <v>44.692314000000003</v>
      </c>
      <c r="H101" s="187">
        <v>0.99394828999999996</v>
      </c>
      <c r="I101" s="62">
        <v>0.99614237999999999</v>
      </c>
      <c r="J101" s="62">
        <v>1.1680774999999999E-2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38.826574999999998</v>
      </c>
      <c r="Y101" s="187">
        <v>42.455903999999997</v>
      </c>
      <c r="Z101" s="187">
        <v>0.99109318000000002</v>
      </c>
      <c r="AA101" s="62">
        <v>0.99396375000000003</v>
      </c>
      <c r="AB101" s="62">
        <v>1.7702066999999998E-2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6"/>
      <c r="AM101" s="86">
        <f t="shared" si="14"/>
        <v>-1.9898730000000029</v>
      </c>
      <c r="AN101" s="121">
        <f t="shared" si="15"/>
        <v>-2.2364100000000064</v>
      </c>
      <c r="AO101" s="121">
        <f t="shared" si="16"/>
        <v>-2.8551099999999385E-3</v>
      </c>
      <c r="AP101" s="121">
        <f t="shared" si="17"/>
        <v>-2.1786299999999592E-3</v>
      </c>
      <c r="AQ101" s="87">
        <f t="shared" si="18"/>
        <v>6.0212919999999993E-3</v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31.015951999999999</v>
      </c>
      <c r="G103" s="96">
        <v>34.640385999999999</v>
      </c>
      <c r="H103" s="96">
        <v>0.96940325999999999</v>
      </c>
      <c r="I103" s="60">
        <v>0.97709230000000002</v>
      </c>
      <c r="J103" s="60">
        <v>7.2736239999999994E-2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29.496445999999999</v>
      </c>
      <c r="Y103" s="96">
        <v>33.059024999999998</v>
      </c>
      <c r="Z103" s="96">
        <v>0.95060155000000002</v>
      </c>
      <c r="AA103" s="60">
        <v>0.96716964000000005</v>
      </c>
      <c r="AB103" s="60">
        <v>0.10860516000000001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-1.5195059999999998</v>
      </c>
      <c r="AN103" s="95">
        <f t="shared" si="15"/>
        <v>-1.5813610000000011</v>
      </c>
      <c r="AO103" s="95">
        <f t="shared" si="16"/>
        <v>-1.8801709999999972E-2</v>
      </c>
      <c r="AP103" s="95">
        <f t="shared" si="17"/>
        <v>-9.9226599999999721E-3</v>
      </c>
      <c r="AQ103" s="120">
        <f t="shared" si="18"/>
        <v>3.5868920000000012E-2</v>
      </c>
      <c r="AR103" s="37"/>
      <c r="AS103" s="234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33.286907999999997</v>
      </c>
      <c r="G104" s="187">
        <v>36.818559</v>
      </c>
      <c r="H104" s="187">
        <v>0.9804929</v>
      </c>
      <c r="I104" s="62">
        <v>0.98623176000000001</v>
      </c>
      <c r="J104" s="62">
        <v>5.2415345000000002E-2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31.698933</v>
      </c>
      <c r="Y104" s="187">
        <v>35.249428999999999</v>
      </c>
      <c r="Z104" s="187">
        <v>0.97226298</v>
      </c>
      <c r="AA104" s="62">
        <v>0.97962642</v>
      </c>
      <c r="AB104" s="62">
        <v>6.7229844999999996E-2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6"/>
      <c r="AM104" s="86">
        <f t="shared" si="14"/>
        <v>-1.5879749999999966</v>
      </c>
      <c r="AN104" s="121">
        <f t="shared" si="15"/>
        <v>-1.5691300000000012</v>
      </c>
      <c r="AO104" s="121">
        <f t="shared" si="16"/>
        <v>-8.2299200000000017E-3</v>
      </c>
      <c r="AP104" s="121">
        <f t="shared" si="17"/>
        <v>-6.6053400000000151E-3</v>
      </c>
      <c r="AQ104" s="87">
        <f t="shared" si="18"/>
        <v>1.4814499999999994E-2</v>
      </c>
      <c r="AR104" s="37"/>
      <c r="AS104" s="234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35.744208999999998</v>
      </c>
      <c r="G105" s="187">
        <v>40.066972999999997</v>
      </c>
      <c r="H105" s="187">
        <v>0.98941668999999999</v>
      </c>
      <c r="I105" s="62">
        <v>0.99312867999999999</v>
      </c>
      <c r="J105" s="62">
        <v>3.4699163999999998E-2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34.306970999999997</v>
      </c>
      <c r="Y105" s="187">
        <v>37.978245000000001</v>
      </c>
      <c r="Z105" s="187">
        <v>0.98293668999999995</v>
      </c>
      <c r="AA105" s="62">
        <v>0.98841018000000003</v>
      </c>
      <c r="AB105" s="62">
        <v>4.4078880000000001E-2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6"/>
      <c r="AM105" s="86">
        <f t="shared" si="14"/>
        <v>-1.4372380000000007</v>
      </c>
      <c r="AN105" s="121">
        <f t="shared" si="15"/>
        <v>-2.0887279999999961</v>
      </c>
      <c r="AO105" s="121">
        <f t="shared" si="16"/>
        <v>-6.4800000000000413E-3</v>
      </c>
      <c r="AP105" s="121">
        <f t="shared" si="17"/>
        <v>-4.7184999999999588E-3</v>
      </c>
      <c r="AQ105" s="87">
        <f t="shared" si="18"/>
        <v>9.3797160000000032E-3</v>
      </c>
      <c r="AR105" s="37"/>
      <c r="AS105" s="234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38.397843000000002</v>
      </c>
      <c r="G106" s="187">
        <v>42.823993000000002</v>
      </c>
      <c r="H106" s="187">
        <v>0.99348751999999996</v>
      </c>
      <c r="I106" s="62">
        <v>0.99611614000000004</v>
      </c>
      <c r="J106" s="62">
        <v>2.0614922000000001E-2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36.942968999999998</v>
      </c>
      <c r="Y106" s="187">
        <v>41.289102999999997</v>
      </c>
      <c r="Z106" s="187">
        <v>0.99073244000000005</v>
      </c>
      <c r="AA106" s="62">
        <v>0.99422073</v>
      </c>
      <c r="AB106" s="62">
        <v>2.8357644000000001E-2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6"/>
      <c r="AM106" s="86">
        <f t="shared" si="14"/>
        <v>-1.4548740000000038</v>
      </c>
      <c r="AN106" s="121">
        <f t="shared" si="15"/>
        <v>-1.5348900000000043</v>
      </c>
      <c r="AO106" s="121">
        <f t="shared" si="16"/>
        <v>-2.7550799999999098E-3</v>
      </c>
      <c r="AP106" s="121">
        <f t="shared" si="17"/>
        <v>-1.8954100000000418E-3</v>
      </c>
      <c r="AQ106" s="87">
        <f t="shared" si="18"/>
        <v>7.7427220000000005E-3</v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>
        <v>31.305205999999998</v>
      </c>
      <c r="G108" s="96">
        <v>34.857950000000002</v>
      </c>
      <c r="H108" s="96">
        <v>0.97043756000000003</v>
      </c>
      <c r="I108" s="60">
        <v>0.97762055000000003</v>
      </c>
      <c r="J108" s="60">
        <v>6.4059204999999994E-2</v>
      </c>
      <c r="K108" s="61"/>
      <c r="L108" s="258"/>
      <c r="M108" s="258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>
        <v>29.873276000000001</v>
      </c>
      <c r="Y108" s="96">
        <v>33.369124999999997</v>
      </c>
      <c r="Z108" s="96">
        <v>0.95339366999999997</v>
      </c>
      <c r="AA108" s="60">
        <v>0.96900719999999996</v>
      </c>
      <c r="AB108" s="60">
        <v>9.6012860000000005E-2</v>
      </c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5" t="s">
        <v>84</v>
      </c>
      <c r="AM108" s="119">
        <f t="shared" si="14"/>
        <v>-1.4319299999999977</v>
      </c>
      <c r="AN108" s="95">
        <f t="shared" si="15"/>
        <v>-1.4888250000000056</v>
      </c>
      <c r="AO108" s="95">
        <f t="shared" si="16"/>
        <v>-1.7043890000000061E-2</v>
      </c>
      <c r="AP108" s="95">
        <f t="shared" si="17"/>
        <v>-8.6133500000000751E-3</v>
      </c>
      <c r="AQ108" s="120">
        <f t="shared" si="18"/>
        <v>3.1953655000000011E-2</v>
      </c>
      <c r="AR108" s="37"/>
      <c r="AS108" s="234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>
        <v>33.734456999999999</v>
      </c>
      <c r="G109" s="187">
        <v>37.190606000000002</v>
      </c>
      <c r="H109" s="187">
        <v>0.98111696999999998</v>
      </c>
      <c r="I109" s="62">
        <v>0.98663115999999995</v>
      </c>
      <c r="J109" s="62">
        <v>4.4580522999999997E-2</v>
      </c>
      <c r="K109" s="188"/>
      <c r="L109" s="259"/>
      <c r="M109" s="259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>
        <v>32.191108</v>
      </c>
      <c r="Y109" s="187">
        <v>35.545682999999997</v>
      </c>
      <c r="Z109" s="187">
        <v>0.97346034000000004</v>
      </c>
      <c r="AA109" s="62">
        <v>0.98054030999999997</v>
      </c>
      <c r="AB109" s="62">
        <v>5.8395676000000001E-2</v>
      </c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6"/>
      <c r="AM109" s="86">
        <f t="shared" si="14"/>
        <v>-1.5433489999999992</v>
      </c>
      <c r="AN109" s="121">
        <f t="shared" si="15"/>
        <v>-1.6449230000000057</v>
      </c>
      <c r="AO109" s="121">
        <f t="shared" si="16"/>
        <v>-7.6566299999999421E-3</v>
      </c>
      <c r="AP109" s="121">
        <f t="shared" si="17"/>
        <v>-6.090849999999981E-3</v>
      </c>
      <c r="AQ109" s="87">
        <f t="shared" si="18"/>
        <v>1.3815153000000004E-2</v>
      </c>
      <c r="AR109" s="37"/>
      <c r="AS109" s="234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>
        <v>36.693485000000003</v>
      </c>
      <c r="G110" s="187">
        <v>40.744132</v>
      </c>
      <c r="H110" s="187">
        <v>0.98947726999999996</v>
      </c>
      <c r="I110" s="62">
        <v>0.99295365999999996</v>
      </c>
      <c r="J110" s="62">
        <v>2.761475E-2</v>
      </c>
      <c r="K110" s="188"/>
      <c r="L110" s="259"/>
      <c r="M110" s="259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>
        <v>34.605376</v>
      </c>
      <c r="Y110" s="187">
        <v>38.097741999999997</v>
      </c>
      <c r="Z110" s="187">
        <v>0.98327618000000006</v>
      </c>
      <c r="AA110" s="62">
        <v>0.98838227999999995</v>
      </c>
      <c r="AB110" s="62">
        <v>3.9911191999999998E-2</v>
      </c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6"/>
      <c r="AM110" s="86">
        <f t="shared" si="14"/>
        <v>-2.0881090000000029</v>
      </c>
      <c r="AN110" s="121">
        <f t="shared" si="15"/>
        <v>-2.6463900000000038</v>
      </c>
      <c r="AO110" s="121">
        <f t="shared" si="16"/>
        <v>-6.2010899999999092E-3</v>
      </c>
      <c r="AP110" s="121">
        <f t="shared" si="17"/>
        <v>-4.5713800000000138E-3</v>
      </c>
      <c r="AQ110" s="87">
        <f t="shared" si="18"/>
        <v>1.2296441999999998E-2</v>
      </c>
      <c r="AR110" s="37"/>
      <c r="AS110" s="234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>
        <v>38.680297000000003</v>
      </c>
      <c r="G111" s="187">
        <v>43.158586</v>
      </c>
      <c r="H111" s="187">
        <v>0.99350671000000002</v>
      </c>
      <c r="I111" s="62">
        <v>0.99607802000000001</v>
      </c>
      <c r="J111" s="62">
        <v>1.9729371999999998E-2</v>
      </c>
      <c r="K111" s="188"/>
      <c r="L111" s="259"/>
      <c r="M111" s="259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>
        <v>37.482970999999999</v>
      </c>
      <c r="Y111" s="187">
        <v>41.666334999999997</v>
      </c>
      <c r="Z111" s="187">
        <v>0.99078175000000002</v>
      </c>
      <c r="AA111" s="62">
        <v>0.99415191000000003</v>
      </c>
      <c r="AB111" s="62">
        <v>2.5217219999999999E-2</v>
      </c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6"/>
      <c r="AM111" s="86">
        <f t="shared" si="14"/>
        <v>-1.1973260000000039</v>
      </c>
      <c r="AN111" s="121">
        <f t="shared" si="15"/>
        <v>-1.4922510000000031</v>
      </c>
      <c r="AO111" s="121">
        <f t="shared" si="16"/>
        <v>-2.7249599999999985E-3</v>
      </c>
      <c r="AP111" s="121">
        <f t="shared" si="17"/>
        <v>-1.9261099999999809E-3</v>
      </c>
      <c r="AQ111" s="87">
        <f t="shared" si="18"/>
        <v>5.487848E-3</v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>
        <v>31.384671999999998</v>
      </c>
      <c r="G113" s="96">
        <v>35.239756</v>
      </c>
      <c r="H113" s="96">
        <v>0.97174992999999998</v>
      </c>
      <c r="I113" s="60">
        <v>0.97911945</v>
      </c>
      <c r="J113" s="60">
        <v>6.3150890000000001E-2</v>
      </c>
      <c r="K113" s="61"/>
      <c r="L113" s="258"/>
      <c r="M113" s="258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>
        <v>29.918106000000002</v>
      </c>
      <c r="Y113" s="96">
        <v>33.750421000000003</v>
      </c>
      <c r="Z113" s="96">
        <v>0.95552822999999998</v>
      </c>
      <c r="AA113" s="60">
        <v>0.97156425000000002</v>
      </c>
      <c r="AB113" s="60">
        <v>9.5518469999999994E-2</v>
      </c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5" t="s">
        <v>85</v>
      </c>
      <c r="AM113" s="119">
        <f t="shared" si="14"/>
        <v>-1.4665659999999967</v>
      </c>
      <c r="AN113" s="95">
        <f t="shared" si="15"/>
        <v>-1.489334999999997</v>
      </c>
      <c r="AO113" s="95">
        <f t="shared" si="16"/>
        <v>-1.6221700000000006E-2</v>
      </c>
      <c r="AP113" s="95">
        <f t="shared" si="17"/>
        <v>-7.5551999999999842E-3</v>
      </c>
      <c r="AQ113" s="120">
        <f t="shared" si="18"/>
        <v>3.2367579999999993E-2</v>
      </c>
      <c r="AR113" s="37"/>
      <c r="AS113" s="234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>
        <v>33.621242000000002</v>
      </c>
      <c r="G114" s="187">
        <v>37.411309000000003</v>
      </c>
      <c r="H114" s="187">
        <v>0.98164912000000004</v>
      </c>
      <c r="I114" s="62">
        <v>0.98708501999999998</v>
      </c>
      <c r="J114" s="62">
        <v>4.48104E-2</v>
      </c>
      <c r="K114" s="188"/>
      <c r="L114" s="259"/>
      <c r="M114" s="259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>
        <v>32.122166</v>
      </c>
      <c r="Y114" s="187">
        <v>35.974608000000003</v>
      </c>
      <c r="Z114" s="187">
        <v>0.97475349</v>
      </c>
      <c r="AA114" s="62">
        <v>0.98199981999999997</v>
      </c>
      <c r="AB114" s="62">
        <v>5.752355E-2</v>
      </c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6"/>
      <c r="AM114" s="86">
        <f t="shared" si="14"/>
        <v>-1.4990760000000023</v>
      </c>
      <c r="AN114" s="121">
        <f t="shared" si="15"/>
        <v>-1.4367009999999993</v>
      </c>
      <c r="AO114" s="121">
        <f t="shared" si="16"/>
        <v>-6.8956300000000414E-3</v>
      </c>
      <c r="AP114" s="121">
        <f t="shared" si="17"/>
        <v>-5.0852000000000119E-3</v>
      </c>
      <c r="AQ114" s="87">
        <f t="shared" si="18"/>
        <v>1.2713149999999999E-2</v>
      </c>
      <c r="AR114" s="37"/>
      <c r="AS114" s="234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>
        <v>36.233516000000002</v>
      </c>
      <c r="G115" s="187">
        <v>40.416677</v>
      </c>
      <c r="H115" s="187">
        <v>0.98952203999999999</v>
      </c>
      <c r="I115" s="62">
        <v>0.99321274000000004</v>
      </c>
      <c r="J115" s="62">
        <v>2.9976864999999998E-2</v>
      </c>
      <c r="K115" s="188"/>
      <c r="L115" s="259"/>
      <c r="M115" s="259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>
        <v>34.237482</v>
      </c>
      <c r="Y115" s="187">
        <v>38.143056999999999</v>
      </c>
      <c r="Z115" s="187">
        <v>0.98362077000000003</v>
      </c>
      <c r="AA115" s="62">
        <v>0.98866189999999998</v>
      </c>
      <c r="AB115" s="62">
        <v>4.0777149999999998E-2</v>
      </c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6"/>
      <c r="AM115" s="86">
        <f t="shared" si="14"/>
        <v>-1.9960340000000016</v>
      </c>
      <c r="AN115" s="121">
        <f t="shared" si="15"/>
        <v>-2.2736200000000011</v>
      </c>
      <c r="AO115" s="121">
        <f t="shared" si="16"/>
        <v>-5.9012699999999585E-3</v>
      </c>
      <c r="AP115" s="121">
        <f t="shared" si="17"/>
        <v>-4.550840000000056E-3</v>
      </c>
      <c r="AQ115" s="87">
        <f t="shared" si="18"/>
        <v>1.0800285E-2</v>
      </c>
      <c r="AR115" s="37"/>
      <c r="AS115" s="234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>
        <v>39.052709999999998</v>
      </c>
      <c r="G116" s="187">
        <v>43.323129000000002</v>
      </c>
      <c r="H116" s="187">
        <v>0.99352558000000002</v>
      </c>
      <c r="I116" s="62">
        <v>0.99627094999999999</v>
      </c>
      <c r="J116" s="62">
        <v>1.7525941E-2</v>
      </c>
      <c r="K116" s="188"/>
      <c r="L116" s="259"/>
      <c r="M116" s="259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>
        <v>37.248280999999999</v>
      </c>
      <c r="Y116" s="187">
        <v>41.445380999999998</v>
      </c>
      <c r="Z116" s="187">
        <v>0.99075053000000002</v>
      </c>
      <c r="AA116" s="62">
        <v>0.99424197000000003</v>
      </c>
      <c r="AB116" s="62">
        <v>2.5538037999999999E-2</v>
      </c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6"/>
      <c r="AM116" s="86">
        <f t="shared" si="14"/>
        <v>-1.804428999999999</v>
      </c>
      <c r="AN116" s="121">
        <f t="shared" si="15"/>
        <v>-1.877748000000004</v>
      </c>
      <c r="AO116" s="121">
        <f t="shared" si="16"/>
        <v>-2.7750500000000011E-3</v>
      </c>
      <c r="AP116" s="121">
        <f t="shared" si="17"/>
        <v>-2.028979999999958E-3</v>
      </c>
      <c r="AQ116" s="87">
        <f t="shared" si="18"/>
        <v>8.0120969999999993E-3</v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>
        <v>32.292934000000002</v>
      </c>
      <c r="G118" s="96">
        <v>36.023550999999998</v>
      </c>
      <c r="H118" s="96">
        <v>0.97323291000000001</v>
      </c>
      <c r="I118" s="60">
        <v>0.98057207000000002</v>
      </c>
      <c r="J118" s="60">
        <v>5.8314299999999999E-2</v>
      </c>
      <c r="K118" s="61"/>
      <c r="L118" s="258"/>
      <c r="M118" s="258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>
        <v>30.753730000000001</v>
      </c>
      <c r="Y118" s="96">
        <v>34.440815000000001</v>
      </c>
      <c r="Z118" s="96">
        <v>0.95733197000000003</v>
      </c>
      <c r="AA118" s="60">
        <v>0.97458069000000003</v>
      </c>
      <c r="AB118" s="60">
        <v>8.9941110000000005E-2</v>
      </c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5" t="s">
        <v>86</v>
      </c>
      <c r="AM118" s="119">
        <f t="shared" si="14"/>
        <v>-1.5392040000000016</v>
      </c>
      <c r="AN118" s="95">
        <f t="shared" si="15"/>
        <v>-1.582735999999997</v>
      </c>
      <c r="AO118" s="95">
        <f t="shared" si="16"/>
        <v>-1.5900939999999975E-2</v>
      </c>
      <c r="AP118" s="95">
        <f t="shared" si="17"/>
        <v>-5.9913799999999906E-3</v>
      </c>
      <c r="AQ118" s="120">
        <f t="shared" si="18"/>
        <v>3.1626810000000005E-2</v>
      </c>
      <c r="AR118" s="37"/>
      <c r="AS118" s="234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>
        <v>34.198636999999998</v>
      </c>
      <c r="G119" s="187">
        <v>37.96405</v>
      </c>
      <c r="H119" s="187">
        <v>0.98243082999999998</v>
      </c>
      <c r="I119" s="62">
        <v>0.98775553000000005</v>
      </c>
      <c r="J119" s="62">
        <v>4.1562493999999998E-2</v>
      </c>
      <c r="K119" s="188"/>
      <c r="L119" s="259"/>
      <c r="M119" s="259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>
        <v>32.944589999999998</v>
      </c>
      <c r="Y119" s="187">
        <v>36.643650999999998</v>
      </c>
      <c r="Z119" s="187">
        <v>0.97600682999999999</v>
      </c>
      <c r="AA119" s="62">
        <v>0.98317938000000005</v>
      </c>
      <c r="AB119" s="62">
        <v>5.3140680000000003E-2</v>
      </c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6"/>
      <c r="AM119" s="86">
        <f t="shared" si="14"/>
        <v>-1.2540469999999999</v>
      </c>
      <c r="AN119" s="121">
        <f t="shared" si="15"/>
        <v>-1.3203990000000019</v>
      </c>
      <c r="AO119" s="121">
        <f t="shared" si="16"/>
        <v>-6.4239999999999853E-3</v>
      </c>
      <c r="AP119" s="121">
        <f t="shared" si="17"/>
        <v>-4.5761500000000011E-3</v>
      </c>
      <c r="AQ119" s="87">
        <f t="shared" si="18"/>
        <v>1.1578186000000004E-2</v>
      </c>
      <c r="AR119" s="37"/>
      <c r="AS119" s="234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>
        <v>36.817754999999998</v>
      </c>
      <c r="G120" s="187">
        <v>40.849787999999997</v>
      </c>
      <c r="H120" s="187">
        <v>0.98947459999999998</v>
      </c>
      <c r="I120" s="62">
        <v>0.99318287000000005</v>
      </c>
      <c r="J120" s="62">
        <v>2.8942466E-2</v>
      </c>
      <c r="K120" s="188"/>
      <c r="L120" s="259"/>
      <c r="M120" s="259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>
        <v>34.788009000000002</v>
      </c>
      <c r="Y120" s="187">
        <v>38.604779000000001</v>
      </c>
      <c r="Z120" s="187">
        <v>0.98406515999999999</v>
      </c>
      <c r="AA120" s="62">
        <v>0.98885882999999997</v>
      </c>
      <c r="AB120" s="62">
        <v>3.7115957999999998E-2</v>
      </c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6"/>
      <c r="AM120" s="86">
        <f t="shared" si="14"/>
        <v>-2.0297459999999958</v>
      </c>
      <c r="AN120" s="121">
        <f t="shared" si="15"/>
        <v>-2.245008999999996</v>
      </c>
      <c r="AO120" s="121">
        <f t="shared" si="16"/>
        <v>-5.4094399999999876E-3</v>
      </c>
      <c r="AP120" s="121">
        <f t="shared" si="17"/>
        <v>-4.3240400000000845E-3</v>
      </c>
      <c r="AQ120" s="87">
        <f t="shared" si="18"/>
        <v>8.1734919999999975E-3</v>
      </c>
      <c r="AR120" s="37"/>
      <c r="AS120" s="234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>
        <v>39.882727000000003</v>
      </c>
      <c r="G121" s="187">
        <v>43.988500999999999</v>
      </c>
      <c r="H121" s="187">
        <v>0.99352947000000003</v>
      </c>
      <c r="I121" s="62">
        <v>0.99627001999999998</v>
      </c>
      <c r="J121" s="62">
        <v>1.5660952999999998E-2</v>
      </c>
      <c r="K121" s="188"/>
      <c r="L121" s="259"/>
      <c r="M121" s="259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>
        <v>37.889812999999997</v>
      </c>
      <c r="Y121" s="187">
        <v>41.897875999999997</v>
      </c>
      <c r="Z121" s="187">
        <v>0.99074762000000005</v>
      </c>
      <c r="AA121" s="62">
        <v>0.99420578000000004</v>
      </c>
      <c r="AB121" s="62">
        <v>2.4051044000000001E-2</v>
      </c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6"/>
      <c r="AM121" s="86">
        <f t="shared" si="14"/>
        <v>-1.9929140000000061</v>
      </c>
      <c r="AN121" s="121">
        <f t="shared" si="15"/>
        <v>-2.0906250000000028</v>
      </c>
      <c r="AO121" s="121">
        <f t="shared" si="16"/>
        <v>-2.7818499999999746E-3</v>
      </c>
      <c r="AP121" s="121">
        <f t="shared" si="17"/>
        <v>-2.0642399999999395E-3</v>
      </c>
      <c r="AQ121" s="87">
        <f t="shared" si="18"/>
        <v>8.3900910000000023E-3</v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>
        <v>32.220981999999999</v>
      </c>
      <c r="G123" s="96">
        <v>35.887962999999999</v>
      </c>
      <c r="H123" s="96">
        <v>0.97265369999999995</v>
      </c>
      <c r="I123" s="60">
        <v>0.97965639000000004</v>
      </c>
      <c r="J123" s="60">
        <v>5.5972500000000001E-2</v>
      </c>
      <c r="K123" s="61"/>
      <c r="L123" s="258"/>
      <c r="M123" s="258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>
        <v>30.520745000000002</v>
      </c>
      <c r="Y123" s="96">
        <v>34.193280999999999</v>
      </c>
      <c r="Z123" s="96">
        <v>0.95724125999999998</v>
      </c>
      <c r="AA123" s="60">
        <v>0.97355851999999998</v>
      </c>
      <c r="AB123" s="60">
        <v>8.7773404999999999E-2</v>
      </c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5" t="s">
        <v>87</v>
      </c>
      <c r="AM123" s="119">
        <f t="shared" si="14"/>
        <v>-1.7002369999999978</v>
      </c>
      <c r="AN123" s="95">
        <f t="shared" si="15"/>
        <v>-1.6946820000000002</v>
      </c>
      <c r="AO123" s="95">
        <f t="shared" si="16"/>
        <v>-1.5412439999999972E-2</v>
      </c>
      <c r="AP123" s="95">
        <f t="shared" si="17"/>
        <v>-6.0978700000000607E-3</v>
      </c>
      <c r="AQ123" s="120">
        <f t="shared" si="18"/>
        <v>3.1800904999999997E-2</v>
      </c>
      <c r="AR123" s="37"/>
      <c r="AS123" s="234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>
        <v>34.339772000000004</v>
      </c>
      <c r="G124" s="187">
        <v>37.766767999999999</v>
      </c>
      <c r="H124" s="187">
        <v>0.98208371000000005</v>
      </c>
      <c r="I124" s="62">
        <v>0.98721711000000001</v>
      </c>
      <c r="J124" s="62">
        <v>4.0057910000000002E-2</v>
      </c>
      <c r="K124" s="188"/>
      <c r="L124" s="259"/>
      <c r="M124" s="259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>
        <v>32.679208000000003</v>
      </c>
      <c r="Y124" s="187">
        <v>36.350580999999998</v>
      </c>
      <c r="Z124" s="187">
        <v>0.97534410999999999</v>
      </c>
      <c r="AA124" s="62">
        <v>0.98201914000000001</v>
      </c>
      <c r="AB124" s="62">
        <v>5.1939885999999998E-2</v>
      </c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6"/>
      <c r="AM124" s="86">
        <f t="shared" si="14"/>
        <v>-1.6605640000000008</v>
      </c>
      <c r="AN124" s="121">
        <f t="shared" si="15"/>
        <v>-1.4161870000000008</v>
      </c>
      <c r="AO124" s="121">
        <f t="shared" si="16"/>
        <v>-6.7396000000000678E-3</v>
      </c>
      <c r="AP124" s="121">
        <f t="shared" si="17"/>
        <v>-5.1979699999999962E-3</v>
      </c>
      <c r="AQ124" s="87">
        <f t="shared" si="18"/>
        <v>1.1881975999999995E-2</v>
      </c>
      <c r="AR124" s="37"/>
      <c r="AS124" s="234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>
        <v>37.029654000000001</v>
      </c>
      <c r="G125" s="187">
        <v>40.918188000000001</v>
      </c>
      <c r="H125" s="187">
        <v>0.98938696000000004</v>
      </c>
      <c r="I125" s="62">
        <v>0.99313013999999999</v>
      </c>
      <c r="J125" s="62">
        <v>2.6661552000000002E-2</v>
      </c>
      <c r="K125" s="188"/>
      <c r="L125" s="259"/>
      <c r="M125" s="259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>
        <v>35.140363000000001</v>
      </c>
      <c r="Y125" s="187">
        <v>38.613809000000003</v>
      </c>
      <c r="Z125" s="187">
        <v>0.98378595999999996</v>
      </c>
      <c r="AA125" s="62">
        <v>0.98854052000000003</v>
      </c>
      <c r="AB125" s="62">
        <v>3.4798580000000003E-2</v>
      </c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6"/>
      <c r="AM125" s="86">
        <f t="shared" si="14"/>
        <v>-1.8892910000000001</v>
      </c>
      <c r="AN125" s="121">
        <f t="shared" si="15"/>
        <v>-2.3043789999999973</v>
      </c>
      <c r="AO125" s="121">
        <f t="shared" si="16"/>
        <v>-5.6010000000000781E-3</v>
      </c>
      <c r="AP125" s="121">
        <f t="shared" si="17"/>
        <v>-4.589619999999961E-3</v>
      </c>
      <c r="AQ125" s="87">
        <f t="shared" si="18"/>
        <v>8.137028000000001E-3</v>
      </c>
      <c r="AR125" s="37"/>
      <c r="AS125" s="234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>
        <v>40.158783999999997</v>
      </c>
      <c r="G126" s="187">
        <v>44.233317</v>
      </c>
      <c r="H126" s="187">
        <v>0.99358848</v>
      </c>
      <c r="I126" s="62">
        <v>0.99615741000000002</v>
      </c>
      <c r="J126" s="62">
        <v>1.3965564E-2</v>
      </c>
      <c r="K126" s="188"/>
      <c r="L126" s="259"/>
      <c r="M126" s="259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>
        <v>38.381925000000003</v>
      </c>
      <c r="Y126" s="187">
        <v>42.173315000000002</v>
      </c>
      <c r="Z126" s="187">
        <v>0.99073966999999996</v>
      </c>
      <c r="AA126" s="62">
        <v>0.99424402999999995</v>
      </c>
      <c r="AB126" s="62">
        <v>2.1232838E-2</v>
      </c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6"/>
      <c r="AM126" s="86">
        <f t="shared" si="14"/>
        <v>-1.7768589999999946</v>
      </c>
      <c r="AN126" s="121">
        <f t="shared" si="15"/>
        <v>-2.0600019999999972</v>
      </c>
      <c r="AO126" s="121">
        <f t="shared" si="16"/>
        <v>-2.8488100000000349E-3</v>
      </c>
      <c r="AP126" s="121">
        <f t="shared" si="17"/>
        <v>-1.9133800000000756E-3</v>
      </c>
      <c r="AQ126" s="87">
        <f t="shared" si="18"/>
        <v>7.2672740000000006E-3</v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>
        <v>31.889797000000002</v>
      </c>
      <c r="G128" s="96">
        <v>35.429347</v>
      </c>
      <c r="H128" s="96">
        <v>0.97181448999999998</v>
      </c>
      <c r="I128" s="60">
        <v>0.97867930000000003</v>
      </c>
      <c r="J128" s="60">
        <v>5.8180936000000003E-2</v>
      </c>
      <c r="K128" s="61"/>
      <c r="L128" s="258"/>
      <c r="M128" s="258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>
        <v>30.171545999999999</v>
      </c>
      <c r="Y128" s="96">
        <v>33.763779999999997</v>
      </c>
      <c r="Z128" s="96">
        <v>0.95607808000000005</v>
      </c>
      <c r="AA128" s="60">
        <v>0.97183686000000002</v>
      </c>
      <c r="AB128" s="60">
        <v>9.1767779999999993E-2</v>
      </c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5" t="s">
        <v>88</v>
      </c>
      <c r="AM128" s="119">
        <f t="shared" si="14"/>
        <v>-1.7182510000000022</v>
      </c>
      <c r="AN128" s="95">
        <f t="shared" si="15"/>
        <v>-1.6655670000000029</v>
      </c>
      <c r="AO128" s="95">
        <f t="shared" si="16"/>
        <v>-1.5736409999999923E-2</v>
      </c>
      <c r="AP128" s="95">
        <f t="shared" si="17"/>
        <v>-6.8424400000000052E-3</v>
      </c>
      <c r="AQ128" s="120">
        <f t="shared" si="18"/>
        <v>3.3586843999999991E-2</v>
      </c>
      <c r="AR128" s="37"/>
      <c r="AS128" s="234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>
        <v>33.939517000000002</v>
      </c>
      <c r="G129" s="187">
        <v>37.521935999999997</v>
      </c>
      <c r="H129" s="187">
        <v>0.98180666000000005</v>
      </c>
      <c r="I129" s="62">
        <v>0.98673323999999996</v>
      </c>
      <c r="J129" s="62">
        <v>4.109078E-2</v>
      </c>
      <c r="K129" s="188"/>
      <c r="L129" s="259"/>
      <c r="M129" s="259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>
        <v>32.030597999999998</v>
      </c>
      <c r="Y129" s="187">
        <v>35.714799999999997</v>
      </c>
      <c r="Z129" s="187">
        <v>0.97435457999999997</v>
      </c>
      <c r="AA129" s="62">
        <v>0.98025123000000003</v>
      </c>
      <c r="AB129" s="62">
        <v>5.4976730000000001E-2</v>
      </c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6"/>
      <c r="AM129" s="86">
        <f t="shared" si="14"/>
        <v>-1.9089190000000045</v>
      </c>
      <c r="AN129" s="121">
        <f t="shared" si="15"/>
        <v>-1.8071359999999999</v>
      </c>
      <c r="AO129" s="121">
        <f t="shared" si="16"/>
        <v>-7.4520800000000831E-3</v>
      </c>
      <c r="AP129" s="121">
        <f t="shared" si="17"/>
        <v>-6.482009999999927E-3</v>
      </c>
      <c r="AQ129" s="87">
        <f t="shared" si="18"/>
        <v>1.3885950000000001E-2</v>
      </c>
      <c r="AR129" s="37"/>
      <c r="AS129" s="234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>
        <v>37.117356999999998</v>
      </c>
      <c r="G130" s="187">
        <v>40.950107000000003</v>
      </c>
      <c r="H130" s="187">
        <v>0.98947116999999996</v>
      </c>
      <c r="I130" s="62">
        <v>0.99291826000000005</v>
      </c>
      <c r="J130" s="62">
        <v>2.4179984000000002E-2</v>
      </c>
      <c r="K130" s="188"/>
      <c r="L130" s="259"/>
      <c r="M130" s="259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>
        <v>34.579711000000003</v>
      </c>
      <c r="Y130" s="187">
        <v>38.131230000000002</v>
      </c>
      <c r="Z130" s="187">
        <v>0.98357724999999996</v>
      </c>
      <c r="AA130" s="62">
        <v>0.98798173</v>
      </c>
      <c r="AB130" s="62">
        <v>3.6399473000000002E-2</v>
      </c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6"/>
      <c r="AM130" s="86">
        <f t="shared" si="14"/>
        <v>-2.5376459999999952</v>
      </c>
      <c r="AN130" s="121">
        <f t="shared" si="15"/>
        <v>-2.8188770000000005</v>
      </c>
      <c r="AO130" s="121">
        <f t="shared" si="16"/>
        <v>-5.8939199999999969E-3</v>
      </c>
      <c r="AP130" s="121">
        <f t="shared" si="17"/>
        <v>-4.93653000000005E-3</v>
      </c>
      <c r="AQ130" s="87">
        <f t="shared" si="18"/>
        <v>1.2219489E-2</v>
      </c>
      <c r="AR130" s="37"/>
      <c r="AS130" s="234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>
        <v>40.689825999999996</v>
      </c>
      <c r="G131" s="187">
        <v>44.666578000000001</v>
      </c>
      <c r="H131" s="187">
        <v>0.99367084999999999</v>
      </c>
      <c r="I131" s="62">
        <v>0.99630901999999999</v>
      </c>
      <c r="J131" s="62">
        <v>1.2087977E-2</v>
      </c>
      <c r="K131" s="188"/>
      <c r="L131" s="259"/>
      <c r="M131" s="259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>
        <v>38.616339000000004</v>
      </c>
      <c r="Y131" s="187">
        <v>42.339970000000001</v>
      </c>
      <c r="Z131" s="187">
        <v>0.99081416</v>
      </c>
      <c r="AA131" s="62">
        <v>0.99421725000000005</v>
      </c>
      <c r="AB131" s="62">
        <v>1.8938363E-2</v>
      </c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6"/>
      <c r="AM131" s="86">
        <f t="shared" si="14"/>
        <v>-2.073486999999993</v>
      </c>
      <c r="AN131" s="121">
        <f t="shared" si="15"/>
        <v>-2.3266080000000002</v>
      </c>
      <c r="AO131" s="121">
        <f t="shared" si="16"/>
        <v>-2.8566899999999951E-3</v>
      </c>
      <c r="AP131" s="121">
        <f t="shared" si="17"/>
        <v>-2.0917699999999373E-3</v>
      </c>
      <c r="AQ131" s="87">
        <f t="shared" si="18"/>
        <v>6.850386E-3</v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>
        <v>31.975203</v>
      </c>
      <c r="G133" s="96">
        <v>35.501283999999998</v>
      </c>
      <c r="H133" s="96">
        <v>0.97021955000000004</v>
      </c>
      <c r="I133" s="60">
        <v>0.97731906999999996</v>
      </c>
      <c r="J133" s="60">
        <v>5.7658423E-2</v>
      </c>
      <c r="K133" s="61"/>
      <c r="L133" s="258"/>
      <c r="M133" s="258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>
        <v>30.380980000000001</v>
      </c>
      <c r="Y133" s="96">
        <v>33.831108999999998</v>
      </c>
      <c r="Z133" s="96">
        <v>0.95392887999999998</v>
      </c>
      <c r="AA133" s="60">
        <v>0.97025311000000003</v>
      </c>
      <c r="AB133" s="60">
        <v>9.0555990000000003E-2</v>
      </c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5" t="s">
        <v>89</v>
      </c>
      <c r="AM133" s="119">
        <f t="shared" si="14"/>
        <v>-1.5942229999999995</v>
      </c>
      <c r="AN133" s="95">
        <f t="shared" si="15"/>
        <v>-1.6701750000000004</v>
      </c>
      <c r="AO133" s="95">
        <f t="shared" si="16"/>
        <v>-1.6290670000000063E-2</v>
      </c>
      <c r="AP133" s="95">
        <f t="shared" si="17"/>
        <v>-7.0659599999999267E-3</v>
      </c>
      <c r="AQ133" s="120">
        <f t="shared" si="18"/>
        <v>3.2897567000000003E-2</v>
      </c>
      <c r="AR133" s="37"/>
      <c r="AS133" s="234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>
        <v>34.497872000000001</v>
      </c>
      <c r="G134" s="187">
        <v>38.040011</v>
      </c>
      <c r="H134" s="187">
        <v>0.98118057000000003</v>
      </c>
      <c r="I134" s="62">
        <v>0.98618943999999997</v>
      </c>
      <c r="J134" s="62">
        <v>3.8187596999999997E-2</v>
      </c>
      <c r="K134" s="188"/>
      <c r="L134" s="259"/>
      <c r="M134" s="259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>
        <v>32.330582999999997</v>
      </c>
      <c r="Y134" s="187">
        <v>35.839267999999997</v>
      </c>
      <c r="Z134" s="187">
        <v>0.97301740999999997</v>
      </c>
      <c r="AA134" s="62">
        <v>0.97910916999999997</v>
      </c>
      <c r="AB134" s="62">
        <v>5.3817562999999999E-2</v>
      </c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6"/>
      <c r="AM134" s="86">
        <f t="shared" si="14"/>
        <v>-2.1672890000000038</v>
      </c>
      <c r="AN134" s="121">
        <f t="shared" si="15"/>
        <v>-2.2007430000000028</v>
      </c>
      <c r="AO134" s="121">
        <f t="shared" si="16"/>
        <v>-8.1631600000000581E-3</v>
      </c>
      <c r="AP134" s="121">
        <f t="shared" si="17"/>
        <v>-7.0802699999999996E-3</v>
      </c>
      <c r="AQ134" s="87">
        <f t="shared" si="18"/>
        <v>1.5629966000000002E-2</v>
      </c>
      <c r="AR134" s="37"/>
      <c r="AS134" s="234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>
        <v>37.726612000000003</v>
      </c>
      <c r="G135" s="187">
        <v>41.318471000000002</v>
      </c>
      <c r="H135" s="187">
        <v>0.98946856000000005</v>
      </c>
      <c r="I135" s="62">
        <v>0.99296059000000003</v>
      </c>
      <c r="J135" s="62">
        <v>2.2883810000000001E-2</v>
      </c>
      <c r="K135" s="188"/>
      <c r="L135" s="259"/>
      <c r="M135" s="259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>
        <v>35.142873999999999</v>
      </c>
      <c r="Y135" s="187">
        <v>38.558202999999999</v>
      </c>
      <c r="Z135" s="187">
        <v>0.98333541000000002</v>
      </c>
      <c r="AA135" s="62">
        <v>0.98777685000000004</v>
      </c>
      <c r="AB135" s="62">
        <v>3.4458353999999997E-2</v>
      </c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6"/>
      <c r="AM135" s="86">
        <f t="shared" si="14"/>
        <v>-2.5837380000000039</v>
      </c>
      <c r="AN135" s="121">
        <f t="shared" si="15"/>
        <v>-2.7602680000000035</v>
      </c>
      <c r="AO135" s="121">
        <f t="shared" si="16"/>
        <v>-6.1331500000000316E-3</v>
      </c>
      <c r="AP135" s="121">
        <f t="shared" si="17"/>
        <v>-5.1837399999999922E-3</v>
      </c>
      <c r="AQ135" s="87">
        <f t="shared" si="18"/>
        <v>1.1574543999999996E-2</v>
      </c>
      <c r="AR135" s="37"/>
      <c r="AS135" s="234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>
        <v>41.389208000000004</v>
      </c>
      <c r="G136" s="187">
        <v>45.151958</v>
      </c>
      <c r="H136" s="187">
        <v>0.99366032000000004</v>
      </c>
      <c r="I136" s="62">
        <v>0.99637198000000005</v>
      </c>
      <c r="J136" s="62">
        <v>1.162767E-2</v>
      </c>
      <c r="K136" s="188"/>
      <c r="L136" s="259"/>
      <c r="M136" s="259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>
        <v>39.050398000000001</v>
      </c>
      <c r="Y136" s="187">
        <v>42.569580999999999</v>
      </c>
      <c r="Z136" s="187">
        <v>0.99076050000000004</v>
      </c>
      <c r="AA136" s="62">
        <v>0.99420582999999996</v>
      </c>
      <c r="AB136" s="62">
        <v>1.8437236999999999E-2</v>
      </c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6"/>
      <c r="AM136" s="86">
        <f t="shared" si="14"/>
        <v>-2.3388100000000023</v>
      </c>
      <c r="AN136" s="121">
        <f t="shared" si="15"/>
        <v>-2.582377000000001</v>
      </c>
      <c r="AO136" s="121">
        <f t="shared" si="16"/>
        <v>-2.8998199999999974E-3</v>
      </c>
      <c r="AP136" s="121">
        <f t="shared" si="17"/>
        <v>-2.1661500000000888E-3</v>
      </c>
      <c r="AQ136" s="87">
        <f t="shared" si="18"/>
        <v>6.809566999999999E-3</v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5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9"/>
      <c r="M139" s="259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9"/>
      <c r="M140" s="259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9"/>
      <c r="M141" s="259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5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9"/>
      <c r="M144" s="259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9"/>
      <c r="M145" s="259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9"/>
      <c r="M146" s="259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5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9"/>
      <c r="M149" s="259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9"/>
      <c r="M150" s="259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9"/>
      <c r="M151" s="259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5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9"/>
      <c r="M154" s="259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9"/>
      <c r="M155" s="259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9"/>
      <c r="M156" s="259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5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9"/>
      <c r="M159" s="259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9"/>
      <c r="M160" s="259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9"/>
      <c r="M161" s="259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5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9"/>
      <c r="M164" s="259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9"/>
      <c r="M165" s="259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9"/>
      <c r="M166" s="259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5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9"/>
      <c r="M169" s="259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9"/>
      <c r="M170" s="259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9"/>
      <c r="M171" s="259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5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9"/>
      <c r="M174" s="259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9"/>
      <c r="M175" s="259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9"/>
      <c r="M176" s="259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5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9"/>
      <c r="M179" s="259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9"/>
      <c r="M180" s="259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9"/>
      <c r="M181" s="259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5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9"/>
      <c r="M184" s="259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9"/>
      <c r="M185" s="259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9"/>
      <c r="M186" s="259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5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9"/>
      <c r="M189" s="259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9"/>
      <c r="M190" s="259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9"/>
      <c r="M191" s="259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28.818746999999998</v>
      </c>
      <c r="G641" s="135">
        <f t="shared" si="59"/>
        <v>32.200892000000003</v>
      </c>
      <c r="H641" s="135">
        <f t="shared" si="59"/>
        <v>0.96068324000000005</v>
      </c>
      <c r="I641" s="135">
        <f t="shared" si="59"/>
        <v>0.96624730999999997</v>
      </c>
      <c r="J641" s="135">
        <f t="shared" si="59"/>
        <v>5.5972500000000001E-2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26.827752</v>
      </c>
      <c r="Y641" s="135">
        <f t="shared" si="60"/>
        <v>30.229178999999998</v>
      </c>
      <c r="Z641" s="135">
        <f t="shared" si="60"/>
        <v>0.93889199000000001</v>
      </c>
      <c r="AA641" s="135">
        <f t="shared" si="60"/>
        <v>0.95281024999999997</v>
      </c>
      <c r="AB641" s="135">
        <f t="shared" si="60"/>
        <v>8.2807965999999997E-2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4"/>
      <c r="F642" s="18">
        <f t="shared" si="59"/>
        <v>31.583364</v>
      </c>
      <c r="G642" s="18">
        <f t="shared" si="59"/>
        <v>35.219310999999998</v>
      </c>
      <c r="H642" s="18">
        <f t="shared" si="59"/>
        <v>0.97632472999999997</v>
      </c>
      <c r="I642" s="18">
        <f t="shared" si="59"/>
        <v>0.98002224000000004</v>
      </c>
      <c r="J642" s="18">
        <f t="shared" si="59"/>
        <v>3.5572180000000002E-2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32</v>
      </c>
      <c r="V642" s="107"/>
      <c r="W642" s="264"/>
      <c r="X642" s="18">
        <f t="shared" si="60"/>
        <v>29.464745000000001</v>
      </c>
      <c r="Y642" s="18">
        <f t="shared" si="60"/>
        <v>32.725431</v>
      </c>
      <c r="Z642" s="18">
        <f t="shared" si="60"/>
        <v>0.96462276000000002</v>
      </c>
      <c r="AA642" s="18">
        <f t="shared" si="60"/>
        <v>0.97059653000000001</v>
      </c>
      <c r="AB642" s="18">
        <f t="shared" si="60"/>
        <v>5.1356204000000003E-2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4"/>
      <c r="F643" s="18">
        <f t="shared" si="59"/>
        <v>34.495553000000001</v>
      </c>
      <c r="G643" s="18">
        <f t="shared" si="59"/>
        <v>39.007229000000002</v>
      </c>
      <c r="H643" s="18">
        <f t="shared" si="59"/>
        <v>0.98793613000000002</v>
      </c>
      <c r="I643" s="18">
        <f t="shared" si="59"/>
        <v>0.99126462999999998</v>
      </c>
      <c r="J643" s="18">
        <f t="shared" si="59"/>
        <v>2.1662154999999999E-2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33</v>
      </c>
      <c r="V643" s="107"/>
      <c r="W643" s="264"/>
      <c r="X643" s="18">
        <f t="shared" si="60"/>
        <v>32.413781999999998</v>
      </c>
      <c r="Y643" s="18">
        <f t="shared" si="60"/>
        <v>36.107536000000003</v>
      </c>
      <c r="Z643" s="18">
        <f t="shared" si="60"/>
        <v>0.97945035000000003</v>
      </c>
      <c r="AA643" s="18">
        <f t="shared" si="60"/>
        <v>0.98341966999999997</v>
      </c>
      <c r="AB643" s="18">
        <f t="shared" si="60"/>
        <v>3.2381102000000002E-2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4"/>
      <c r="F644" s="18">
        <f t="shared" si="59"/>
        <v>37.158614</v>
      </c>
      <c r="G644" s="18">
        <f t="shared" si="59"/>
        <v>41.629274000000002</v>
      </c>
      <c r="H644" s="18">
        <f t="shared" si="59"/>
        <v>0.99306117999999999</v>
      </c>
      <c r="I644" s="18">
        <f t="shared" si="59"/>
        <v>0.99534520999999998</v>
      </c>
      <c r="J644" s="18">
        <f t="shared" si="59"/>
        <v>1.162767E-2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35</v>
      </c>
      <c r="V644" s="107"/>
      <c r="W644" s="264"/>
      <c r="X644" s="18">
        <f t="shared" si="60"/>
        <v>35.411442999999998</v>
      </c>
      <c r="Y644" s="18">
        <f t="shared" si="60"/>
        <v>40.009709000000001</v>
      </c>
      <c r="Z644" s="18">
        <f t="shared" si="60"/>
        <v>0.98961434000000004</v>
      </c>
      <c r="AA644" s="18">
        <f t="shared" si="60"/>
        <v>0.99269052999999996</v>
      </c>
      <c r="AB644" s="18">
        <f t="shared" si="60"/>
        <v>1.7702066999999998E-2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89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32.292934000000002</v>
      </c>
      <c r="G646" s="135">
        <f t="shared" si="61"/>
        <v>36.023550999999998</v>
      </c>
      <c r="H646" s="135">
        <f t="shared" si="61"/>
        <v>0.97323291000000001</v>
      </c>
      <c r="I646" s="135">
        <f t="shared" si="61"/>
        <v>0.98057207000000002</v>
      </c>
      <c r="J646" s="135">
        <f t="shared" si="61"/>
        <v>7.4615849999999997E-2</v>
      </c>
      <c r="K646" s="109"/>
      <c r="L646" s="109"/>
      <c r="M646" s="109"/>
      <c r="N646" s="109"/>
      <c r="O646" s="263"/>
      <c r="P646" s="109"/>
      <c r="Q646" s="110"/>
      <c r="R646" s="111"/>
      <c r="T646" s="289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30.753730000000001</v>
      </c>
      <c r="Y646" s="135">
        <f t="shared" si="62"/>
        <v>34.440815000000001</v>
      </c>
      <c r="Z646" s="135">
        <f t="shared" si="62"/>
        <v>0.95733197000000003</v>
      </c>
      <c r="AA646" s="135">
        <f t="shared" si="62"/>
        <v>0.97458069000000003</v>
      </c>
      <c r="AB646" s="135">
        <f t="shared" si="62"/>
        <v>0.10860516000000001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4"/>
      <c r="F647" s="18">
        <f t="shared" si="61"/>
        <v>34.497872000000001</v>
      </c>
      <c r="G647" s="18">
        <f t="shared" si="61"/>
        <v>38.040011</v>
      </c>
      <c r="H647" s="18">
        <f t="shared" si="61"/>
        <v>0.98243082999999998</v>
      </c>
      <c r="I647" s="18">
        <f t="shared" si="61"/>
        <v>0.98775553000000005</v>
      </c>
      <c r="J647" s="18">
        <f t="shared" si="61"/>
        <v>5.2415345000000002E-2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32</v>
      </c>
      <c r="V647" s="107"/>
      <c r="W647" s="264"/>
      <c r="X647" s="18">
        <f t="shared" si="62"/>
        <v>32.944589999999998</v>
      </c>
      <c r="Y647" s="18">
        <f t="shared" si="62"/>
        <v>36.643650999999998</v>
      </c>
      <c r="Z647" s="18">
        <f t="shared" si="62"/>
        <v>0.97600682999999999</v>
      </c>
      <c r="AA647" s="18">
        <f t="shared" si="62"/>
        <v>0.98317938000000005</v>
      </c>
      <c r="AB647" s="18">
        <f t="shared" si="62"/>
        <v>6.8235100000000007E-2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4"/>
      <c r="F648" s="18">
        <f t="shared" si="61"/>
        <v>37.726612000000003</v>
      </c>
      <c r="G648" s="18">
        <f t="shared" si="61"/>
        <v>41.318471000000002</v>
      </c>
      <c r="H648" s="18">
        <f t="shared" si="61"/>
        <v>0.98965983999999996</v>
      </c>
      <c r="I648" s="18">
        <f t="shared" si="61"/>
        <v>0.99321274000000004</v>
      </c>
      <c r="J648" s="18">
        <f t="shared" si="61"/>
        <v>3.4937485999999997E-2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33</v>
      </c>
      <c r="V648" s="107"/>
      <c r="W648" s="264"/>
      <c r="X648" s="18">
        <f t="shared" si="62"/>
        <v>35.142873999999999</v>
      </c>
      <c r="Y648" s="18">
        <f t="shared" si="62"/>
        <v>38.613809000000003</v>
      </c>
      <c r="Z648" s="18">
        <f t="shared" si="62"/>
        <v>0.98406515999999999</v>
      </c>
      <c r="AA648" s="18">
        <f t="shared" si="62"/>
        <v>0.98885882999999997</v>
      </c>
      <c r="AB648" s="18">
        <f t="shared" si="62"/>
        <v>4.7854777000000001E-2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4"/>
      <c r="F649" s="18">
        <f t="shared" si="61"/>
        <v>41.389208000000004</v>
      </c>
      <c r="G649" s="18">
        <f t="shared" si="61"/>
        <v>45.151958</v>
      </c>
      <c r="H649" s="18">
        <f t="shared" si="61"/>
        <v>0.99399495999999998</v>
      </c>
      <c r="I649" s="18">
        <f t="shared" si="61"/>
        <v>0.99637198000000005</v>
      </c>
      <c r="J649" s="18">
        <f t="shared" si="61"/>
        <v>2.0614922000000001E-2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35</v>
      </c>
      <c r="V649" s="107"/>
      <c r="W649" s="264"/>
      <c r="X649" s="18">
        <f t="shared" si="62"/>
        <v>39.050398000000001</v>
      </c>
      <c r="Y649" s="18">
        <f t="shared" si="62"/>
        <v>42.569580999999999</v>
      </c>
      <c r="Z649" s="18">
        <f t="shared" si="62"/>
        <v>0.99110774999999995</v>
      </c>
      <c r="AA649" s="18">
        <f t="shared" si="62"/>
        <v>0.99424402999999995</v>
      </c>
      <c r="AB649" s="18">
        <f t="shared" si="62"/>
        <v>2.9388305E-2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2"/>
      <c r="F651" s="135">
        <f t="shared" ref="F651:J654" si="63">F646-F641</f>
        <v>3.4741870000000041</v>
      </c>
      <c r="G651" s="135">
        <f t="shared" si="63"/>
        <v>3.8226589999999945</v>
      </c>
      <c r="H651" s="135">
        <f t="shared" si="63"/>
        <v>1.2549669999999957E-2</v>
      </c>
      <c r="I651" s="135">
        <f t="shared" si="63"/>
        <v>1.4324760000000047E-2</v>
      </c>
      <c r="J651" s="135">
        <f t="shared" si="63"/>
        <v>1.8643349999999996E-2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192</v>
      </c>
      <c r="U651" s="25" t="s">
        <v>31</v>
      </c>
      <c r="V651" s="106"/>
      <c r="W651" s="262"/>
      <c r="X651" s="135">
        <f t="shared" ref="X651:AB654" si="64">X646-X641</f>
        <v>3.9259780000000006</v>
      </c>
      <c r="Y651" s="135">
        <f t="shared" si="64"/>
        <v>4.2116360000000022</v>
      </c>
      <c r="Z651" s="135">
        <f t="shared" si="64"/>
        <v>1.8439980000000022E-2</v>
      </c>
      <c r="AA651" s="135">
        <f t="shared" si="64"/>
        <v>2.1770440000000058E-2</v>
      </c>
      <c r="AB651" s="135">
        <f t="shared" si="64"/>
        <v>2.5797194000000009E-2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4"/>
      <c r="F652" s="18">
        <f t="shared" si="63"/>
        <v>2.9145080000000014</v>
      </c>
      <c r="G652" s="18">
        <f t="shared" si="63"/>
        <v>2.8207000000000022</v>
      </c>
      <c r="H652" s="18">
        <f t="shared" si="63"/>
        <v>6.1061000000000032E-3</v>
      </c>
      <c r="I652" s="18">
        <f t="shared" si="63"/>
        <v>7.7332900000000038E-3</v>
      </c>
      <c r="J652" s="18">
        <f t="shared" si="63"/>
        <v>1.6843165E-2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32</v>
      </c>
      <c r="V652" s="107"/>
      <c r="W652" s="264"/>
      <c r="X652" s="18">
        <f t="shared" si="64"/>
        <v>3.4798449999999974</v>
      </c>
      <c r="Y652" s="18">
        <f t="shared" si="64"/>
        <v>3.918219999999998</v>
      </c>
      <c r="Z652" s="18">
        <f t="shared" si="64"/>
        <v>1.1384069999999968E-2</v>
      </c>
      <c r="AA652" s="18">
        <f t="shared" si="64"/>
        <v>1.2582850000000034E-2</v>
      </c>
      <c r="AB652" s="18">
        <f t="shared" si="64"/>
        <v>1.6878896000000004E-2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4"/>
      <c r="F653" s="18">
        <f t="shared" si="63"/>
        <v>3.2310590000000019</v>
      </c>
      <c r="G653" s="18">
        <f t="shared" si="63"/>
        <v>2.311242</v>
      </c>
      <c r="H653" s="18">
        <f t="shared" si="63"/>
        <v>1.7237099999999339E-3</v>
      </c>
      <c r="I653" s="18">
        <f t="shared" si="63"/>
        <v>1.9481100000000584E-3</v>
      </c>
      <c r="J653" s="18">
        <f t="shared" si="63"/>
        <v>1.3275330999999998E-2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33</v>
      </c>
      <c r="V653" s="107"/>
      <c r="W653" s="264"/>
      <c r="X653" s="18">
        <f t="shared" si="64"/>
        <v>2.7290920000000014</v>
      </c>
      <c r="Y653" s="18">
        <f t="shared" si="64"/>
        <v>2.5062730000000002</v>
      </c>
      <c r="Z653" s="18">
        <f t="shared" si="64"/>
        <v>4.6148099999999692E-3</v>
      </c>
      <c r="AA653" s="18">
        <f t="shared" si="64"/>
        <v>5.4391599999999984E-3</v>
      </c>
      <c r="AB653" s="18">
        <f t="shared" si="64"/>
        <v>1.5473674999999999E-2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4"/>
      <c r="F654" s="18">
        <f t="shared" si="63"/>
        <v>4.2305940000000035</v>
      </c>
      <c r="G654" s="18">
        <f t="shared" si="63"/>
        <v>3.5226839999999982</v>
      </c>
      <c r="H654" s="18">
        <f t="shared" si="63"/>
        <v>9.3377999999999517E-4</v>
      </c>
      <c r="I654" s="18">
        <f t="shared" si="63"/>
        <v>1.0267700000000657E-3</v>
      </c>
      <c r="J654" s="18">
        <f t="shared" si="63"/>
        <v>8.9872520000000011E-3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35</v>
      </c>
      <c r="V654" s="107"/>
      <c r="W654" s="264"/>
      <c r="X654" s="18">
        <f t="shared" si="64"/>
        <v>3.6389550000000028</v>
      </c>
      <c r="Y654" s="18">
        <f t="shared" si="64"/>
        <v>2.5598719999999986</v>
      </c>
      <c r="Z654" s="18">
        <f t="shared" si="64"/>
        <v>1.4934099999999173E-3</v>
      </c>
      <c r="AA654" s="18">
        <f t="shared" si="64"/>
        <v>1.5534999999999854E-3</v>
      </c>
      <c r="AB654" s="18">
        <f t="shared" si="64"/>
        <v>1.1686238000000002E-2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T388:T392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14</v>
      </c>
      <c r="C2" s="295" t="str">
        <f>CONCATENATE("Summary [ ",'Summary (auto)'!$C$3," ]")</f>
        <v>Summary [ 12bit-quantize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breakdance_track</v>
      </c>
      <c r="U2" s="290" t="str">
        <f>CONCATENATE("Summary [ ",'Summary (auto)'!$C$4," ]")</f>
        <v>Summary [ 11bit-quantize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1"/>
      <c r="AK2" s="199"/>
      <c r="AL2" s="161" t="str">
        <f>$B$2</f>
        <v>breakdance_track</v>
      </c>
      <c r="AM2" s="305" t="s">
        <v>47</v>
      </c>
      <c r="AN2" s="269"/>
      <c r="AO2" s="269"/>
      <c r="AP2" s="269"/>
      <c r="AQ2" s="291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0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0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3"/>
      <c r="Q4" s="273"/>
      <c r="R4" s="301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3"/>
      <c r="AI4" s="273"/>
      <c r="AJ4" s="301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9"/>
      <c r="C5" s="25" t="s">
        <v>31</v>
      </c>
      <c r="D5" s="26"/>
      <c r="E5" s="125">
        <f>E23</f>
        <v>126582.31200000002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27.700256499999991</v>
      </c>
      <c r="G5" s="30">
        <f t="shared" si="0"/>
        <v>31.727322375000004</v>
      </c>
      <c r="H5" s="30">
        <f t="shared" si="0"/>
        <v>0.93688656531250003</v>
      </c>
      <c r="I5" s="90">
        <f t="shared" si="0"/>
        <v>0.96381933531250008</v>
      </c>
      <c r="J5" s="90">
        <f t="shared" si="0"/>
        <v>7.5452414593750003E-2</v>
      </c>
      <c r="K5" s="55"/>
      <c r="L5" s="55"/>
      <c r="M5" s="55"/>
      <c r="N5" s="26"/>
      <c r="O5" s="56"/>
      <c r="P5" s="130">
        <f t="shared" ref="P5:Q8" si="1">P16</f>
        <v>125.687</v>
      </c>
      <c r="Q5" s="151">
        <f t="shared" si="1"/>
        <v>53.045999999999999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98050.312000000005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25.362313500000006</v>
      </c>
      <c r="Y5" s="30">
        <f t="shared" si="2"/>
        <v>29.670566562500003</v>
      </c>
      <c r="Z5" s="30">
        <f t="shared" si="2"/>
        <v>0.90175803187499992</v>
      </c>
      <c r="AA5" s="90">
        <f t="shared" si="2"/>
        <v>0.94860628562499993</v>
      </c>
      <c r="AB5" s="90">
        <f t="shared" si="2"/>
        <v>0.11495249356250001</v>
      </c>
      <c r="AC5" s="55"/>
      <c r="AD5" s="55"/>
      <c r="AE5" s="55"/>
      <c r="AF5" s="26"/>
      <c r="AG5" s="239"/>
      <c r="AH5" s="130">
        <f t="shared" ref="AH5:AI8" si="3">AH16</f>
        <v>120.093</v>
      </c>
      <c r="AI5" s="151">
        <f t="shared" si="3"/>
        <v>51.561999999999998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-6.2760745801921924E-3</v>
      </c>
      <c r="AN5" s="241">
        <f>bdrate($E5:$E8,G5:G8,$W5:$W8,Y5:Y8)</f>
        <v>-1.6047634558169488E-3</v>
      </c>
      <c r="AO5" s="241">
        <f>bdrate($E5:$E8,H5:H8,$W5:$W8,Z5:Z8)</f>
        <v>1.7568407020346344E-2</v>
      </c>
      <c r="AP5" s="241">
        <f>bdrate($E5:$E8,I5:I8,$W5:$W8,AA5:AA8)</f>
        <v>1.5256912325571248E-2</v>
      </c>
      <c r="AQ5" s="242">
        <f>bdrateInverted($E5:$E8,J5:J8,$W5:$W8,AB5:AB8)</f>
        <v>-3.3173404495761005E-3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181199.22399999999</v>
      </c>
      <c r="F6" s="90">
        <f t="shared" si="0"/>
        <v>32.126857718749996</v>
      </c>
      <c r="G6" s="90">
        <f t="shared" si="0"/>
        <v>35.829733562499996</v>
      </c>
      <c r="H6" s="90">
        <f t="shared" si="0"/>
        <v>0.97254385749999983</v>
      </c>
      <c r="I6" s="90">
        <f t="shared" si="0"/>
        <v>0.98289698375000001</v>
      </c>
      <c r="J6" s="90">
        <f t="shared" si="0"/>
        <v>3.8158042187500005E-2</v>
      </c>
      <c r="K6" s="56"/>
      <c r="L6" s="56"/>
      <c r="M6" s="56"/>
      <c r="N6" s="28"/>
      <c r="O6" s="56"/>
      <c r="P6" s="130">
        <f t="shared" si="1"/>
        <v>127.48399999999999</v>
      </c>
      <c r="Q6" s="130">
        <f t="shared" si="1"/>
        <v>53.64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138370.704</v>
      </c>
      <c r="X6" s="90">
        <f t="shared" si="2"/>
        <v>28.78408559375</v>
      </c>
      <c r="Y6" s="90">
        <f t="shared" si="2"/>
        <v>32.674682249999996</v>
      </c>
      <c r="Z6" s="90">
        <f t="shared" si="2"/>
        <v>0.94690562843749992</v>
      </c>
      <c r="AA6" s="90">
        <f t="shared" si="2"/>
        <v>0.96894116093749993</v>
      </c>
      <c r="AB6" s="90">
        <f t="shared" si="2"/>
        <v>6.3638110031249986E-2</v>
      </c>
      <c r="AC6" s="56"/>
      <c r="AD6" s="56"/>
      <c r="AE6" s="56"/>
      <c r="AF6" s="28"/>
      <c r="AG6" s="239"/>
      <c r="AH6" s="130">
        <f t="shared" si="3"/>
        <v>120.5</v>
      </c>
      <c r="AI6" s="130">
        <f t="shared" si="3"/>
        <v>52.234000000000002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256276.88799999998</v>
      </c>
      <c r="F7" s="90">
        <f t="shared" si="0"/>
        <v>36.681857406249996</v>
      </c>
      <c r="G7" s="90">
        <f t="shared" si="0"/>
        <v>40.548064250000003</v>
      </c>
      <c r="H7" s="90">
        <f t="shared" si="0"/>
        <v>0.98944849312499994</v>
      </c>
      <c r="I7" s="90">
        <f t="shared" si="0"/>
        <v>0.99287583718749994</v>
      </c>
      <c r="J7" s="90">
        <f t="shared" si="0"/>
        <v>1.8273288156250001E-2</v>
      </c>
      <c r="K7" s="56"/>
      <c r="L7" s="56"/>
      <c r="M7" s="56"/>
      <c r="N7" s="28"/>
      <c r="O7" s="56"/>
      <c r="P7" s="130">
        <f t="shared" si="1"/>
        <v>128.15600000000001</v>
      </c>
      <c r="Q7" s="130">
        <f t="shared" si="1"/>
        <v>54.703000000000003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197385.56</v>
      </c>
      <c r="X7" s="90">
        <f t="shared" si="2"/>
        <v>33.413377125000004</v>
      </c>
      <c r="Y7" s="90">
        <f t="shared" si="2"/>
        <v>37.059216531250001</v>
      </c>
      <c r="Z7" s="90">
        <f t="shared" si="2"/>
        <v>0.97815203906250014</v>
      </c>
      <c r="AA7" s="90">
        <f t="shared" si="2"/>
        <v>0.98612702375000016</v>
      </c>
      <c r="AB7" s="90">
        <f t="shared" si="2"/>
        <v>3.0755076437500008E-2</v>
      </c>
      <c r="AC7" s="56"/>
      <c r="AD7" s="56"/>
      <c r="AE7" s="56"/>
      <c r="AF7" s="28"/>
      <c r="AG7" s="239"/>
      <c r="AH7" s="130">
        <f t="shared" si="3"/>
        <v>121.04600000000001</v>
      </c>
      <c r="AI7" s="130">
        <f t="shared" si="3"/>
        <v>53.125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356432.81599999999</v>
      </c>
      <c r="F8" s="90">
        <f t="shared" si="0"/>
        <v>39.778941062500003</v>
      </c>
      <c r="G8" s="90">
        <f t="shared" si="0"/>
        <v>43.708715093749994</v>
      </c>
      <c r="H8" s="90">
        <f t="shared" si="0"/>
        <v>0.99455648124999985</v>
      </c>
      <c r="I8" s="90">
        <f t="shared" si="0"/>
        <v>0.99625927531250025</v>
      </c>
      <c r="J8" s="90">
        <f t="shared" si="0"/>
        <v>1.0210079965625E-2</v>
      </c>
      <c r="K8" s="56"/>
      <c r="L8" s="56"/>
      <c r="M8" s="56"/>
      <c r="N8" s="28"/>
      <c r="O8" s="56"/>
      <c r="P8" s="130">
        <f t="shared" si="1"/>
        <v>127.98399999999999</v>
      </c>
      <c r="Q8" s="130">
        <f t="shared" si="1"/>
        <v>55.780999999999999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278567.32</v>
      </c>
      <c r="X8" s="90">
        <f t="shared" si="2"/>
        <v>37.845411312499998</v>
      </c>
      <c r="Y8" s="90">
        <f t="shared" si="2"/>
        <v>41.708285593749999</v>
      </c>
      <c r="Z8" s="90">
        <f t="shared" si="2"/>
        <v>0.99130811718750012</v>
      </c>
      <c r="AA8" s="90">
        <f t="shared" si="2"/>
        <v>0.99409166281249983</v>
      </c>
      <c r="AB8" s="90">
        <f t="shared" si="2"/>
        <v>1.5070686265625001E-2</v>
      </c>
      <c r="AC8" s="56"/>
      <c r="AD8" s="56"/>
      <c r="AE8" s="56"/>
      <c r="AF8" s="28"/>
      <c r="AG8" s="239"/>
      <c r="AH8" s="130">
        <f t="shared" si="3"/>
        <v>122.78100000000001</v>
      </c>
      <c r="AI8" s="130">
        <f t="shared" si="3"/>
        <v>54.203000000000003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127.3239684425883</v>
      </c>
      <c r="Q10" s="154">
        <f>GEOMEAN(Q5:Q8)</f>
        <v>54.282483941396869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121.10068157014949</v>
      </c>
      <c r="AI10" s="154">
        <f>GEOMEAN(AI5:AI8)</f>
        <v>52.771729380049841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0" t="str">
        <f>CONCATENATE("Encoding/Decoding [ ",'Summary (auto)'!$C$3," ]")</f>
        <v>Encoding/Decoding [ 12bit-quantize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1"/>
      <c r="T13" s="21"/>
      <c r="U13" s="290" t="str">
        <f>CONCATENATE("Encoding [ ",'Summary (auto)'!$C$4," ]")</f>
        <v>Encoding [ 11bit-quantize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1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31</v>
      </c>
      <c r="D16" s="26"/>
      <c r="E16" s="128">
        <v>27586.312000000002</v>
      </c>
      <c r="F16" s="166">
        <v>21990.991999999998</v>
      </c>
      <c r="G16" s="166">
        <v>9391.2160000000003</v>
      </c>
      <c r="H16" s="166">
        <v>2529.2240000000002</v>
      </c>
      <c r="I16" s="166">
        <v>518.55200000000002</v>
      </c>
      <c r="J16" s="166">
        <v>34407.199999999997</v>
      </c>
      <c r="K16" s="60">
        <v>22848.44</v>
      </c>
      <c r="L16" s="60">
        <v>7310.3760000000002</v>
      </c>
      <c r="M16" s="60">
        <v>17.847999999999999</v>
      </c>
      <c r="N16" s="55"/>
      <c r="O16" s="253"/>
      <c r="P16" s="129">
        <v>125.687</v>
      </c>
      <c r="Q16" s="129">
        <v>53.045999999999999</v>
      </c>
      <c r="R16" s="142"/>
      <c r="S16" s="214"/>
      <c r="T16" s="302"/>
      <c r="U16" s="25" t="s">
        <v>31</v>
      </c>
      <c r="V16" s="26"/>
      <c r="W16" s="128">
        <v>27586.312000000002</v>
      </c>
      <c r="X16" s="166">
        <v>16832.72</v>
      </c>
      <c r="Y16" s="166">
        <v>3076.6480000000001</v>
      </c>
      <c r="Z16" s="166">
        <v>430.024</v>
      </c>
      <c r="AA16" s="166">
        <v>92.215999999999994</v>
      </c>
      <c r="AB16" s="166">
        <v>27023.743999999999</v>
      </c>
      <c r="AC16" s="60">
        <v>17399.792000000001</v>
      </c>
      <c r="AD16" s="60">
        <v>5608.8559999999998</v>
      </c>
      <c r="AE16" s="60">
        <v>17.672000000000001</v>
      </c>
      <c r="AF16" s="55"/>
      <c r="AG16" s="253"/>
      <c r="AH16" s="129">
        <v>120.093</v>
      </c>
      <c r="AI16" s="129">
        <v>51.561999999999998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27586.312000000002</v>
      </c>
      <c r="F17" s="167">
        <v>29042.824000000001</v>
      </c>
      <c r="G17" s="167">
        <v>24508.351999999999</v>
      </c>
      <c r="H17" s="167">
        <v>11622.888000000001</v>
      </c>
      <c r="I17" s="167">
        <v>3713.6959999999999</v>
      </c>
      <c r="J17" s="167">
        <v>44580.32</v>
      </c>
      <c r="K17" s="62">
        <v>30460.096000000001</v>
      </c>
      <c r="L17" s="62">
        <v>9684.7360000000008</v>
      </c>
      <c r="M17" s="62">
        <v>18.024000000000001</v>
      </c>
      <c r="N17" s="56"/>
      <c r="O17" s="239"/>
      <c r="P17" s="144">
        <v>127.48399999999999</v>
      </c>
      <c r="Q17" s="144">
        <v>53.64</v>
      </c>
      <c r="R17" s="145"/>
      <c r="S17" s="214"/>
      <c r="T17" s="286"/>
      <c r="U17" s="27" t="s">
        <v>32</v>
      </c>
      <c r="V17" s="28"/>
      <c r="W17" s="143">
        <v>27586.312000000002</v>
      </c>
      <c r="X17" s="167">
        <v>23704.344000000001</v>
      </c>
      <c r="Y17" s="167">
        <v>12577.856</v>
      </c>
      <c r="Z17" s="167">
        <v>4100.768</v>
      </c>
      <c r="AA17" s="167">
        <v>886</v>
      </c>
      <c r="AB17" s="167">
        <v>36909.464</v>
      </c>
      <c r="AC17" s="62">
        <v>24704.103999999999</v>
      </c>
      <c r="AD17" s="62">
        <v>7901.8559999999998</v>
      </c>
      <c r="AE17" s="62">
        <v>17.96</v>
      </c>
      <c r="AF17" s="56"/>
      <c r="AG17" s="239"/>
      <c r="AH17" s="144">
        <v>120.5</v>
      </c>
      <c r="AI17" s="144">
        <v>52.234000000000002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27586.312000000002</v>
      </c>
      <c r="F18" s="167">
        <v>36281.527999999998</v>
      </c>
      <c r="G18" s="167">
        <v>42779.951999999997</v>
      </c>
      <c r="H18" s="167">
        <v>27871.223999999998</v>
      </c>
      <c r="I18" s="167">
        <v>16154.871999999999</v>
      </c>
      <c r="J18" s="167">
        <v>55067.567999999999</v>
      </c>
      <c r="K18" s="62">
        <v>38387.375999999997</v>
      </c>
      <c r="L18" s="62">
        <v>12148.056</v>
      </c>
      <c r="M18" s="62">
        <v>18.047999999999998</v>
      </c>
      <c r="N18" s="56"/>
      <c r="O18" s="239"/>
      <c r="P18" s="144">
        <v>128.15600000000001</v>
      </c>
      <c r="Q18" s="144">
        <v>54.703000000000003</v>
      </c>
      <c r="R18" s="145"/>
      <c r="S18" s="214"/>
      <c r="T18" s="286"/>
      <c r="U18" s="27" t="s">
        <v>33</v>
      </c>
      <c r="V18" s="28"/>
      <c r="W18" s="143">
        <v>27586.312000000002</v>
      </c>
      <c r="X18" s="167">
        <v>30777.024000000001</v>
      </c>
      <c r="Y18" s="167">
        <v>28747.383999999998</v>
      </c>
      <c r="Z18" s="167">
        <v>14802.432000000001</v>
      </c>
      <c r="AA18" s="167">
        <v>5664.2879999999996</v>
      </c>
      <c r="AB18" s="167">
        <v>47135.88</v>
      </c>
      <c r="AC18" s="62">
        <v>32386.831999999999</v>
      </c>
      <c r="AD18" s="62">
        <v>10285.407999999999</v>
      </c>
      <c r="AE18" s="62">
        <v>17.992000000000001</v>
      </c>
      <c r="AF18" s="56"/>
      <c r="AG18" s="239"/>
      <c r="AH18" s="144">
        <v>121.04600000000001</v>
      </c>
      <c r="AI18" s="144">
        <v>53.125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27586.312000000002</v>
      </c>
      <c r="F19" s="167">
        <v>43264.911999999997</v>
      </c>
      <c r="G19" s="167">
        <v>62120.968000000001</v>
      </c>
      <c r="H19" s="167">
        <v>52519.743999999999</v>
      </c>
      <c r="I19" s="167">
        <v>43551</v>
      </c>
      <c r="J19" s="167">
        <v>65978.144</v>
      </c>
      <c r="K19" s="62">
        <v>46665.256000000001</v>
      </c>
      <c r="L19" s="62">
        <v>14746.48</v>
      </c>
      <c r="M19" s="62">
        <v>18.064</v>
      </c>
      <c r="N19" s="56"/>
      <c r="O19" s="239"/>
      <c r="P19" s="144">
        <v>127.98399999999999</v>
      </c>
      <c r="Q19" s="144">
        <v>55.780999999999999</v>
      </c>
      <c r="R19" s="145"/>
      <c r="S19" s="214"/>
      <c r="T19" s="286"/>
      <c r="U19" s="27" t="s">
        <v>35</v>
      </c>
      <c r="V19" s="28"/>
      <c r="W19" s="143">
        <v>27586.312000000002</v>
      </c>
      <c r="X19" s="167">
        <v>37551.447999999997</v>
      </c>
      <c r="Y19" s="167">
        <v>47342.103999999999</v>
      </c>
      <c r="Z19" s="167">
        <v>33432.239999999998</v>
      </c>
      <c r="AA19" s="167">
        <v>21694.959999999999</v>
      </c>
      <c r="AB19" s="167">
        <v>57755.055999999997</v>
      </c>
      <c r="AC19" s="62">
        <v>40422.648000000001</v>
      </c>
      <c r="AD19" s="62">
        <v>12782.552</v>
      </c>
      <c r="AE19" s="62">
        <v>17.968</v>
      </c>
      <c r="AF19" s="56"/>
      <c r="AG19" s="239"/>
      <c r="AH19" s="144">
        <v>122.78100000000001</v>
      </c>
      <c r="AI19" s="144">
        <v>54.203000000000003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7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7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8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9"/>
      <c r="C23" s="25" t="s">
        <v>31</v>
      </c>
      <c r="D23" s="26"/>
      <c r="E23" s="127">
        <f>SUM(E16:L16)</f>
        <v>126582.31200000002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89"/>
      <c r="U23" s="25" t="s">
        <v>31</v>
      </c>
      <c r="V23" s="26"/>
      <c r="W23" s="127">
        <f>SUM(W16:AD16)</f>
        <v>98050.312000000005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181199.22399999999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138370.704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256276.88799999998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197385.56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356432.81599999999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278567.32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0" t="str">
        <f>CONCATENATE("View Synthesis [ ",'Summary (auto)'!$C$3," ]")</f>
        <v>View Synthesis [ 12bit-quantize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1"/>
      <c r="S31" s="214"/>
      <c r="T31" s="21"/>
      <c r="U31" s="290" t="str">
        <f>CONCATENATE("View Synthesis [ ",'Summary (auto)'!$C$4," ]")</f>
        <v>View Synthesis [ 11bit-quantize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1"/>
      <c r="AK31" s="199"/>
      <c r="AL31" s="199"/>
      <c r="AM31" s="29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26.436865999999998</v>
      </c>
      <c r="G33" s="96">
        <v>30.715171999999999</v>
      </c>
      <c r="H33" s="96">
        <v>0.92429039000000002</v>
      </c>
      <c r="I33" s="60">
        <v>0.95285308999999996</v>
      </c>
      <c r="J33" s="60">
        <v>6.7822510000000003E-2</v>
      </c>
      <c r="K33" s="61"/>
      <c r="L33" s="258"/>
      <c r="M33" s="258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24.702054</v>
      </c>
      <c r="Y33" s="96">
        <v>29.099021</v>
      </c>
      <c r="Z33" s="96">
        <v>0.88843000999999999</v>
      </c>
      <c r="AA33" s="60">
        <v>0.93841158999999996</v>
      </c>
      <c r="AB33" s="60">
        <v>0.10390721999999999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-1.734811999999998</v>
      </c>
      <c r="AN33" s="95">
        <f t="shared" ref="AN33:AN96" si="5">IF(OR(Y33="",G33=""),"",Y33-G33)</f>
        <v>-1.6161509999999986</v>
      </c>
      <c r="AO33" s="95">
        <f t="shared" ref="AO33:AO96" si="6">IF(OR(Z33="",H33=""),"",Z33-H33)</f>
        <v>-3.5860380000000025E-2</v>
      </c>
      <c r="AP33" s="95">
        <f t="shared" ref="AP33:AP96" si="7">IF(OR(AA33="",I33=""),"",AA33-I33)</f>
        <v>-1.4441499999999996E-2</v>
      </c>
      <c r="AQ33" s="120">
        <f t="shared" ref="AQ33:AQ96" si="8">IF(OR(AB33="",J33=""),"",AB33-J33)</f>
        <v>3.6084709999999992E-2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31.004798999999998</v>
      </c>
      <c r="G34" s="187">
        <v>34.812064999999997</v>
      </c>
      <c r="H34" s="187">
        <v>0.96360822000000002</v>
      </c>
      <c r="I34" s="62">
        <v>0.97708994000000005</v>
      </c>
      <c r="J34" s="62">
        <v>3.5221953E-2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27.783788000000001</v>
      </c>
      <c r="Y34" s="187">
        <v>31.788198000000001</v>
      </c>
      <c r="Z34" s="187">
        <v>0.93541366999999997</v>
      </c>
      <c r="AA34" s="62">
        <v>0.96058147999999999</v>
      </c>
      <c r="AB34" s="62">
        <v>5.8228704999999999E-2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6"/>
      <c r="AM34" s="86">
        <f t="shared" si="4"/>
        <v>-3.2210109999999972</v>
      </c>
      <c r="AN34" s="121">
        <f t="shared" si="5"/>
        <v>-3.0238669999999956</v>
      </c>
      <c r="AO34" s="121">
        <f t="shared" si="6"/>
        <v>-2.819455000000004E-2</v>
      </c>
      <c r="AP34" s="121">
        <f t="shared" si="7"/>
        <v>-1.6508460000000058E-2</v>
      </c>
      <c r="AQ34" s="87">
        <f t="shared" si="8"/>
        <v>2.3006751999999998E-2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35.198295999999999</v>
      </c>
      <c r="G35" s="187">
        <v>39.261158999999999</v>
      </c>
      <c r="H35" s="187">
        <v>0.98601497000000005</v>
      </c>
      <c r="I35" s="62">
        <v>0.99042456999999995</v>
      </c>
      <c r="J35" s="62">
        <v>1.6918683E-2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32.122678000000001</v>
      </c>
      <c r="Y35" s="187">
        <v>35.880132000000003</v>
      </c>
      <c r="Z35" s="187">
        <v>0.97102140000000003</v>
      </c>
      <c r="AA35" s="62">
        <v>0.98094393000000002</v>
      </c>
      <c r="AB35" s="62">
        <v>2.9153823999999998E-2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6"/>
      <c r="AM35" s="86">
        <f t="shared" si="4"/>
        <v>-3.0756179999999986</v>
      </c>
      <c r="AN35" s="121">
        <f t="shared" si="5"/>
        <v>-3.381026999999996</v>
      </c>
      <c r="AO35" s="121">
        <f t="shared" si="6"/>
        <v>-1.4993570000000012E-2</v>
      </c>
      <c r="AP35" s="121">
        <f t="shared" si="7"/>
        <v>-9.4806399999999291E-3</v>
      </c>
      <c r="AQ35" s="87">
        <f t="shared" si="8"/>
        <v>1.2235140999999998E-2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38.002296999999999</v>
      </c>
      <c r="G36" s="187">
        <v>42.260860000000001</v>
      </c>
      <c r="H36" s="187">
        <v>0.99339239999999995</v>
      </c>
      <c r="I36" s="62">
        <v>0.99521713999999994</v>
      </c>
      <c r="J36" s="62">
        <v>9.4764640000000004E-3</v>
      </c>
      <c r="K36" s="188"/>
      <c r="L36" s="259"/>
      <c r="M36" s="259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36.450099000000002</v>
      </c>
      <c r="Y36" s="187">
        <v>40.542104999999999</v>
      </c>
      <c r="Z36" s="187">
        <v>0.98867760000000005</v>
      </c>
      <c r="AA36" s="62">
        <v>0.99221077999999996</v>
      </c>
      <c r="AB36" s="62">
        <v>1.3875004999999999E-2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6"/>
      <c r="AM36" s="86">
        <f t="shared" si="4"/>
        <v>-1.5521979999999971</v>
      </c>
      <c r="AN36" s="121">
        <f t="shared" si="5"/>
        <v>-1.7187550000000016</v>
      </c>
      <c r="AO36" s="121">
        <f t="shared" si="6"/>
        <v>-4.714799999999908E-3</v>
      </c>
      <c r="AP36" s="121">
        <f t="shared" si="7"/>
        <v>-3.0063599999999857E-3</v>
      </c>
      <c r="AQ36" s="87">
        <f t="shared" si="8"/>
        <v>4.3985409999999989E-3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27.979758</v>
      </c>
      <c r="G38" s="96">
        <v>31.974504</v>
      </c>
      <c r="H38" s="96">
        <v>0.94713320999999995</v>
      </c>
      <c r="I38" s="60">
        <v>0.96934913</v>
      </c>
      <c r="J38" s="60">
        <v>8.3295553999999994E-2</v>
      </c>
      <c r="K38" s="61"/>
      <c r="L38" s="258"/>
      <c r="M38" s="258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26.489144</v>
      </c>
      <c r="Y38" s="96">
        <v>30.456116999999999</v>
      </c>
      <c r="Z38" s="96">
        <v>0.91870037999999998</v>
      </c>
      <c r="AA38" s="60">
        <v>0.95964296999999998</v>
      </c>
      <c r="AB38" s="60">
        <v>0.1169159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-1.4906140000000008</v>
      </c>
      <c r="AN38" s="95">
        <f t="shared" si="5"/>
        <v>-1.5183870000000006</v>
      </c>
      <c r="AO38" s="95">
        <f t="shared" si="6"/>
        <v>-2.8432829999999965E-2</v>
      </c>
      <c r="AP38" s="95">
        <f t="shared" si="7"/>
        <v>-9.7061600000000192E-3</v>
      </c>
      <c r="AQ38" s="120">
        <f t="shared" si="8"/>
        <v>3.3620346000000009E-2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31.930548000000002</v>
      </c>
      <c r="G39" s="187">
        <v>35.917625000000001</v>
      </c>
      <c r="H39" s="187">
        <v>0.97721089000000005</v>
      </c>
      <c r="I39" s="62">
        <v>0.98558670000000004</v>
      </c>
      <c r="J39" s="62">
        <v>4.7897354000000003E-2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29.209478000000001</v>
      </c>
      <c r="Y39" s="187">
        <v>32.975189</v>
      </c>
      <c r="Z39" s="187">
        <v>0.95608753000000002</v>
      </c>
      <c r="AA39" s="62">
        <v>0.97356500999999995</v>
      </c>
      <c r="AB39" s="62">
        <v>6.8241019999999999E-2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6"/>
      <c r="AM39" s="86">
        <f t="shared" si="4"/>
        <v>-2.721070000000001</v>
      </c>
      <c r="AN39" s="121">
        <f t="shared" si="5"/>
        <v>-2.9424360000000007</v>
      </c>
      <c r="AO39" s="121">
        <f t="shared" si="6"/>
        <v>-2.1123360000000035E-2</v>
      </c>
      <c r="AP39" s="121">
        <f t="shared" si="7"/>
        <v>-1.2021690000000085E-2</v>
      </c>
      <c r="AQ39" s="87">
        <f t="shared" si="8"/>
        <v>2.0343665999999996E-2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35.858069</v>
      </c>
      <c r="G40" s="187">
        <v>40.280092000000003</v>
      </c>
      <c r="H40" s="187">
        <v>0.99104974999999995</v>
      </c>
      <c r="I40" s="62">
        <v>0.99408845000000001</v>
      </c>
      <c r="J40" s="62">
        <v>2.7186248E-2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33.302374999999998</v>
      </c>
      <c r="Y40" s="187">
        <v>37.168562999999999</v>
      </c>
      <c r="Z40" s="187">
        <v>0.98181808999999998</v>
      </c>
      <c r="AA40" s="62">
        <v>0.98840285999999999</v>
      </c>
      <c r="AB40" s="62">
        <v>3.8871687000000002E-2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6"/>
      <c r="AM40" s="86">
        <f t="shared" si="4"/>
        <v>-2.5556940000000026</v>
      </c>
      <c r="AN40" s="121">
        <f t="shared" si="5"/>
        <v>-3.1115290000000044</v>
      </c>
      <c r="AO40" s="121">
        <f t="shared" si="6"/>
        <v>-9.2316599999999749E-3</v>
      </c>
      <c r="AP40" s="121">
        <f t="shared" si="7"/>
        <v>-5.6855900000000181E-3</v>
      </c>
      <c r="AQ40" s="87">
        <f t="shared" si="8"/>
        <v>1.1685439000000002E-2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38.222620999999997</v>
      </c>
      <c r="G41" s="187">
        <v>42.787866999999999</v>
      </c>
      <c r="H41" s="187">
        <v>0.99487705000000004</v>
      </c>
      <c r="I41" s="62">
        <v>0.99656549999999999</v>
      </c>
      <c r="J41" s="62">
        <v>1.8009298E-2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36.883679999999998</v>
      </c>
      <c r="Y41" s="187">
        <v>41.321409000000003</v>
      </c>
      <c r="Z41" s="187">
        <v>0.99241913000000004</v>
      </c>
      <c r="AA41" s="62">
        <v>0.99494548000000005</v>
      </c>
      <c r="AB41" s="62">
        <v>2.2662071999999998E-2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6"/>
      <c r="AM41" s="86">
        <f t="shared" si="4"/>
        <v>-1.3389409999999984</v>
      </c>
      <c r="AN41" s="121">
        <f t="shared" si="5"/>
        <v>-1.4664579999999958</v>
      </c>
      <c r="AO41" s="121">
        <f t="shared" si="6"/>
        <v>-2.4579200000000023E-3</v>
      </c>
      <c r="AP41" s="121">
        <f t="shared" si="7"/>
        <v>-1.6200199999999443E-3</v>
      </c>
      <c r="AQ41" s="87">
        <f t="shared" si="8"/>
        <v>4.6527739999999984E-3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27.252872</v>
      </c>
      <c r="G43" s="96">
        <v>31.125623999999998</v>
      </c>
      <c r="H43" s="96">
        <v>0.93867902000000003</v>
      </c>
      <c r="I43" s="60">
        <v>0.96216124000000003</v>
      </c>
      <c r="J43" s="60">
        <v>7.7187433999999999E-2</v>
      </c>
      <c r="K43" s="61"/>
      <c r="L43" s="258"/>
      <c r="M43" s="258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25.562218999999999</v>
      </c>
      <c r="Y43" s="96">
        <v>29.522689</v>
      </c>
      <c r="Z43" s="96">
        <v>0.90574297999999998</v>
      </c>
      <c r="AA43" s="60">
        <v>0.95067798000000003</v>
      </c>
      <c r="AB43" s="60">
        <v>0.11717692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-1.6906530000000011</v>
      </c>
      <c r="AN43" s="95">
        <f t="shared" si="5"/>
        <v>-1.6029349999999987</v>
      </c>
      <c r="AO43" s="95">
        <f t="shared" si="6"/>
        <v>-3.2936040000000055E-2</v>
      </c>
      <c r="AP43" s="95">
        <f t="shared" si="7"/>
        <v>-1.1483259999999995E-2</v>
      </c>
      <c r="AQ43" s="120">
        <f t="shared" si="8"/>
        <v>3.9989486000000005E-2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32.307527999999998</v>
      </c>
      <c r="G44" s="187">
        <v>35.963591999999998</v>
      </c>
      <c r="H44" s="187">
        <v>0.97318399</v>
      </c>
      <c r="I44" s="62">
        <v>0.98311800999999999</v>
      </c>
      <c r="J44" s="62">
        <v>4.0364459999999998E-2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28.448436999999998</v>
      </c>
      <c r="Y44" s="187">
        <v>32.142512000000004</v>
      </c>
      <c r="Z44" s="187">
        <v>0.94818475999999996</v>
      </c>
      <c r="AA44" s="62">
        <v>0.96811486000000002</v>
      </c>
      <c r="AB44" s="62">
        <v>6.6232674000000005E-2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6"/>
      <c r="AM44" s="86">
        <f t="shared" si="4"/>
        <v>-3.8590909999999994</v>
      </c>
      <c r="AN44" s="121">
        <f t="shared" si="5"/>
        <v>-3.8210799999999949</v>
      </c>
      <c r="AO44" s="121">
        <f t="shared" si="6"/>
        <v>-2.4999230000000039E-2</v>
      </c>
      <c r="AP44" s="121">
        <f t="shared" si="7"/>
        <v>-1.5003149999999965E-2</v>
      </c>
      <c r="AQ44" s="87">
        <f t="shared" si="8"/>
        <v>2.5868214000000007E-2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36.324641</v>
      </c>
      <c r="G45" s="187">
        <v>40.418565000000001</v>
      </c>
      <c r="H45" s="187">
        <v>0.98965351000000001</v>
      </c>
      <c r="I45" s="62">
        <v>0.99273053</v>
      </c>
      <c r="J45" s="62">
        <v>1.8758365999999999E-2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33.606091999999997</v>
      </c>
      <c r="Y45" s="187">
        <v>37.262006999999997</v>
      </c>
      <c r="Z45" s="187">
        <v>0.97874855999999999</v>
      </c>
      <c r="AA45" s="62">
        <v>0.98638258000000001</v>
      </c>
      <c r="AB45" s="62">
        <v>3.2349820000000001E-2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6"/>
      <c r="AM45" s="86">
        <f t="shared" si="4"/>
        <v>-2.718549000000003</v>
      </c>
      <c r="AN45" s="121">
        <f t="shared" si="5"/>
        <v>-3.156558000000004</v>
      </c>
      <c r="AO45" s="121">
        <f t="shared" si="6"/>
        <v>-1.0904950000000024E-2</v>
      </c>
      <c r="AP45" s="121">
        <f t="shared" si="7"/>
        <v>-6.3479499999999911E-3</v>
      </c>
      <c r="AQ45" s="87">
        <f t="shared" si="8"/>
        <v>1.3591454000000003E-2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38.887358999999996</v>
      </c>
      <c r="G46" s="187">
        <v>43.189490999999997</v>
      </c>
      <c r="H46" s="187">
        <v>0.99473060000000002</v>
      </c>
      <c r="I46" s="62">
        <v>0.99611291000000002</v>
      </c>
      <c r="J46" s="62">
        <v>1.0643936E-2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37.500110999999997</v>
      </c>
      <c r="Y46" s="187">
        <v>41.590860999999997</v>
      </c>
      <c r="Z46" s="187">
        <v>0.99155022999999998</v>
      </c>
      <c r="AA46" s="62">
        <v>0.99405465000000004</v>
      </c>
      <c r="AB46" s="62">
        <v>1.5092849E-2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6"/>
      <c r="AM46" s="86">
        <f t="shared" si="4"/>
        <v>-1.3872479999999996</v>
      </c>
      <c r="AN46" s="121">
        <f t="shared" si="5"/>
        <v>-1.59863</v>
      </c>
      <c r="AO46" s="121">
        <f t="shared" si="6"/>
        <v>-3.1803700000000434E-3</v>
      </c>
      <c r="AP46" s="121">
        <f t="shared" si="7"/>
        <v>-2.0582599999999784E-3</v>
      </c>
      <c r="AQ46" s="87">
        <f t="shared" si="8"/>
        <v>4.4489130000000005E-3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27.02993</v>
      </c>
      <c r="G48" s="96">
        <v>31.878491</v>
      </c>
      <c r="H48" s="96">
        <v>0.94110629999999995</v>
      </c>
      <c r="I48" s="60">
        <v>0.96410198999999996</v>
      </c>
      <c r="J48" s="60">
        <v>7.7674560000000004E-2</v>
      </c>
      <c r="K48" s="61"/>
      <c r="L48" s="258"/>
      <c r="M48" s="258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24.686343999999998</v>
      </c>
      <c r="Y48" s="96">
        <v>29.807787999999999</v>
      </c>
      <c r="Z48" s="96">
        <v>0.90727542000000005</v>
      </c>
      <c r="AA48" s="60">
        <v>0.94725170999999997</v>
      </c>
      <c r="AB48" s="60">
        <v>0.11876186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-2.3435860000000019</v>
      </c>
      <c r="AN48" s="95">
        <f t="shared" si="5"/>
        <v>-2.0707030000000017</v>
      </c>
      <c r="AO48" s="95">
        <f t="shared" si="6"/>
        <v>-3.3830879999999897E-2</v>
      </c>
      <c r="AP48" s="95">
        <f t="shared" si="7"/>
        <v>-1.6850279999999995E-2</v>
      </c>
      <c r="AQ48" s="120">
        <f t="shared" si="8"/>
        <v>4.1087299999999993E-2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31.396435</v>
      </c>
      <c r="G49" s="187">
        <v>35.43439</v>
      </c>
      <c r="H49" s="187">
        <v>0.97404462999999997</v>
      </c>
      <c r="I49" s="62">
        <v>0.98191214000000004</v>
      </c>
      <c r="J49" s="62">
        <v>3.6918017999999997E-2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27.991488</v>
      </c>
      <c r="Y49" s="187">
        <v>32.714122000000003</v>
      </c>
      <c r="Z49" s="187">
        <v>0.94932042000000005</v>
      </c>
      <c r="AA49" s="62">
        <v>0.96880747</v>
      </c>
      <c r="AB49" s="62">
        <v>6.6868654999999999E-2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6"/>
      <c r="AM49" s="86">
        <f t="shared" si="4"/>
        <v>-3.4049469999999999</v>
      </c>
      <c r="AN49" s="121">
        <f t="shared" si="5"/>
        <v>-2.7202679999999972</v>
      </c>
      <c r="AO49" s="121">
        <f t="shared" si="6"/>
        <v>-2.4724209999999913E-2</v>
      </c>
      <c r="AP49" s="121">
        <f t="shared" si="7"/>
        <v>-1.310467000000004E-2</v>
      </c>
      <c r="AQ49" s="87">
        <f t="shared" si="8"/>
        <v>2.9950637000000002E-2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37.118648</v>
      </c>
      <c r="G50" s="187">
        <v>40.542735</v>
      </c>
      <c r="H50" s="187">
        <v>0.98959319000000001</v>
      </c>
      <c r="I50" s="62">
        <v>0.99308576999999998</v>
      </c>
      <c r="J50" s="62">
        <v>1.7411909999999999E-2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33.185617999999998</v>
      </c>
      <c r="Y50" s="187">
        <v>36.854785999999997</v>
      </c>
      <c r="Z50" s="187">
        <v>0.97906112000000001</v>
      </c>
      <c r="AA50" s="62">
        <v>0.98559105999999996</v>
      </c>
      <c r="AB50" s="62">
        <v>3.1078178000000001E-2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6"/>
      <c r="AM50" s="86">
        <f t="shared" si="4"/>
        <v>-3.9330300000000022</v>
      </c>
      <c r="AN50" s="121">
        <f t="shared" si="5"/>
        <v>-3.6879490000000033</v>
      </c>
      <c r="AO50" s="121">
        <f t="shared" si="6"/>
        <v>-1.0532070000000004E-2</v>
      </c>
      <c r="AP50" s="121">
        <f t="shared" si="7"/>
        <v>-7.4947100000000155E-3</v>
      </c>
      <c r="AQ50" s="87">
        <f t="shared" si="8"/>
        <v>1.3666268000000002E-2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40.536670999999998</v>
      </c>
      <c r="G51" s="187">
        <v>44.229731999999998</v>
      </c>
      <c r="H51" s="187">
        <v>0.99454765000000001</v>
      </c>
      <c r="I51" s="62">
        <v>0.99633024999999997</v>
      </c>
      <c r="J51" s="62">
        <v>9.1499960000000005E-3</v>
      </c>
      <c r="K51" s="188"/>
      <c r="L51" s="259"/>
      <c r="M51" s="259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38.404843999999997</v>
      </c>
      <c r="Y51" s="187">
        <v>41.846359999999997</v>
      </c>
      <c r="Z51" s="187">
        <v>0.99135958000000002</v>
      </c>
      <c r="AA51" s="62">
        <v>0.99433269999999996</v>
      </c>
      <c r="AB51" s="62">
        <v>1.487146E-2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6"/>
      <c r="AM51" s="86">
        <f t="shared" si="4"/>
        <v>-2.1318270000000012</v>
      </c>
      <c r="AN51" s="121">
        <f t="shared" si="5"/>
        <v>-2.3833720000000014</v>
      </c>
      <c r="AO51" s="121">
        <f t="shared" si="6"/>
        <v>-3.1880699999999873E-3</v>
      </c>
      <c r="AP51" s="121">
        <f t="shared" si="7"/>
        <v>-1.9975500000000146E-3</v>
      </c>
      <c r="AQ51" s="87">
        <f t="shared" si="8"/>
        <v>5.721463999999999E-3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27.515709000000001</v>
      </c>
      <c r="G53" s="96">
        <v>31.557521999999999</v>
      </c>
      <c r="H53" s="96">
        <v>0.93843725</v>
      </c>
      <c r="I53" s="60">
        <v>0.96717313000000005</v>
      </c>
      <c r="J53" s="60">
        <v>8.1351279999999998E-2</v>
      </c>
      <c r="K53" s="61"/>
      <c r="L53" s="258"/>
      <c r="M53" s="258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25.291813999999999</v>
      </c>
      <c r="Y53" s="96">
        <v>29.679845</v>
      </c>
      <c r="Z53" s="96">
        <v>0.90613938999999999</v>
      </c>
      <c r="AA53" s="60">
        <v>0.95392452000000005</v>
      </c>
      <c r="AB53" s="60">
        <v>0.113314494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-2.2238950000000024</v>
      </c>
      <c r="AN53" s="95">
        <f t="shared" si="5"/>
        <v>-1.8776769999999985</v>
      </c>
      <c r="AO53" s="95">
        <f t="shared" si="6"/>
        <v>-3.2297860000000012E-2</v>
      </c>
      <c r="AP53" s="95">
        <f t="shared" si="7"/>
        <v>-1.3248609999999994E-2</v>
      </c>
      <c r="AQ53" s="120">
        <f t="shared" si="8"/>
        <v>3.1963214000000004E-2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31.814360000000001</v>
      </c>
      <c r="G54" s="187">
        <v>35.609284000000002</v>
      </c>
      <c r="H54" s="187">
        <v>0.97386603999999999</v>
      </c>
      <c r="I54" s="62">
        <v>0.98443099000000001</v>
      </c>
      <c r="J54" s="62">
        <v>4.6828307E-2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28.657164000000002</v>
      </c>
      <c r="Y54" s="187">
        <v>32.495899999999999</v>
      </c>
      <c r="Z54" s="187">
        <v>0.94780178999999998</v>
      </c>
      <c r="AA54" s="62">
        <v>0.97121407999999998</v>
      </c>
      <c r="AB54" s="62">
        <v>7.2420470000000001E-2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6"/>
      <c r="AM54" s="86">
        <f t="shared" si="4"/>
        <v>-3.157195999999999</v>
      </c>
      <c r="AN54" s="121">
        <f t="shared" si="5"/>
        <v>-3.1133840000000035</v>
      </c>
      <c r="AO54" s="121">
        <f t="shared" si="6"/>
        <v>-2.6064250000000011E-2</v>
      </c>
      <c r="AP54" s="121">
        <f t="shared" si="7"/>
        <v>-1.3216910000000026E-2</v>
      </c>
      <c r="AQ54" s="87">
        <f t="shared" si="8"/>
        <v>2.5592163000000001E-2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35.376286999999998</v>
      </c>
      <c r="G55" s="187">
        <v>39.713306000000003</v>
      </c>
      <c r="H55" s="187">
        <v>0.98963140000000005</v>
      </c>
      <c r="I55" s="62">
        <v>0.99314232000000002</v>
      </c>
      <c r="J55" s="62">
        <v>3.0962522999999999E-2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32.923416000000003</v>
      </c>
      <c r="Y55" s="187">
        <v>36.723145000000002</v>
      </c>
      <c r="Z55" s="187">
        <v>0.97931562999999999</v>
      </c>
      <c r="AA55" s="62">
        <v>0.98714634999999995</v>
      </c>
      <c r="AB55" s="62">
        <v>3.8902327E-2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6"/>
      <c r="AM55" s="86">
        <f t="shared" si="4"/>
        <v>-2.4528709999999947</v>
      </c>
      <c r="AN55" s="121">
        <f t="shared" si="5"/>
        <v>-2.9901610000000005</v>
      </c>
      <c r="AO55" s="121">
        <f t="shared" si="6"/>
        <v>-1.0315770000000057E-2</v>
      </c>
      <c r="AP55" s="121">
        <f t="shared" si="7"/>
        <v>-5.9959700000000726E-3</v>
      </c>
      <c r="AQ55" s="87">
        <f t="shared" si="8"/>
        <v>7.9398040000000017E-3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37.565322000000002</v>
      </c>
      <c r="G56" s="187">
        <v>42.045278000000003</v>
      </c>
      <c r="H56" s="187">
        <v>0.99439394999999997</v>
      </c>
      <c r="I56" s="62">
        <v>0.99608940999999995</v>
      </c>
      <c r="J56" s="62">
        <v>2.2519310000000001E-2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36.251226000000003</v>
      </c>
      <c r="Y56" s="187">
        <v>40.647238000000002</v>
      </c>
      <c r="Z56" s="187">
        <v>0.99134264000000005</v>
      </c>
      <c r="AA56" s="62">
        <v>0.99414676999999996</v>
      </c>
      <c r="AB56" s="62">
        <v>2.737612E-2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6"/>
      <c r="AM56" s="86">
        <f t="shared" si="4"/>
        <v>-1.3140959999999993</v>
      </c>
      <c r="AN56" s="121">
        <f t="shared" si="5"/>
        <v>-1.3980400000000017</v>
      </c>
      <c r="AO56" s="121">
        <f t="shared" si="6"/>
        <v>-3.0513099999999183E-3</v>
      </c>
      <c r="AP56" s="121">
        <f t="shared" si="7"/>
        <v>-1.9426399999999955E-3</v>
      </c>
      <c r="AQ56" s="87">
        <f t="shared" si="8"/>
        <v>4.8568099999999996E-3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27.833138000000002</v>
      </c>
      <c r="G58" s="96">
        <v>31.537472000000001</v>
      </c>
      <c r="H58" s="96">
        <v>0.93787041000000004</v>
      </c>
      <c r="I58" s="60">
        <v>0.96315324999999996</v>
      </c>
      <c r="J58" s="60">
        <v>7.5455540000000001E-2</v>
      </c>
      <c r="K58" s="61"/>
      <c r="L58" s="258"/>
      <c r="M58" s="258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25.654298000000001</v>
      </c>
      <c r="Y58" s="96">
        <v>29.625191999999998</v>
      </c>
      <c r="Z58" s="96">
        <v>0.90743611000000002</v>
      </c>
      <c r="AA58" s="60">
        <v>0.95062488000000001</v>
      </c>
      <c r="AB58" s="60">
        <v>0.10901017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-2.178840000000001</v>
      </c>
      <c r="AN58" s="95">
        <f t="shared" si="5"/>
        <v>-1.9122800000000026</v>
      </c>
      <c r="AO58" s="95">
        <f t="shared" si="6"/>
        <v>-3.0434300000000025E-2</v>
      </c>
      <c r="AP58" s="95">
        <f t="shared" si="7"/>
        <v>-1.2528369999999955E-2</v>
      </c>
      <c r="AQ58" s="120">
        <f t="shared" si="8"/>
        <v>3.3554630000000002E-2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32.077218000000002</v>
      </c>
      <c r="G59" s="187">
        <v>35.791834999999999</v>
      </c>
      <c r="H59" s="187">
        <v>0.97105028000000004</v>
      </c>
      <c r="I59" s="62">
        <v>0.98248027000000004</v>
      </c>
      <c r="J59" s="62">
        <v>4.085809E-2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29.012595000000001</v>
      </c>
      <c r="Y59" s="187">
        <v>32.544201999999999</v>
      </c>
      <c r="Z59" s="187">
        <v>0.94719030999999998</v>
      </c>
      <c r="AA59" s="62">
        <v>0.96840002000000003</v>
      </c>
      <c r="AB59" s="62">
        <v>6.2937670000000001E-2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6"/>
      <c r="AM59" s="86">
        <f t="shared" si="4"/>
        <v>-3.064623000000001</v>
      </c>
      <c r="AN59" s="121">
        <f t="shared" si="5"/>
        <v>-3.2476330000000004</v>
      </c>
      <c r="AO59" s="121">
        <f t="shared" si="6"/>
        <v>-2.3859970000000064E-2</v>
      </c>
      <c r="AP59" s="121">
        <f t="shared" si="7"/>
        <v>-1.4080250000000016E-2</v>
      </c>
      <c r="AQ59" s="87">
        <f t="shared" si="8"/>
        <v>2.2079580000000001E-2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35.587488</v>
      </c>
      <c r="G60" s="187">
        <v>39.824286999999998</v>
      </c>
      <c r="H60" s="187">
        <v>0.98868111999999997</v>
      </c>
      <c r="I60" s="62">
        <v>0.99234084</v>
      </c>
      <c r="J60" s="62">
        <v>2.1123333000000001E-2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33.093308</v>
      </c>
      <c r="Y60" s="187">
        <v>36.894286999999998</v>
      </c>
      <c r="Z60" s="187">
        <v>0.97711305999999998</v>
      </c>
      <c r="AA60" s="62">
        <v>0.98573078999999997</v>
      </c>
      <c r="AB60" s="62">
        <v>3.3215670000000003E-2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6"/>
      <c r="AM60" s="86">
        <f t="shared" si="4"/>
        <v>-2.4941800000000001</v>
      </c>
      <c r="AN60" s="121">
        <f t="shared" si="5"/>
        <v>-2.9299999999999997</v>
      </c>
      <c r="AO60" s="121">
        <f t="shared" si="6"/>
        <v>-1.1568059999999991E-2</v>
      </c>
      <c r="AP60" s="121">
        <f t="shared" si="7"/>
        <v>-6.610050000000034E-3</v>
      </c>
      <c r="AQ60" s="87">
        <f t="shared" si="8"/>
        <v>1.2092337000000002E-2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38.035006000000003</v>
      </c>
      <c r="G61" s="187">
        <v>42.442163999999998</v>
      </c>
      <c r="H61" s="187">
        <v>0.99424217000000004</v>
      </c>
      <c r="I61" s="62">
        <v>0.99589143000000002</v>
      </c>
      <c r="J61" s="62">
        <v>1.2978006E-2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36.651952999999999</v>
      </c>
      <c r="Y61" s="187">
        <v>40.900224000000001</v>
      </c>
      <c r="Z61" s="187">
        <v>0.99066482</v>
      </c>
      <c r="AA61" s="62">
        <v>0.99365552999999995</v>
      </c>
      <c r="AB61" s="62">
        <v>1.7751003000000001E-2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6"/>
      <c r="AM61" s="86">
        <f t="shared" si="4"/>
        <v>-1.3830530000000039</v>
      </c>
      <c r="AN61" s="121">
        <f t="shared" si="5"/>
        <v>-1.5419399999999968</v>
      </c>
      <c r="AO61" s="121">
        <f t="shared" si="6"/>
        <v>-3.5773500000000347E-3</v>
      </c>
      <c r="AP61" s="121">
        <f t="shared" si="7"/>
        <v>-2.2359000000000684E-3</v>
      </c>
      <c r="AQ61" s="87">
        <f t="shared" si="8"/>
        <v>4.772997000000001E-3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27.530904</v>
      </c>
      <c r="G63" s="96">
        <v>31.658083000000001</v>
      </c>
      <c r="H63" s="96">
        <v>0.92669791999999995</v>
      </c>
      <c r="I63" s="60">
        <v>0.96149072999999996</v>
      </c>
      <c r="J63" s="60">
        <v>7.054655E-2</v>
      </c>
      <c r="K63" s="61"/>
      <c r="L63" s="258"/>
      <c r="M63" s="258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24.814252</v>
      </c>
      <c r="Y63" s="96">
        <v>29.28491</v>
      </c>
      <c r="Z63" s="96">
        <v>0.88259809</v>
      </c>
      <c r="AA63" s="60">
        <v>0.94655646000000004</v>
      </c>
      <c r="AB63" s="60">
        <v>0.11648842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-2.7166519999999998</v>
      </c>
      <c r="AN63" s="95">
        <f t="shared" si="5"/>
        <v>-2.3731730000000013</v>
      </c>
      <c r="AO63" s="95">
        <f t="shared" si="6"/>
        <v>-4.4099829999999951E-2</v>
      </c>
      <c r="AP63" s="95">
        <f t="shared" si="7"/>
        <v>-1.4934269999999916E-2</v>
      </c>
      <c r="AQ63" s="120">
        <f t="shared" si="8"/>
        <v>4.5941869999999996E-2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32.446120000000001</v>
      </c>
      <c r="G64" s="187">
        <v>35.977772000000002</v>
      </c>
      <c r="H64" s="187">
        <v>0.97049238999999998</v>
      </c>
      <c r="I64" s="62">
        <v>0.98231727999999996</v>
      </c>
      <c r="J64" s="62">
        <v>3.1118004000000001E-2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28.663937000000001</v>
      </c>
      <c r="Y64" s="187">
        <v>32.621093000000002</v>
      </c>
      <c r="Z64" s="187">
        <v>0.94046114000000003</v>
      </c>
      <c r="AA64" s="62">
        <v>0.96749867000000001</v>
      </c>
      <c r="AB64" s="62">
        <v>5.8305660000000002E-2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6"/>
      <c r="AM64" s="86">
        <f t="shared" si="4"/>
        <v>-3.7821829999999999</v>
      </c>
      <c r="AN64" s="121">
        <f t="shared" si="5"/>
        <v>-3.3566789999999997</v>
      </c>
      <c r="AO64" s="121">
        <f t="shared" si="6"/>
        <v>-3.0031249999999954E-2</v>
      </c>
      <c r="AP64" s="121">
        <f t="shared" si="7"/>
        <v>-1.4818609999999954E-2</v>
      </c>
      <c r="AQ64" s="87">
        <f t="shared" si="8"/>
        <v>2.7187656000000001E-2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37.890205999999999</v>
      </c>
      <c r="G65" s="187">
        <v>41.284564000000003</v>
      </c>
      <c r="H65" s="187">
        <v>0.98908503999999997</v>
      </c>
      <c r="I65" s="62">
        <v>0.99284700999999997</v>
      </c>
      <c r="J65" s="62">
        <v>1.1848465000000001E-2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33.806972000000002</v>
      </c>
      <c r="Y65" s="187">
        <v>37.251849</v>
      </c>
      <c r="Z65" s="187">
        <v>0.97689901000000001</v>
      </c>
      <c r="AA65" s="62">
        <v>0.98583812000000004</v>
      </c>
      <c r="AB65" s="62">
        <v>2.466496E-2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6"/>
      <c r="AM65" s="86">
        <f t="shared" si="4"/>
        <v>-4.0832339999999974</v>
      </c>
      <c r="AN65" s="121">
        <f t="shared" si="5"/>
        <v>-4.0327150000000032</v>
      </c>
      <c r="AO65" s="121">
        <f t="shared" si="6"/>
        <v>-1.2186029999999959E-2</v>
      </c>
      <c r="AP65" s="121">
        <f t="shared" si="7"/>
        <v>-7.0088899999999343E-3</v>
      </c>
      <c r="AQ65" s="87">
        <f t="shared" si="8"/>
        <v>1.2816494999999999E-2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41.688191000000003</v>
      </c>
      <c r="G66" s="187">
        <v>44.899057999999997</v>
      </c>
      <c r="H66" s="187">
        <v>0.99449920000000003</v>
      </c>
      <c r="I66" s="62">
        <v>0.99640068000000004</v>
      </c>
      <c r="J66" s="62">
        <v>5.2306376999999996E-3</v>
      </c>
      <c r="K66" s="188"/>
      <c r="L66" s="259"/>
      <c r="M66" s="259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39.075577000000003</v>
      </c>
      <c r="Y66" s="187">
        <v>42.366639999999997</v>
      </c>
      <c r="Z66" s="187">
        <v>0.99106490999999997</v>
      </c>
      <c r="AA66" s="62">
        <v>0.99406176999999996</v>
      </c>
      <c r="AB66" s="62">
        <v>9.4078589999999993E-3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6"/>
      <c r="AM66" s="86">
        <f t="shared" si="4"/>
        <v>-2.6126140000000007</v>
      </c>
      <c r="AN66" s="121">
        <f t="shared" si="5"/>
        <v>-2.5324179999999998</v>
      </c>
      <c r="AO66" s="121">
        <f t="shared" si="6"/>
        <v>-3.434290000000062E-3</v>
      </c>
      <c r="AP66" s="121">
        <f t="shared" si="7"/>
        <v>-2.3389100000000829E-3</v>
      </c>
      <c r="AQ66" s="87">
        <f t="shared" si="8"/>
        <v>4.1772212999999997E-3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27.238472999999999</v>
      </c>
      <c r="G68" s="96">
        <v>31.290206000000001</v>
      </c>
      <c r="H68" s="96">
        <v>0.93121233000000003</v>
      </c>
      <c r="I68" s="60">
        <v>0.96189150000000001</v>
      </c>
      <c r="J68" s="60">
        <v>7.4479660000000003E-2</v>
      </c>
      <c r="K68" s="61"/>
      <c r="L68" s="258"/>
      <c r="M68" s="258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25.551822000000001</v>
      </c>
      <c r="Y68" s="96">
        <v>29.687638</v>
      </c>
      <c r="Z68" s="96">
        <v>0.89847549999999998</v>
      </c>
      <c r="AA68" s="60">
        <v>0.95035539000000002</v>
      </c>
      <c r="AB68" s="60">
        <v>0.10824716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-1.6866509999999977</v>
      </c>
      <c r="AN68" s="95">
        <f t="shared" si="5"/>
        <v>-1.6025680000000015</v>
      </c>
      <c r="AO68" s="95">
        <f t="shared" si="6"/>
        <v>-3.273683000000005E-2</v>
      </c>
      <c r="AP68" s="95">
        <f t="shared" si="7"/>
        <v>-1.1536109999999988E-2</v>
      </c>
      <c r="AQ68" s="120">
        <f t="shared" si="8"/>
        <v>3.3767499999999992E-2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31.634435</v>
      </c>
      <c r="G69" s="187">
        <v>35.460543999999999</v>
      </c>
      <c r="H69" s="187">
        <v>0.96823232999999997</v>
      </c>
      <c r="I69" s="62">
        <v>0.98186024000000005</v>
      </c>
      <c r="J69" s="62">
        <v>4.1629232000000002E-2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28.801897</v>
      </c>
      <c r="Y69" s="187">
        <v>32.546823000000003</v>
      </c>
      <c r="Z69" s="187">
        <v>0.94124068000000005</v>
      </c>
      <c r="AA69" s="62">
        <v>0.96786150999999998</v>
      </c>
      <c r="AB69" s="62">
        <v>6.3100085E-2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6"/>
      <c r="AM69" s="86">
        <f t="shared" si="4"/>
        <v>-2.8325379999999996</v>
      </c>
      <c r="AN69" s="121">
        <f t="shared" si="5"/>
        <v>-2.9137209999999953</v>
      </c>
      <c r="AO69" s="121">
        <f t="shared" si="6"/>
        <v>-2.6991649999999923E-2</v>
      </c>
      <c r="AP69" s="121">
        <f t="shared" si="7"/>
        <v>-1.399873000000007E-2</v>
      </c>
      <c r="AQ69" s="87">
        <f t="shared" si="8"/>
        <v>2.1470852999999998E-2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35.196691999999999</v>
      </c>
      <c r="G70" s="187">
        <v>39.450927999999998</v>
      </c>
      <c r="H70" s="187">
        <v>0.98750400000000005</v>
      </c>
      <c r="I70" s="62">
        <v>0.99184870999999997</v>
      </c>
      <c r="J70" s="62">
        <v>2.2299748000000001E-2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32.571437000000003</v>
      </c>
      <c r="Y70" s="187">
        <v>36.425711</v>
      </c>
      <c r="Z70" s="187">
        <v>0.97439014000000002</v>
      </c>
      <c r="AA70" s="62">
        <v>0.98461524</v>
      </c>
      <c r="AB70" s="62">
        <v>3.4589346E-2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6"/>
      <c r="AM70" s="86">
        <f t="shared" si="4"/>
        <v>-2.6252549999999957</v>
      </c>
      <c r="AN70" s="121">
        <f t="shared" si="5"/>
        <v>-3.0252169999999978</v>
      </c>
      <c r="AO70" s="121">
        <f t="shared" si="6"/>
        <v>-1.3113860000000033E-2</v>
      </c>
      <c r="AP70" s="121">
        <f t="shared" si="7"/>
        <v>-7.2334699999999641E-3</v>
      </c>
      <c r="AQ70" s="87">
        <f t="shared" si="8"/>
        <v>1.2289597999999999E-2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37.631791999999997</v>
      </c>
      <c r="G71" s="187">
        <v>42.027316999999996</v>
      </c>
      <c r="H71" s="187">
        <v>0.99370157999999997</v>
      </c>
      <c r="I71" s="62">
        <v>0.99565756999999999</v>
      </c>
      <c r="J71" s="62">
        <v>1.3691995E-2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36.214548000000001</v>
      </c>
      <c r="Y71" s="187">
        <v>40.494442999999997</v>
      </c>
      <c r="Z71" s="187">
        <v>0.98968900000000004</v>
      </c>
      <c r="AA71" s="62">
        <v>0.99317241999999994</v>
      </c>
      <c r="AB71" s="62">
        <v>1.9224604999999999E-2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6"/>
      <c r="AM71" s="86">
        <f t="shared" si="4"/>
        <v>-1.4172439999999966</v>
      </c>
      <c r="AN71" s="121">
        <f t="shared" si="5"/>
        <v>-1.5328739999999996</v>
      </c>
      <c r="AO71" s="121">
        <f t="shared" si="6"/>
        <v>-4.0125799999999323E-3</v>
      </c>
      <c r="AP71" s="121">
        <f t="shared" si="7"/>
        <v>-2.485150000000047E-3</v>
      </c>
      <c r="AQ71" s="87">
        <f t="shared" si="8"/>
        <v>5.5326099999999986E-3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28.337609</v>
      </c>
      <c r="G73" s="96">
        <v>32.217778000000003</v>
      </c>
      <c r="H73" s="96">
        <v>0.94176645999999997</v>
      </c>
      <c r="I73" s="60">
        <v>0.96629167000000005</v>
      </c>
      <c r="J73" s="60">
        <v>7.7545195999999997E-2</v>
      </c>
      <c r="K73" s="61"/>
      <c r="L73" s="258"/>
      <c r="M73" s="258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25.641994</v>
      </c>
      <c r="Y73" s="96">
        <v>29.812642</v>
      </c>
      <c r="Z73" s="96">
        <v>0.90632798000000003</v>
      </c>
      <c r="AA73" s="60">
        <v>0.94786976000000001</v>
      </c>
      <c r="AB73" s="60">
        <v>0.119822055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-2.6956150000000001</v>
      </c>
      <c r="AN73" s="95">
        <f t="shared" si="5"/>
        <v>-2.4051360000000024</v>
      </c>
      <c r="AO73" s="95">
        <f t="shared" si="6"/>
        <v>-3.5438479999999939E-2</v>
      </c>
      <c r="AP73" s="95">
        <f t="shared" si="7"/>
        <v>-1.8421910000000041E-2</v>
      </c>
      <c r="AQ73" s="120">
        <f t="shared" si="8"/>
        <v>4.2276859E-2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31.768143999999999</v>
      </c>
      <c r="G74" s="187">
        <v>35.549931000000001</v>
      </c>
      <c r="H74" s="187">
        <v>0.97489550999999997</v>
      </c>
      <c r="I74" s="62">
        <v>0.98310257000000001</v>
      </c>
      <c r="J74" s="62">
        <v>4.0557219999999998E-2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29.084085000000002</v>
      </c>
      <c r="Y74" s="187">
        <v>32.982748999999998</v>
      </c>
      <c r="Z74" s="187">
        <v>0.95098335000000001</v>
      </c>
      <c r="AA74" s="62">
        <v>0.97015989000000002</v>
      </c>
      <c r="AB74" s="62">
        <v>6.576419E-2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6"/>
      <c r="AM74" s="86">
        <f t="shared" si="4"/>
        <v>-2.6840589999999978</v>
      </c>
      <c r="AN74" s="121">
        <f t="shared" si="5"/>
        <v>-2.5671820000000025</v>
      </c>
      <c r="AO74" s="121">
        <f t="shared" si="6"/>
        <v>-2.391215999999996E-2</v>
      </c>
      <c r="AP74" s="121">
        <f t="shared" si="7"/>
        <v>-1.2942679999999984E-2</v>
      </c>
      <c r="AQ74" s="87">
        <f t="shared" si="8"/>
        <v>2.5206970000000002E-2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36.419226999999999</v>
      </c>
      <c r="G75" s="187">
        <v>40.430822999999997</v>
      </c>
      <c r="H75" s="187">
        <v>0.99038683000000005</v>
      </c>
      <c r="I75" s="62">
        <v>0.99327732000000002</v>
      </c>
      <c r="J75" s="62">
        <v>1.9624526E-2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33.288795</v>
      </c>
      <c r="Y75" s="187">
        <v>36.996468999999998</v>
      </c>
      <c r="Z75" s="187">
        <v>0.97995593000000003</v>
      </c>
      <c r="AA75" s="62">
        <v>0.98663367000000002</v>
      </c>
      <c r="AB75" s="62">
        <v>3.2157459999999999E-2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6"/>
      <c r="AM75" s="86">
        <f t="shared" si="4"/>
        <v>-3.130431999999999</v>
      </c>
      <c r="AN75" s="121">
        <f t="shared" si="5"/>
        <v>-3.434353999999999</v>
      </c>
      <c r="AO75" s="121">
        <f t="shared" si="6"/>
        <v>-1.0430900000000021E-2</v>
      </c>
      <c r="AP75" s="121">
        <f t="shared" si="7"/>
        <v>-6.6436500000000009E-3</v>
      </c>
      <c r="AQ75" s="87">
        <f t="shared" si="8"/>
        <v>1.2532933999999999E-2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39.243195</v>
      </c>
      <c r="G76" s="187">
        <v>43.546503000000001</v>
      </c>
      <c r="H76" s="187">
        <v>0.99493798</v>
      </c>
      <c r="I76" s="62">
        <v>0.99645729999999999</v>
      </c>
      <c r="J76" s="62">
        <v>1.0539863E-2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37.568492999999997</v>
      </c>
      <c r="Y76" s="187">
        <v>41.592452000000002</v>
      </c>
      <c r="Z76" s="187">
        <v>0.99198695000000003</v>
      </c>
      <c r="AA76" s="62">
        <v>0.99428497999999998</v>
      </c>
      <c r="AB76" s="62">
        <v>1.6030042000000001E-2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6"/>
      <c r="AM76" s="86">
        <f t="shared" si="4"/>
        <v>-1.6747020000000035</v>
      </c>
      <c r="AN76" s="121">
        <f t="shared" si="5"/>
        <v>-1.9540509999999998</v>
      </c>
      <c r="AO76" s="121">
        <f t="shared" si="6"/>
        <v>-2.9510299999999656E-3</v>
      </c>
      <c r="AP76" s="121">
        <f t="shared" si="7"/>
        <v>-2.1723200000000054E-3</v>
      </c>
      <c r="AQ76" s="87">
        <f t="shared" si="8"/>
        <v>5.4901790000000013E-3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26.669146999999999</v>
      </c>
      <c r="G78" s="96">
        <v>31.112057</v>
      </c>
      <c r="H78" s="96">
        <v>0.93360067000000002</v>
      </c>
      <c r="I78" s="60">
        <v>0.95682606999999997</v>
      </c>
      <c r="J78" s="60">
        <v>7.8980184999999994E-2</v>
      </c>
      <c r="K78" s="61"/>
      <c r="L78" s="258"/>
      <c r="M78" s="258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23.950472000000001</v>
      </c>
      <c r="Y78" s="96">
        <v>28.837395000000001</v>
      </c>
      <c r="Z78" s="96">
        <v>0.88839221999999995</v>
      </c>
      <c r="AA78" s="60">
        <v>0.93309766999999999</v>
      </c>
      <c r="AB78" s="60">
        <v>0.13202456000000001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-2.7186749999999975</v>
      </c>
      <c r="AN78" s="95">
        <f t="shared" si="5"/>
        <v>-2.2746619999999993</v>
      </c>
      <c r="AO78" s="95">
        <f t="shared" si="6"/>
        <v>-4.5208450000000067E-2</v>
      </c>
      <c r="AP78" s="95">
        <f t="shared" si="7"/>
        <v>-2.3728399999999983E-2</v>
      </c>
      <c r="AQ78" s="120">
        <f t="shared" si="8"/>
        <v>5.3044375000000019E-2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32.293342000000003</v>
      </c>
      <c r="G79" s="187">
        <v>35.924090999999997</v>
      </c>
      <c r="H79" s="187">
        <v>0.97336632000000001</v>
      </c>
      <c r="I79" s="62">
        <v>0.98218897000000005</v>
      </c>
      <c r="J79" s="62">
        <v>3.4160773999999998E-2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28.016658</v>
      </c>
      <c r="Y79" s="187">
        <v>32.221750999999998</v>
      </c>
      <c r="Z79" s="187">
        <v>0.94489838999999998</v>
      </c>
      <c r="AA79" s="62">
        <v>0.96405865000000002</v>
      </c>
      <c r="AB79" s="62">
        <v>6.534798E-2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6"/>
      <c r="AM79" s="86">
        <f t="shared" si="4"/>
        <v>-4.276684000000003</v>
      </c>
      <c r="AN79" s="121">
        <f t="shared" si="5"/>
        <v>-3.7023399999999995</v>
      </c>
      <c r="AO79" s="121">
        <f t="shared" si="6"/>
        <v>-2.846793000000003E-2</v>
      </c>
      <c r="AP79" s="121">
        <f t="shared" si="7"/>
        <v>-1.8130320000000033E-2</v>
      </c>
      <c r="AQ79" s="87">
        <f t="shared" si="8"/>
        <v>3.1187206000000002E-2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37.705100999999999</v>
      </c>
      <c r="G80" s="187">
        <v>41.108127000000003</v>
      </c>
      <c r="H80" s="187">
        <v>0.98986006999999998</v>
      </c>
      <c r="I80" s="62">
        <v>0.99293836999999996</v>
      </c>
      <c r="J80" s="62">
        <v>1.3864659E-2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33.557209</v>
      </c>
      <c r="Y80" s="187">
        <v>37.091259000000001</v>
      </c>
      <c r="Z80" s="187">
        <v>0.97866719999999996</v>
      </c>
      <c r="AA80" s="62">
        <v>0.98553058000000004</v>
      </c>
      <c r="AB80" s="62">
        <v>2.7849253000000001E-2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6"/>
      <c r="AM80" s="86">
        <f t="shared" si="4"/>
        <v>-4.1478919999999988</v>
      </c>
      <c r="AN80" s="121">
        <f t="shared" si="5"/>
        <v>-4.0168680000000023</v>
      </c>
      <c r="AO80" s="121">
        <f t="shared" si="6"/>
        <v>-1.1192870000000021E-2</v>
      </c>
      <c r="AP80" s="121">
        <f t="shared" si="7"/>
        <v>-7.4077899999999142E-3</v>
      </c>
      <c r="AQ80" s="87">
        <f t="shared" si="8"/>
        <v>1.3984594000000001E-2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41.780748000000003</v>
      </c>
      <c r="G81" s="187">
        <v>44.977305000000001</v>
      </c>
      <c r="H81" s="187">
        <v>0.99491373000000005</v>
      </c>
      <c r="I81" s="62">
        <v>0.99655475999999998</v>
      </c>
      <c r="J81" s="62">
        <v>6.2328949999999996E-3</v>
      </c>
      <c r="K81" s="188"/>
      <c r="L81" s="259"/>
      <c r="M81" s="259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38.747422999999998</v>
      </c>
      <c r="Y81" s="187">
        <v>42.155796000000002</v>
      </c>
      <c r="Z81" s="187">
        <v>0.99160967</v>
      </c>
      <c r="AA81" s="62">
        <v>0.99404585999999995</v>
      </c>
      <c r="AB81" s="62">
        <v>1.1385678999999999E-2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6"/>
      <c r="AM81" s="86">
        <f t="shared" si="4"/>
        <v>-3.0333250000000049</v>
      </c>
      <c r="AN81" s="121">
        <f t="shared" si="5"/>
        <v>-2.8215089999999989</v>
      </c>
      <c r="AO81" s="121">
        <f t="shared" si="6"/>
        <v>-3.3040600000000531E-3</v>
      </c>
      <c r="AP81" s="121">
        <f t="shared" si="7"/>
        <v>-2.5089000000000361E-3</v>
      </c>
      <c r="AQ81" s="87">
        <f t="shared" si="8"/>
        <v>5.1527839999999997E-3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28.605937000000001</v>
      </c>
      <c r="G83" s="96">
        <v>32.729346</v>
      </c>
      <c r="H83" s="96">
        <v>0.94118179000000002</v>
      </c>
      <c r="I83" s="60">
        <v>0.96689537000000003</v>
      </c>
      <c r="J83" s="60">
        <v>6.8900589999999998E-2</v>
      </c>
      <c r="K83" s="61"/>
      <c r="L83" s="258"/>
      <c r="M83" s="258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25.715505</v>
      </c>
      <c r="Y83" s="96">
        <v>30.176777999999999</v>
      </c>
      <c r="Z83" s="96">
        <v>0.90689502</v>
      </c>
      <c r="AA83" s="60">
        <v>0.95359263999999999</v>
      </c>
      <c r="AB83" s="60">
        <v>0.10946362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-2.8904320000000006</v>
      </c>
      <c r="AN83" s="95">
        <f t="shared" si="5"/>
        <v>-2.5525680000000008</v>
      </c>
      <c r="AO83" s="95">
        <f t="shared" si="6"/>
        <v>-3.4286770000000022E-2</v>
      </c>
      <c r="AP83" s="95">
        <f t="shared" si="7"/>
        <v>-1.330273000000004E-2</v>
      </c>
      <c r="AQ83" s="120">
        <f t="shared" si="8"/>
        <v>4.056303E-2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33.365976000000003</v>
      </c>
      <c r="G84" s="187">
        <v>36.930877000000002</v>
      </c>
      <c r="H84" s="187">
        <v>0.97477497999999996</v>
      </c>
      <c r="I84" s="62">
        <v>0.98442730000000001</v>
      </c>
      <c r="J84" s="62">
        <v>3.3757790000000003E-2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29.670439999999999</v>
      </c>
      <c r="Y84" s="187">
        <v>33.546866999999999</v>
      </c>
      <c r="Z84" s="187">
        <v>0.95074042999999997</v>
      </c>
      <c r="AA84" s="62">
        <v>0.97161045999999995</v>
      </c>
      <c r="AB84" s="62">
        <v>5.9862193000000001E-2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6"/>
      <c r="AM84" s="86">
        <f t="shared" si="4"/>
        <v>-3.6955360000000042</v>
      </c>
      <c r="AN84" s="121">
        <f t="shared" si="5"/>
        <v>-3.3840100000000035</v>
      </c>
      <c r="AO84" s="121">
        <f t="shared" si="6"/>
        <v>-2.4034549999999988E-2</v>
      </c>
      <c r="AP84" s="121">
        <f t="shared" si="7"/>
        <v>-1.2816840000000052E-2</v>
      </c>
      <c r="AQ84" s="87">
        <f t="shared" si="8"/>
        <v>2.6104402999999998E-2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38.501522000000001</v>
      </c>
      <c r="G85" s="187">
        <v>41.893756000000003</v>
      </c>
      <c r="H85" s="187">
        <v>0.99040680999999997</v>
      </c>
      <c r="I85" s="62">
        <v>0.9937125</v>
      </c>
      <c r="J85" s="62">
        <v>1.3853135000000001E-2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34.685135000000002</v>
      </c>
      <c r="Y85" s="187">
        <v>38.112431999999998</v>
      </c>
      <c r="Z85" s="187">
        <v>0.98012054000000004</v>
      </c>
      <c r="AA85" s="62">
        <v>0.98750039000000001</v>
      </c>
      <c r="AB85" s="62">
        <v>2.6738743999999998E-2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6"/>
      <c r="AM85" s="86">
        <f t="shared" si="4"/>
        <v>-3.8163869999999989</v>
      </c>
      <c r="AN85" s="121">
        <f t="shared" si="5"/>
        <v>-3.781324000000005</v>
      </c>
      <c r="AO85" s="121">
        <f t="shared" si="6"/>
        <v>-1.0286269999999931E-2</v>
      </c>
      <c r="AP85" s="121">
        <f t="shared" si="7"/>
        <v>-6.2121099999999929E-3</v>
      </c>
      <c r="AQ85" s="87">
        <f t="shared" si="8"/>
        <v>1.2885608999999998E-2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42.651398999999998</v>
      </c>
      <c r="G86" s="187">
        <v>45.808325000000004</v>
      </c>
      <c r="H86" s="187">
        <v>0.99493390000000004</v>
      </c>
      <c r="I86" s="62">
        <v>0.99693533999999995</v>
      </c>
      <c r="J86" s="62">
        <v>5.8046579999999999E-3</v>
      </c>
      <c r="K86" s="188"/>
      <c r="L86" s="259"/>
      <c r="M86" s="259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39.829666000000003</v>
      </c>
      <c r="Y86" s="187">
        <v>43.097881000000001</v>
      </c>
      <c r="Z86" s="187">
        <v>0.99206678999999998</v>
      </c>
      <c r="AA86" s="62">
        <v>0.99488124</v>
      </c>
      <c r="AB86" s="62">
        <v>1.0692877E-2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6"/>
      <c r="AM86" s="86">
        <f t="shared" si="4"/>
        <v>-2.8217329999999947</v>
      </c>
      <c r="AN86" s="121">
        <f t="shared" si="5"/>
        <v>-2.7104440000000025</v>
      </c>
      <c r="AO86" s="121">
        <f t="shared" si="6"/>
        <v>-2.8671100000000616E-3</v>
      </c>
      <c r="AP86" s="121">
        <f t="shared" si="7"/>
        <v>-2.0540999999999476E-3</v>
      </c>
      <c r="AQ86" s="87">
        <f t="shared" si="8"/>
        <v>4.8882190000000001E-3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28.627279999999999</v>
      </c>
      <c r="G88" s="96">
        <v>32.456625000000003</v>
      </c>
      <c r="H88" s="96">
        <v>0.94315780000000005</v>
      </c>
      <c r="I88" s="60">
        <v>0.96952742000000003</v>
      </c>
      <c r="J88" s="60">
        <v>8.2280560000000003E-2</v>
      </c>
      <c r="K88" s="61"/>
      <c r="L88" s="258"/>
      <c r="M88" s="258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26.075385000000001</v>
      </c>
      <c r="Y88" s="96">
        <v>30.304403000000001</v>
      </c>
      <c r="Z88" s="96">
        <v>0.90815343000000004</v>
      </c>
      <c r="AA88" s="60">
        <v>0.95193764000000003</v>
      </c>
      <c r="AB88" s="60">
        <v>0.11843590399999999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-2.5518949999999982</v>
      </c>
      <c r="AN88" s="95">
        <f t="shared" si="5"/>
        <v>-2.1522220000000019</v>
      </c>
      <c r="AO88" s="95">
        <f t="shared" si="6"/>
        <v>-3.5004370000000007E-2</v>
      </c>
      <c r="AP88" s="95">
        <f t="shared" si="7"/>
        <v>-1.7589779999999999E-2</v>
      </c>
      <c r="AQ88" s="120">
        <f t="shared" si="8"/>
        <v>3.6155343999999992E-2</v>
      </c>
      <c r="AR88" s="37"/>
      <c r="AS88" s="234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32.585616999999999</v>
      </c>
      <c r="G89" s="187">
        <v>36.244964000000003</v>
      </c>
      <c r="H89" s="187">
        <v>0.97629085000000004</v>
      </c>
      <c r="I89" s="62">
        <v>0.98487570000000002</v>
      </c>
      <c r="J89" s="62">
        <v>4.1041326000000003E-2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29.58193</v>
      </c>
      <c r="Y89" s="187">
        <v>33.390903999999999</v>
      </c>
      <c r="Z89" s="187">
        <v>0.95281830999999995</v>
      </c>
      <c r="AA89" s="62">
        <v>0.97306176</v>
      </c>
      <c r="AB89" s="62">
        <v>6.7908579999999996E-2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6"/>
      <c r="AM89" s="86">
        <f t="shared" si="4"/>
        <v>-3.0036869999999993</v>
      </c>
      <c r="AN89" s="121">
        <f t="shared" si="5"/>
        <v>-2.854060000000004</v>
      </c>
      <c r="AO89" s="121">
        <f t="shared" si="6"/>
        <v>-2.3472540000000097E-2</v>
      </c>
      <c r="AP89" s="121">
        <f t="shared" si="7"/>
        <v>-1.1813940000000023E-2</v>
      </c>
      <c r="AQ89" s="87">
        <f t="shared" si="8"/>
        <v>2.6867253999999993E-2</v>
      </c>
      <c r="AR89" s="37"/>
      <c r="AS89" s="234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37.133878000000003</v>
      </c>
      <c r="G90" s="187">
        <v>41.016953000000001</v>
      </c>
      <c r="H90" s="187">
        <v>0.99087091000000005</v>
      </c>
      <c r="I90" s="62">
        <v>0.99378385999999996</v>
      </c>
      <c r="J90" s="62">
        <v>1.9736311999999999E-2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34.062480000000001</v>
      </c>
      <c r="Y90" s="187">
        <v>37.601823000000003</v>
      </c>
      <c r="Z90" s="187">
        <v>0.98113271999999996</v>
      </c>
      <c r="AA90" s="62">
        <v>0.98790535000000002</v>
      </c>
      <c r="AB90" s="62">
        <v>3.3029540000000003E-2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6"/>
      <c r="AM90" s="86">
        <f t="shared" si="4"/>
        <v>-3.0713980000000021</v>
      </c>
      <c r="AN90" s="121">
        <f t="shared" si="5"/>
        <v>-3.4151299999999978</v>
      </c>
      <c r="AO90" s="121">
        <f t="shared" si="6"/>
        <v>-9.7381900000000909E-3</v>
      </c>
      <c r="AP90" s="121">
        <f t="shared" si="7"/>
        <v>-5.8785099999999479E-3</v>
      </c>
      <c r="AQ90" s="87">
        <f t="shared" si="8"/>
        <v>1.3293228000000004E-2</v>
      </c>
      <c r="AR90" s="37"/>
      <c r="AS90" s="234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39.985332</v>
      </c>
      <c r="G91" s="187">
        <v>44.185561</v>
      </c>
      <c r="H91" s="187">
        <v>0.99503067999999995</v>
      </c>
      <c r="I91" s="62">
        <v>0.99659562000000002</v>
      </c>
      <c r="J91" s="62">
        <v>1.0364574999999999E-2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38.199382</v>
      </c>
      <c r="Y91" s="187">
        <v>42.135215000000002</v>
      </c>
      <c r="Z91" s="187">
        <v>0.99246588000000002</v>
      </c>
      <c r="AA91" s="62">
        <v>0.99479161999999999</v>
      </c>
      <c r="AB91" s="62">
        <v>1.5594791E-2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6"/>
      <c r="AM91" s="86">
        <f t="shared" si="4"/>
        <v>-1.7859499999999997</v>
      </c>
      <c r="AN91" s="121">
        <f t="shared" si="5"/>
        <v>-2.0503459999999976</v>
      </c>
      <c r="AO91" s="121">
        <f t="shared" si="6"/>
        <v>-2.5647999999999227E-3</v>
      </c>
      <c r="AP91" s="121">
        <f t="shared" si="7"/>
        <v>-1.8040000000000278E-3</v>
      </c>
      <c r="AQ91" s="87">
        <f t="shared" si="8"/>
        <v>5.2302160000000011E-3</v>
      </c>
      <c r="AR91" s="37"/>
      <c r="AS91" s="234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28.951657999999998</v>
      </c>
      <c r="G93" s="96">
        <v>32.767994000000002</v>
      </c>
      <c r="H93" s="96">
        <v>0.94579371000000001</v>
      </c>
      <c r="I93" s="60">
        <v>0.96857342000000002</v>
      </c>
      <c r="J93" s="60">
        <v>7.4081079999999994E-2</v>
      </c>
      <c r="K93" s="61"/>
      <c r="L93" s="258"/>
      <c r="M93" s="258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26.483546</v>
      </c>
      <c r="Y93" s="96">
        <v>30.559861999999999</v>
      </c>
      <c r="Z93" s="96">
        <v>0.91696230000000001</v>
      </c>
      <c r="AA93" s="60">
        <v>0.95413444999999997</v>
      </c>
      <c r="AB93" s="60">
        <v>0.11608187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-2.4681119999999979</v>
      </c>
      <c r="AN93" s="95">
        <f t="shared" si="5"/>
        <v>-2.2081320000000026</v>
      </c>
      <c r="AO93" s="95">
        <f t="shared" si="6"/>
        <v>-2.8831410000000002E-2</v>
      </c>
      <c r="AP93" s="95">
        <f t="shared" si="7"/>
        <v>-1.4438970000000051E-2</v>
      </c>
      <c r="AQ93" s="120">
        <f t="shared" si="8"/>
        <v>4.200079000000001E-2</v>
      </c>
      <c r="AR93" s="37"/>
      <c r="AS93" s="234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33.584614999999999</v>
      </c>
      <c r="G94" s="187">
        <v>37.101287999999997</v>
      </c>
      <c r="H94" s="187">
        <v>0.9762364</v>
      </c>
      <c r="I94" s="62">
        <v>0.98482837000000001</v>
      </c>
      <c r="J94" s="62">
        <v>3.7734910000000003E-2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29.981907</v>
      </c>
      <c r="Y94" s="187">
        <v>33.636605000000003</v>
      </c>
      <c r="Z94" s="187">
        <v>0.95363372000000002</v>
      </c>
      <c r="AA94" s="62">
        <v>0.97187564000000004</v>
      </c>
      <c r="AB94" s="62">
        <v>6.4921685000000007E-2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6"/>
      <c r="AM94" s="86">
        <f t="shared" si="4"/>
        <v>-3.6027079999999998</v>
      </c>
      <c r="AN94" s="121">
        <f t="shared" si="5"/>
        <v>-3.4646829999999937</v>
      </c>
      <c r="AO94" s="121">
        <f t="shared" si="6"/>
        <v>-2.2602679999999986E-2</v>
      </c>
      <c r="AP94" s="121">
        <f t="shared" si="7"/>
        <v>-1.2952729999999968E-2</v>
      </c>
      <c r="AQ94" s="87">
        <f t="shared" si="8"/>
        <v>2.7186775000000003E-2</v>
      </c>
      <c r="AR94" s="37"/>
      <c r="AS94" s="234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38.514373999999997</v>
      </c>
      <c r="G95" s="187">
        <v>41.950479999999999</v>
      </c>
      <c r="H95" s="187">
        <v>0.99073789000000001</v>
      </c>
      <c r="I95" s="62">
        <v>0.99363272999999996</v>
      </c>
      <c r="J95" s="62">
        <v>1.5260355999999999E-2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34.927916000000003</v>
      </c>
      <c r="Y95" s="187">
        <v>38.374338999999999</v>
      </c>
      <c r="Z95" s="187">
        <v>0.98113519999999999</v>
      </c>
      <c r="AA95" s="62">
        <v>0.98796613</v>
      </c>
      <c r="AB95" s="62">
        <v>2.9705169E-2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6"/>
      <c r="AM95" s="86">
        <f t="shared" si="4"/>
        <v>-3.5864579999999933</v>
      </c>
      <c r="AN95" s="121">
        <f t="shared" si="5"/>
        <v>-3.5761409999999998</v>
      </c>
      <c r="AO95" s="121">
        <f t="shared" si="6"/>
        <v>-9.6026900000000248E-3</v>
      </c>
      <c r="AP95" s="121">
        <f t="shared" si="7"/>
        <v>-5.6665999999999661E-3</v>
      </c>
      <c r="AQ95" s="87">
        <f t="shared" si="8"/>
        <v>1.4444813000000001E-2</v>
      </c>
      <c r="AR95" s="37"/>
      <c r="AS95" s="234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43.050130000000003</v>
      </c>
      <c r="G96" s="187">
        <v>46.308038000000003</v>
      </c>
      <c r="H96" s="187">
        <v>0.99517635000000004</v>
      </c>
      <c r="I96" s="62">
        <v>0.99702022999999995</v>
      </c>
      <c r="J96" s="62">
        <v>6.7973062000000004E-3</v>
      </c>
      <c r="K96" s="188"/>
      <c r="L96" s="259"/>
      <c r="M96" s="259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40.045878999999999</v>
      </c>
      <c r="Y96" s="187">
        <v>43.393706999999999</v>
      </c>
      <c r="Z96" s="187">
        <v>0.99237520000000001</v>
      </c>
      <c r="AA96" s="62">
        <v>0.99498109999999995</v>
      </c>
      <c r="AB96" s="62">
        <v>1.2616361E-2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6"/>
      <c r="AM96" s="86">
        <f t="shared" si="4"/>
        <v>-3.0042510000000036</v>
      </c>
      <c r="AN96" s="121">
        <f t="shared" si="5"/>
        <v>-2.9143310000000042</v>
      </c>
      <c r="AO96" s="121">
        <f t="shared" si="6"/>
        <v>-2.80115000000003E-3</v>
      </c>
      <c r="AP96" s="121">
        <f t="shared" si="7"/>
        <v>-2.0391300000000001E-3</v>
      </c>
      <c r="AQ96" s="87">
        <f t="shared" si="8"/>
        <v>5.8190547999999991E-3</v>
      </c>
      <c r="AR96" s="37"/>
      <c r="AS96" s="234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28.444732999999999</v>
      </c>
      <c r="G98" s="96">
        <v>32.254966000000003</v>
      </c>
      <c r="H98" s="96">
        <v>0.94562310000000005</v>
      </c>
      <c r="I98" s="60">
        <v>0.96811544000000005</v>
      </c>
      <c r="J98" s="60">
        <v>6.9932820000000007E-2</v>
      </c>
      <c r="K98" s="61"/>
      <c r="L98" s="258"/>
      <c r="M98" s="258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26.397779</v>
      </c>
      <c r="Y98" s="96">
        <v>30.544922</v>
      </c>
      <c r="Z98" s="96">
        <v>0.91901997000000002</v>
      </c>
      <c r="AA98" s="60">
        <v>0.95712492000000005</v>
      </c>
      <c r="AB98" s="60">
        <v>0.10302535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-2.0469539999999995</v>
      </c>
      <c r="AN98" s="95">
        <f t="shared" si="15"/>
        <v>-1.7100440000000035</v>
      </c>
      <c r="AO98" s="95">
        <f t="shared" si="16"/>
        <v>-2.660313000000003E-2</v>
      </c>
      <c r="AP98" s="95">
        <f t="shared" si="17"/>
        <v>-1.0990520000000004E-2</v>
      </c>
      <c r="AQ98" s="120">
        <f t="shared" si="18"/>
        <v>3.3092529999999995E-2</v>
      </c>
      <c r="AR98" s="37"/>
      <c r="AS98" s="234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33.143005000000002</v>
      </c>
      <c r="G99" s="187">
        <v>36.619062</v>
      </c>
      <c r="H99" s="187">
        <v>0.97657066000000003</v>
      </c>
      <c r="I99" s="62">
        <v>0.98563014000000004</v>
      </c>
      <c r="J99" s="62">
        <v>3.1577300000000003E-2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29.683250999999998</v>
      </c>
      <c r="Y99" s="187">
        <v>33.407795999999998</v>
      </c>
      <c r="Z99" s="187">
        <v>0.95487869000000003</v>
      </c>
      <c r="AA99" s="62">
        <v>0.97352099999999997</v>
      </c>
      <c r="AB99" s="62">
        <v>5.555831E-2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6"/>
      <c r="AM99" s="86">
        <f t="shared" si="14"/>
        <v>-3.4597540000000038</v>
      </c>
      <c r="AN99" s="121">
        <f t="shared" si="15"/>
        <v>-3.211266000000002</v>
      </c>
      <c r="AO99" s="121">
        <f t="shared" si="16"/>
        <v>-2.1691970000000005E-2</v>
      </c>
      <c r="AP99" s="121">
        <f t="shared" si="17"/>
        <v>-1.2109140000000074E-2</v>
      </c>
      <c r="AQ99" s="87">
        <f t="shared" si="18"/>
        <v>2.3981009999999997E-2</v>
      </c>
      <c r="AR99" s="37"/>
      <c r="AS99" s="234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37.667667000000002</v>
      </c>
      <c r="G100" s="187">
        <v>41.343699999999998</v>
      </c>
      <c r="H100" s="187">
        <v>0.99076428000000005</v>
      </c>
      <c r="I100" s="62">
        <v>0.99376112000000005</v>
      </c>
      <c r="J100" s="62">
        <v>1.4715084E-2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34.573658999999999</v>
      </c>
      <c r="Y100" s="187">
        <v>38.031080000000003</v>
      </c>
      <c r="Z100" s="187">
        <v>0.98142923999999998</v>
      </c>
      <c r="AA100" s="62">
        <v>0.98851796999999997</v>
      </c>
      <c r="AB100" s="62">
        <v>2.4516224999999999E-2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6"/>
      <c r="AM100" s="86">
        <f t="shared" si="14"/>
        <v>-3.0940080000000023</v>
      </c>
      <c r="AN100" s="121">
        <f t="shared" si="15"/>
        <v>-3.3126199999999955</v>
      </c>
      <c r="AO100" s="121">
        <f t="shared" si="16"/>
        <v>-9.3350400000000722E-3</v>
      </c>
      <c r="AP100" s="121">
        <f t="shared" si="17"/>
        <v>-5.2431500000000852E-3</v>
      </c>
      <c r="AQ100" s="87">
        <f t="shared" si="18"/>
        <v>9.8011409999999993E-3</v>
      </c>
      <c r="AR100" s="37"/>
      <c r="AS100" s="234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40.575473000000002</v>
      </c>
      <c r="G101" s="187">
        <v>44.427885000000003</v>
      </c>
      <c r="H101" s="187">
        <v>0.99500677000000004</v>
      </c>
      <c r="I101" s="62">
        <v>0.99660797000000001</v>
      </c>
      <c r="J101" s="62">
        <v>8.0806639999999996E-3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38.974781</v>
      </c>
      <c r="Y101" s="187">
        <v>42.645519999999998</v>
      </c>
      <c r="Z101" s="187">
        <v>0.99234051000000001</v>
      </c>
      <c r="AA101" s="62">
        <v>0.99479404000000005</v>
      </c>
      <c r="AB101" s="62">
        <v>1.1760603999999999E-2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6"/>
      <c r="AM101" s="86">
        <f t="shared" si="14"/>
        <v>-1.6006920000000022</v>
      </c>
      <c r="AN101" s="121">
        <f t="shared" si="15"/>
        <v>-1.7823650000000058</v>
      </c>
      <c r="AO101" s="121">
        <f t="shared" si="16"/>
        <v>-2.6662600000000314E-3</v>
      </c>
      <c r="AP101" s="121">
        <f t="shared" si="17"/>
        <v>-1.8139299999999636E-3</v>
      </c>
      <c r="AQ101" s="87">
        <f t="shared" si="18"/>
        <v>3.6799399999999996E-3</v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27.286701999999998</v>
      </c>
      <c r="G103" s="96">
        <v>31.165144000000002</v>
      </c>
      <c r="H103" s="96">
        <v>0.93553474999999997</v>
      </c>
      <c r="I103" s="60">
        <v>0.96303424000000004</v>
      </c>
      <c r="J103" s="60">
        <v>7.939773E-2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25.222802999999999</v>
      </c>
      <c r="Y103" s="96">
        <v>29.261303000000002</v>
      </c>
      <c r="Z103" s="96">
        <v>0.90265907000000001</v>
      </c>
      <c r="AA103" s="60">
        <v>0.94955091000000003</v>
      </c>
      <c r="AB103" s="60">
        <v>0.11299677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-2.0638989999999993</v>
      </c>
      <c r="AN103" s="95">
        <f t="shared" si="15"/>
        <v>-1.9038409999999999</v>
      </c>
      <c r="AO103" s="95">
        <f t="shared" si="16"/>
        <v>-3.2875679999999963E-2</v>
      </c>
      <c r="AP103" s="95">
        <f t="shared" si="17"/>
        <v>-1.3483330000000016E-2</v>
      </c>
      <c r="AQ103" s="120">
        <f t="shared" si="18"/>
        <v>3.3599039999999997E-2</v>
      </c>
      <c r="AR103" s="37"/>
      <c r="AS103" s="234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31.449501999999999</v>
      </c>
      <c r="G104" s="187">
        <v>35.260125000000002</v>
      </c>
      <c r="H104" s="187">
        <v>0.97137490000000004</v>
      </c>
      <c r="I104" s="62">
        <v>0.98285528</v>
      </c>
      <c r="J104" s="62">
        <v>4.4372447000000002E-2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28.49408</v>
      </c>
      <c r="Y104" s="187">
        <v>32.178758999999999</v>
      </c>
      <c r="Z104" s="187">
        <v>0.94610623000000005</v>
      </c>
      <c r="AA104" s="62">
        <v>0.96858765999999996</v>
      </c>
      <c r="AB104" s="62">
        <v>6.5024090000000007E-2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6"/>
      <c r="AM104" s="86">
        <f t="shared" si="14"/>
        <v>-2.9554219999999987</v>
      </c>
      <c r="AN104" s="121">
        <f t="shared" si="15"/>
        <v>-3.0813660000000027</v>
      </c>
      <c r="AO104" s="121">
        <f t="shared" si="16"/>
        <v>-2.5268669999999993E-2</v>
      </c>
      <c r="AP104" s="121">
        <f t="shared" si="17"/>
        <v>-1.4267620000000036E-2</v>
      </c>
      <c r="AQ104" s="87">
        <f t="shared" si="18"/>
        <v>2.0651643000000004E-2</v>
      </c>
      <c r="AR104" s="37"/>
      <c r="AS104" s="234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35.109926000000002</v>
      </c>
      <c r="G105" s="187">
        <v>39.404114999999997</v>
      </c>
      <c r="H105" s="187">
        <v>0.98867375999999996</v>
      </c>
      <c r="I105" s="62">
        <v>0.99242359000000002</v>
      </c>
      <c r="J105" s="62">
        <v>2.3629094999999999E-2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32.533318000000001</v>
      </c>
      <c r="Y105" s="187">
        <v>36.377592999999997</v>
      </c>
      <c r="Z105" s="187">
        <v>0.97709884000000002</v>
      </c>
      <c r="AA105" s="62">
        <v>0.98584837000000003</v>
      </c>
      <c r="AB105" s="62">
        <v>3.5739649999999998E-2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6"/>
      <c r="AM105" s="86">
        <f t="shared" si="14"/>
        <v>-2.5766080000000002</v>
      </c>
      <c r="AN105" s="121">
        <f t="shared" si="15"/>
        <v>-3.0265219999999999</v>
      </c>
      <c r="AO105" s="121">
        <f t="shared" si="16"/>
        <v>-1.1574919999999933E-2</v>
      </c>
      <c r="AP105" s="121">
        <f t="shared" si="17"/>
        <v>-6.5752199999999927E-3</v>
      </c>
      <c r="AQ105" s="87">
        <f t="shared" si="18"/>
        <v>1.2110554999999999E-2</v>
      </c>
      <c r="AR105" s="37"/>
      <c r="AS105" s="234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37.379041999999998</v>
      </c>
      <c r="G106" s="187">
        <v>41.785266999999997</v>
      </c>
      <c r="H106" s="187">
        <v>0.99406304999999995</v>
      </c>
      <c r="I106" s="62">
        <v>0.99586523999999998</v>
      </c>
      <c r="J106" s="62">
        <v>1.4811695E-2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36.149492000000002</v>
      </c>
      <c r="Y106" s="187">
        <v>40.452900999999997</v>
      </c>
      <c r="Z106" s="187">
        <v>0.99058491000000004</v>
      </c>
      <c r="AA106" s="62">
        <v>0.99368422999999995</v>
      </c>
      <c r="AB106" s="62">
        <v>1.9947001999999998E-2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6"/>
      <c r="AM106" s="86">
        <f t="shared" si="14"/>
        <v>-1.2295499999999961</v>
      </c>
      <c r="AN106" s="121">
        <f t="shared" si="15"/>
        <v>-1.3323660000000004</v>
      </c>
      <c r="AO106" s="121">
        <f t="shared" si="16"/>
        <v>-3.4781399999999074E-3</v>
      </c>
      <c r="AP106" s="121">
        <f t="shared" si="17"/>
        <v>-2.1810100000000388E-3</v>
      </c>
      <c r="AQ106" s="87">
        <f t="shared" si="18"/>
        <v>5.1353069999999987E-3</v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>
        <v>27.747225</v>
      </c>
      <c r="G108" s="96">
        <v>31.754883</v>
      </c>
      <c r="H108" s="96">
        <v>0.93529032000000001</v>
      </c>
      <c r="I108" s="60">
        <v>0.96697938000000005</v>
      </c>
      <c r="J108" s="60">
        <v>7.270211E-2</v>
      </c>
      <c r="K108" s="61"/>
      <c r="L108" s="258"/>
      <c r="M108" s="258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>
        <v>25.588332000000001</v>
      </c>
      <c r="Y108" s="96">
        <v>29.722154</v>
      </c>
      <c r="Z108" s="96">
        <v>0.90158088999999997</v>
      </c>
      <c r="AA108" s="60">
        <v>0.95195262000000003</v>
      </c>
      <c r="AB108" s="60">
        <v>0.107526466</v>
      </c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5" t="s">
        <v>84</v>
      </c>
      <c r="AM108" s="119">
        <f t="shared" si="14"/>
        <v>-2.1588929999999991</v>
      </c>
      <c r="AN108" s="95">
        <f t="shared" si="15"/>
        <v>-2.0327289999999998</v>
      </c>
      <c r="AO108" s="95">
        <f t="shared" si="16"/>
        <v>-3.370943000000004E-2</v>
      </c>
      <c r="AP108" s="95">
        <f t="shared" si="17"/>
        <v>-1.5026760000000028E-2</v>
      </c>
      <c r="AQ108" s="120">
        <f t="shared" si="18"/>
        <v>3.4824356000000001E-2</v>
      </c>
      <c r="AR108" s="37"/>
      <c r="AS108" s="234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>
        <v>31.528739000000002</v>
      </c>
      <c r="G109" s="187">
        <v>35.448141999999997</v>
      </c>
      <c r="H109" s="187">
        <v>0.97100348999999997</v>
      </c>
      <c r="I109" s="62">
        <v>0.98346769000000001</v>
      </c>
      <c r="J109" s="62">
        <v>3.8021716999999997E-2</v>
      </c>
      <c r="K109" s="188"/>
      <c r="L109" s="259"/>
      <c r="M109" s="259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>
        <v>28.571292</v>
      </c>
      <c r="Y109" s="187">
        <v>32.489573999999998</v>
      </c>
      <c r="Z109" s="187">
        <v>0.94498503</v>
      </c>
      <c r="AA109" s="62">
        <v>0.96967736999999998</v>
      </c>
      <c r="AB109" s="62">
        <v>6.0418192000000003E-2</v>
      </c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6"/>
      <c r="AM109" s="86">
        <f t="shared" si="14"/>
        <v>-2.9574470000000019</v>
      </c>
      <c r="AN109" s="121">
        <f t="shared" si="15"/>
        <v>-2.9585679999999996</v>
      </c>
      <c r="AO109" s="121">
        <f t="shared" si="16"/>
        <v>-2.6018459999999966E-2</v>
      </c>
      <c r="AP109" s="121">
        <f t="shared" si="17"/>
        <v>-1.3790320000000023E-2</v>
      </c>
      <c r="AQ109" s="87">
        <f t="shared" si="18"/>
        <v>2.2396475000000006E-2</v>
      </c>
      <c r="AR109" s="37"/>
      <c r="AS109" s="234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>
        <v>35.599198000000001</v>
      </c>
      <c r="G110" s="187">
        <v>39.848820000000003</v>
      </c>
      <c r="H110" s="187">
        <v>0.98898052000000003</v>
      </c>
      <c r="I110" s="62">
        <v>0.99275480999999999</v>
      </c>
      <c r="J110" s="62">
        <v>2.0356546999999999E-2</v>
      </c>
      <c r="K110" s="188"/>
      <c r="L110" s="259"/>
      <c r="M110" s="259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>
        <v>32.801788000000002</v>
      </c>
      <c r="Y110" s="187">
        <v>36.642854999999997</v>
      </c>
      <c r="Z110" s="187">
        <v>0.97674998000000002</v>
      </c>
      <c r="AA110" s="62">
        <v>0.98588609000000005</v>
      </c>
      <c r="AB110" s="62">
        <v>3.1030006999999998E-2</v>
      </c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6"/>
      <c r="AM110" s="86">
        <f t="shared" si="14"/>
        <v>-2.7974099999999993</v>
      </c>
      <c r="AN110" s="121">
        <f t="shared" si="15"/>
        <v>-3.2059650000000062</v>
      </c>
      <c r="AO110" s="121">
        <f t="shared" si="16"/>
        <v>-1.2230540000000012E-2</v>
      </c>
      <c r="AP110" s="121">
        <f t="shared" si="17"/>
        <v>-6.8687199999999393E-3</v>
      </c>
      <c r="AQ110" s="87">
        <f t="shared" si="18"/>
        <v>1.0673459999999999E-2</v>
      </c>
      <c r="AR110" s="37"/>
      <c r="AS110" s="234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>
        <v>38.089284999999997</v>
      </c>
      <c r="G111" s="187">
        <v>42.489742999999997</v>
      </c>
      <c r="H111" s="187">
        <v>0.99430249000000004</v>
      </c>
      <c r="I111" s="62">
        <v>0.99591865999999996</v>
      </c>
      <c r="J111" s="62">
        <v>1.2541223000000001E-2</v>
      </c>
      <c r="K111" s="188"/>
      <c r="L111" s="259"/>
      <c r="M111" s="259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>
        <v>36.798105999999997</v>
      </c>
      <c r="Y111" s="187">
        <v>41.060738000000001</v>
      </c>
      <c r="Z111" s="187">
        <v>0.99085915000000002</v>
      </c>
      <c r="AA111" s="62">
        <v>0.99381955</v>
      </c>
      <c r="AB111" s="62">
        <v>1.6860215000000001E-2</v>
      </c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6"/>
      <c r="AM111" s="86">
        <f t="shared" si="14"/>
        <v>-1.2911789999999996</v>
      </c>
      <c r="AN111" s="121">
        <f t="shared" si="15"/>
        <v>-1.4290049999999965</v>
      </c>
      <c r="AO111" s="121">
        <f t="shared" si="16"/>
        <v>-3.4433400000000169E-3</v>
      </c>
      <c r="AP111" s="121">
        <f t="shared" si="17"/>
        <v>-2.0991099999999596E-3</v>
      </c>
      <c r="AQ111" s="87">
        <f t="shared" si="18"/>
        <v>4.3189920000000007E-3</v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>
        <v>26.795119</v>
      </c>
      <c r="G113" s="96">
        <v>30.933826</v>
      </c>
      <c r="H113" s="96">
        <v>0.92428315999999999</v>
      </c>
      <c r="I113" s="60">
        <v>0.95364019</v>
      </c>
      <c r="J113" s="60">
        <v>6.9543670000000002E-2</v>
      </c>
      <c r="K113" s="61"/>
      <c r="L113" s="258"/>
      <c r="M113" s="258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>
        <v>24.910625</v>
      </c>
      <c r="Y113" s="96">
        <v>29.272735000000001</v>
      </c>
      <c r="Z113" s="96">
        <v>0.89259093</v>
      </c>
      <c r="AA113" s="60">
        <v>0.94044417999999996</v>
      </c>
      <c r="AB113" s="60">
        <v>0.10051398</v>
      </c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5" t="s">
        <v>85</v>
      </c>
      <c r="AM113" s="119">
        <f t="shared" si="14"/>
        <v>-1.8844940000000001</v>
      </c>
      <c r="AN113" s="95">
        <f t="shared" si="15"/>
        <v>-1.661090999999999</v>
      </c>
      <c r="AO113" s="95">
        <f t="shared" si="16"/>
        <v>-3.1692229999999988E-2</v>
      </c>
      <c r="AP113" s="95">
        <f t="shared" si="17"/>
        <v>-1.3196010000000036E-2</v>
      </c>
      <c r="AQ113" s="120">
        <f t="shared" si="18"/>
        <v>3.0970310000000001E-2</v>
      </c>
      <c r="AR113" s="37"/>
      <c r="AS113" s="234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>
        <v>31.17774</v>
      </c>
      <c r="G114" s="187">
        <v>34.908425000000001</v>
      </c>
      <c r="H114" s="187">
        <v>0.96232437999999998</v>
      </c>
      <c r="I114" s="62">
        <v>0.97699820000000004</v>
      </c>
      <c r="J114" s="62">
        <v>3.740392E-2</v>
      </c>
      <c r="K114" s="188"/>
      <c r="L114" s="259"/>
      <c r="M114" s="259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>
        <v>27.870853</v>
      </c>
      <c r="Y114" s="187">
        <v>31.84665</v>
      </c>
      <c r="Z114" s="187">
        <v>0.93399628000000001</v>
      </c>
      <c r="AA114" s="62">
        <v>0.96034911000000001</v>
      </c>
      <c r="AB114" s="62">
        <v>6.0221884000000003E-2</v>
      </c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6"/>
      <c r="AM114" s="86">
        <f t="shared" si="14"/>
        <v>-3.3068869999999997</v>
      </c>
      <c r="AN114" s="121">
        <f t="shared" si="15"/>
        <v>-3.0617750000000008</v>
      </c>
      <c r="AO114" s="121">
        <f t="shared" si="16"/>
        <v>-2.8328099999999967E-2</v>
      </c>
      <c r="AP114" s="121">
        <f t="shared" si="17"/>
        <v>-1.6649090000000033E-2</v>
      </c>
      <c r="AQ114" s="87">
        <f t="shared" si="18"/>
        <v>2.2817964000000003E-2</v>
      </c>
      <c r="AR114" s="37"/>
      <c r="AS114" s="234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>
        <v>35.683492000000001</v>
      </c>
      <c r="G115" s="187">
        <v>39.648209000000001</v>
      </c>
      <c r="H115" s="187">
        <v>0.98569030000000002</v>
      </c>
      <c r="I115" s="62">
        <v>0.99059481000000005</v>
      </c>
      <c r="J115" s="62">
        <v>1.7206824999999999E-2</v>
      </c>
      <c r="K115" s="188"/>
      <c r="L115" s="259"/>
      <c r="M115" s="259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>
        <v>32.367981</v>
      </c>
      <c r="Y115" s="187">
        <v>36.000869999999999</v>
      </c>
      <c r="Z115" s="187">
        <v>0.97000660000000005</v>
      </c>
      <c r="AA115" s="62">
        <v>0.98101853000000006</v>
      </c>
      <c r="AB115" s="62">
        <v>3.039093E-2</v>
      </c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6"/>
      <c r="AM115" s="86">
        <f t="shared" si="14"/>
        <v>-3.3155110000000008</v>
      </c>
      <c r="AN115" s="121">
        <f t="shared" si="15"/>
        <v>-3.6473390000000023</v>
      </c>
      <c r="AO115" s="121">
        <f t="shared" si="16"/>
        <v>-1.5683699999999967E-2</v>
      </c>
      <c r="AP115" s="121">
        <f t="shared" si="17"/>
        <v>-9.5762799999999926E-3</v>
      </c>
      <c r="AQ115" s="87">
        <f t="shared" si="18"/>
        <v>1.3184105000000002E-2</v>
      </c>
      <c r="AR115" s="37"/>
      <c r="AS115" s="234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>
        <v>38.638184000000003</v>
      </c>
      <c r="G116" s="187">
        <v>42.854748000000001</v>
      </c>
      <c r="H116" s="187">
        <v>0.99334853999999995</v>
      </c>
      <c r="I116" s="62">
        <v>0.99533311000000002</v>
      </c>
      <c r="J116" s="62">
        <v>9.1266409999999996E-3</v>
      </c>
      <c r="K116" s="188"/>
      <c r="L116" s="259"/>
      <c r="M116" s="259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>
        <v>36.945394999999998</v>
      </c>
      <c r="Y116" s="187">
        <v>40.964066000000003</v>
      </c>
      <c r="Z116" s="187">
        <v>0.98846637000000004</v>
      </c>
      <c r="AA116" s="62">
        <v>0.99238095000000004</v>
      </c>
      <c r="AB116" s="62">
        <v>1.3939862000000001E-2</v>
      </c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6"/>
      <c r="AM116" s="86">
        <f t="shared" si="14"/>
        <v>-1.6927890000000048</v>
      </c>
      <c r="AN116" s="121">
        <f t="shared" si="15"/>
        <v>-1.8906819999999982</v>
      </c>
      <c r="AO116" s="121">
        <f t="shared" si="16"/>
        <v>-4.882169999999908E-3</v>
      </c>
      <c r="AP116" s="121">
        <f t="shared" si="17"/>
        <v>-2.9521599999999815E-3</v>
      </c>
      <c r="AQ116" s="87">
        <f t="shared" si="18"/>
        <v>4.8132210000000012E-3</v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>
        <v>28.512459</v>
      </c>
      <c r="G118" s="96">
        <v>32.437117000000001</v>
      </c>
      <c r="H118" s="96">
        <v>0.94391811999999997</v>
      </c>
      <c r="I118" s="60">
        <v>0.96763138000000004</v>
      </c>
      <c r="J118" s="60">
        <v>7.8468114000000005E-2</v>
      </c>
      <c r="K118" s="61"/>
      <c r="L118" s="258"/>
      <c r="M118" s="258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>
        <v>25.706699</v>
      </c>
      <c r="Y118" s="96">
        <v>30.066317999999999</v>
      </c>
      <c r="Z118" s="96">
        <v>0.90994797000000005</v>
      </c>
      <c r="AA118" s="60">
        <v>0.94856876999999995</v>
      </c>
      <c r="AB118" s="60">
        <v>0.11878809</v>
      </c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5" t="s">
        <v>86</v>
      </c>
      <c r="AM118" s="119">
        <f t="shared" si="14"/>
        <v>-2.8057599999999994</v>
      </c>
      <c r="AN118" s="95">
        <f t="shared" si="15"/>
        <v>-2.3707990000000017</v>
      </c>
      <c r="AO118" s="95">
        <f t="shared" si="16"/>
        <v>-3.3970149999999921E-2</v>
      </c>
      <c r="AP118" s="95">
        <f t="shared" si="17"/>
        <v>-1.9062610000000091E-2</v>
      </c>
      <c r="AQ118" s="120">
        <f t="shared" si="18"/>
        <v>4.0319975999999993E-2</v>
      </c>
      <c r="AR118" s="37"/>
      <c r="AS118" s="234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>
        <v>32.146965999999999</v>
      </c>
      <c r="G119" s="187">
        <v>35.926482999999998</v>
      </c>
      <c r="H119" s="187">
        <v>0.97550890999999995</v>
      </c>
      <c r="I119" s="62">
        <v>0.98379406000000003</v>
      </c>
      <c r="J119" s="62">
        <v>4.0551512999999997E-2</v>
      </c>
      <c r="K119" s="188"/>
      <c r="L119" s="259"/>
      <c r="M119" s="259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>
        <v>29.187597</v>
      </c>
      <c r="Y119" s="187">
        <v>33.181558000000003</v>
      </c>
      <c r="Z119" s="187">
        <v>0.95276985999999997</v>
      </c>
      <c r="AA119" s="62">
        <v>0.97121203</v>
      </c>
      <c r="AB119" s="62">
        <v>6.4561439999999998E-2</v>
      </c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6"/>
      <c r="AM119" s="86">
        <f t="shared" si="14"/>
        <v>-2.9593689999999988</v>
      </c>
      <c r="AN119" s="121">
        <f t="shared" si="15"/>
        <v>-2.744924999999995</v>
      </c>
      <c r="AO119" s="121">
        <f t="shared" si="16"/>
        <v>-2.2739049999999983E-2</v>
      </c>
      <c r="AP119" s="121">
        <f t="shared" si="17"/>
        <v>-1.2582030000000022E-2</v>
      </c>
      <c r="AQ119" s="87">
        <f t="shared" si="18"/>
        <v>2.4009927E-2</v>
      </c>
      <c r="AR119" s="37"/>
      <c r="AS119" s="234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>
        <v>36.816225000000003</v>
      </c>
      <c r="G120" s="187">
        <v>40.757389000000003</v>
      </c>
      <c r="H120" s="187">
        <v>0.99060948999999998</v>
      </c>
      <c r="I120" s="62">
        <v>0.99350145000000001</v>
      </c>
      <c r="J120" s="62">
        <v>1.9801643000000001E-2</v>
      </c>
      <c r="K120" s="188"/>
      <c r="L120" s="259"/>
      <c r="M120" s="259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>
        <v>33.607810000000001</v>
      </c>
      <c r="Y120" s="187">
        <v>37.300618</v>
      </c>
      <c r="Z120" s="187">
        <v>0.98042806999999998</v>
      </c>
      <c r="AA120" s="62">
        <v>0.98723634999999998</v>
      </c>
      <c r="AB120" s="62">
        <v>3.2166383999999999E-2</v>
      </c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6"/>
      <c r="AM120" s="86">
        <f t="shared" si="14"/>
        <v>-3.2084150000000022</v>
      </c>
      <c r="AN120" s="121">
        <f t="shared" si="15"/>
        <v>-3.4567710000000034</v>
      </c>
      <c r="AO120" s="121">
        <f t="shared" si="16"/>
        <v>-1.0181419999999997E-2</v>
      </c>
      <c r="AP120" s="121">
        <f t="shared" si="17"/>
        <v>-6.2651000000000234E-3</v>
      </c>
      <c r="AQ120" s="87">
        <f t="shared" si="18"/>
        <v>1.2364740999999999E-2</v>
      </c>
      <c r="AR120" s="37"/>
      <c r="AS120" s="234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>
        <v>39.658025000000002</v>
      </c>
      <c r="G121" s="187">
        <v>43.908799999999999</v>
      </c>
      <c r="H121" s="187">
        <v>0.99502292999999997</v>
      </c>
      <c r="I121" s="62">
        <v>0.99655689000000003</v>
      </c>
      <c r="J121" s="62">
        <v>1.0398940000000001E-2</v>
      </c>
      <c r="K121" s="188"/>
      <c r="L121" s="259"/>
      <c r="M121" s="259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>
        <v>38.008246999999997</v>
      </c>
      <c r="Y121" s="187">
        <v>41.943050999999997</v>
      </c>
      <c r="Z121" s="187">
        <v>0.99226537000000004</v>
      </c>
      <c r="AA121" s="62">
        <v>0.99458753</v>
      </c>
      <c r="AB121" s="62">
        <v>1.5627228E-2</v>
      </c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6"/>
      <c r="AM121" s="86">
        <f t="shared" si="14"/>
        <v>-1.6497780000000049</v>
      </c>
      <c r="AN121" s="121">
        <f t="shared" si="15"/>
        <v>-1.9657490000000024</v>
      </c>
      <c r="AO121" s="121">
        <f t="shared" si="16"/>
        <v>-2.7575599999999367E-3</v>
      </c>
      <c r="AP121" s="121">
        <f t="shared" si="17"/>
        <v>-1.9693600000000311E-3</v>
      </c>
      <c r="AQ121" s="87">
        <f t="shared" si="18"/>
        <v>5.2282879999999993E-3</v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>
        <v>28.086749000000001</v>
      </c>
      <c r="G123" s="96">
        <v>32.139144000000002</v>
      </c>
      <c r="H123" s="96">
        <v>0.94324834000000002</v>
      </c>
      <c r="I123" s="60">
        <v>0.96966213999999995</v>
      </c>
      <c r="J123" s="60">
        <v>8.0608600000000002E-2</v>
      </c>
      <c r="K123" s="61"/>
      <c r="L123" s="258"/>
      <c r="M123" s="258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>
        <v>25.054390000000001</v>
      </c>
      <c r="Y123" s="96">
        <v>29.639859000000001</v>
      </c>
      <c r="Z123" s="96">
        <v>0.90758203999999998</v>
      </c>
      <c r="AA123" s="60">
        <v>0.95341809</v>
      </c>
      <c r="AB123" s="60">
        <v>0.12080157499999999</v>
      </c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5" t="s">
        <v>87</v>
      </c>
      <c r="AM123" s="119">
        <f t="shared" si="14"/>
        <v>-3.0323589999999996</v>
      </c>
      <c r="AN123" s="95">
        <f t="shared" si="15"/>
        <v>-2.4992850000000004</v>
      </c>
      <c r="AO123" s="95">
        <f t="shared" si="16"/>
        <v>-3.566630000000004E-2</v>
      </c>
      <c r="AP123" s="95">
        <f t="shared" si="17"/>
        <v>-1.6244049999999954E-2</v>
      </c>
      <c r="AQ123" s="120">
        <f t="shared" si="18"/>
        <v>4.0192974999999992E-2</v>
      </c>
      <c r="AR123" s="37"/>
      <c r="AS123" s="234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>
        <v>31.915213000000001</v>
      </c>
      <c r="G124" s="187">
        <v>35.805112999999999</v>
      </c>
      <c r="H124" s="187">
        <v>0.97621632999999997</v>
      </c>
      <c r="I124" s="62">
        <v>0.98564229000000003</v>
      </c>
      <c r="J124" s="62">
        <v>4.1628953000000003E-2</v>
      </c>
      <c r="K124" s="188"/>
      <c r="L124" s="259"/>
      <c r="M124" s="259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>
        <v>29.008144999999999</v>
      </c>
      <c r="Y124" s="187">
        <v>32.95149</v>
      </c>
      <c r="Z124" s="187">
        <v>0.95329503999999998</v>
      </c>
      <c r="AA124" s="62">
        <v>0.97390964999999996</v>
      </c>
      <c r="AB124" s="62">
        <v>6.5744090000000005E-2</v>
      </c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6"/>
      <c r="AM124" s="86">
        <f t="shared" si="14"/>
        <v>-2.9070680000000024</v>
      </c>
      <c r="AN124" s="121">
        <f t="shared" si="15"/>
        <v>-2.8536229999999989</v>
      </c>
      <c r="AO124" s="121">
        <f t="shared" si="16"/>
        <v>-2.2921289999999983E-2</v>
      </c>
      <c r="AP124" s="121">
        <f t="shared" si="17"/>
        <v>-1.1732640000000072E-2</v>
      </c>
      <c r="AQ124" s="87">
        <f t="shared" si="18"/>
        <v>2.4115137000000002E-2</v>
      </c>
      <c r="AR124" s="37"/>
      <c r="AS124" s="234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>
        <v>36.271929999999998</v>
      </c>
      <c r="G125" s="187">
        <v>40.378526999999998</v>
      </c>
      <c r="H125" s="187">
        <v>0.99087018999999998</v>
      </c>
      <c r="I125" s="62">
        <v>0.99393582999999996</v>
      </c>
      <c r="J125" s="62">
        <v>2.0267912999999999E-2</v>
      </c>
      <c r="K125" s="188"/>
      <c r="L125" s="259"/>
      <c r="M125" s="259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>
        <v>33.255409</v>
      </c>
      <c r="Y125" s="187">
        <v>36.997309999999999</v>
      </c>
      <c r="Z125" s="187">
        <v>0.98105975999999995</v>
      </c>
      <c r="AA125" s="62">
        <v>0.98837363</v>
      </c>
      <c r="AB125" s="62">
        <v>3.5898342999999999E-2</v>
      </c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6"/>
      <c r="AM125" s="86">
        <f t="shared" si="14"/>
        <v>-3.0165209999999973</v>
      </c>
      <c r="AN125" s="121">
        <f t="shared" si="15"/>
        <v>-3.3812169999999995</v>
      </c>
      <c r="AO125" s="121">
        <f t="shared" si="16"/>
        <v>-9.8104300000000366E-3</v>
      </c>
      <c r="AP125" s="121">
        <f t="shared" si="17"/>
        <v>-5.5621999999999616E-3</v>
      </c>
      <c r="AQ125" s="87">
        <f t="shared" si="18"/>
        <v>1.5630430000000001E-2</v>
      </c>
      <c r="AR125" s="37"/>
      <c r="AS125" s="234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>
        <v>38.901949999999999</v>
      </c>
      <c r="G126" s="187">
        <v>43.144694000000001</v>
      </c>
      <c r="H126" s="187">
        <v>0.99487716999999998</v>
      </c>
      <c r="I126" s="62">
        <v>0.99639003000000004</v>
      </c>
      <c r="J126" s="62">
        <v>1.1972869000000001E-2</v>
      </c>
      <c r="K126" s="188"/>
      <c r="L126" s="259"/>
      <c r="M126" s="259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>
        <v>37.380878000000003</v>
      </c>
      <c r="Y126" s="187">
        <v>41.476573999999999</v>
      </c>
      <c r="Z126" s="187">
        <v>0.99228121000000002</v>
      </c>
      <c r="AA126" s="62">
        <v>0.99471443000000004</v>
      </c>
      <c r="AB126" s="62">
        <v>1.6539465999999999E-2</v>
      </c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6"/>
      <c r="AM126" s="86">
        <f t="shared" si="14"/>
        <v>-1.5210719999999966</v>
      </c>
      <c r="AN126" s="121">
        <f t="shared" si="15"/>
        <v>-1.6681200000000018</v>
      </c>
      <c r="AO126" s="121">
        <f t="shared" si="16"/>
        <v>-2.5959599999999527E-3</v>
      </c>
      <c r="AP126" s="121">
        <f t="shared" si="17"/>
        <v>-1.6755999999999993E-3</v>
      </c>
      <c r="AQ126" s="87">
        <f t="shared" si="18"/>
        <v>4.5665969999999986E-3</v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>
        <v>28.564352</v>
      </c>
      <c r="G128" s="96">
        <v>32.357202000000001</v>
      </c>
      <c r="H128" s="96">
        <v>0.93836628</v>
      </c>
      <c r="I128" s="60">
        <v>0.96908313999999995</v>
      </c>
      <c r="J128" s="60">
        <v>7.317208E-2</v>
      </c>
      <c r="K128" s="61"/>
      <c r="L128" s="258"/>
      <c r="M128" s="258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>
        <v>26.412286999999999</v>
      </c>
      <c r="Y128" s="96">
        <v>30.310649999999999</v>
      </c>
      <c r="Z128" s="96">
        <v>0.90403732999999997</v>
      </c>
      <c r="AA128" s="60">
        <v>0.95611860000000004</v>
      </c>
      <c r="AB128" s="60">
        <v>0.110194154</v>
      </c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5" t="s">
        <v>88</v>
      </c>
      <c r="AM128" s="119">
        <f t="shared" si="14"/>
        <v>-2.1520650000000003</v>
      </c>
      <c r="AN128" s="95">
        <f t="shared" si="15"/>
        <v>-2.0465520000000019</v>
      </c>
      <c r="AO128" s="95">
        <f t="shared" si="16"/>
        <v>-3.4328950000000025E-2</v>
      </c>
      <c r="AP128" s="95">
        <f t="shared" si="17"/>
        <v>-1.2964539999999913E-2</v>
      </c>
      <c r="AQ128" s="120">
        <f t="shared" si="18"/>
        <v>3.7022074000000002E-2</v>
      </c>
      <c r="AR128" s="37"/>
      <c r="AS128" s="234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>
        <v>32.481637999999997</v>
      </c>
      <c r="G129" s="187">
        <v>36.143658000000002</v>
      </c>
      <c r="H129" s="187">
        <v>0.97348009999999996</v>
      </c>
      <c r="I129" s="62">
        <v>0.98388260999999999</v>
      </c>
      <c r="J129" s="62">
        <v>3.7425122999999998E-2</v>
      </c>
      <c r="K129" s="188"/>
      <c r="L129" s="259"/>
      <c r="M129" s="259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>
        <v>29.466417</v>
      </c>
      <c r="Y129" s="187">
        <v>33.243938999999997</v>
      </c>
      <c r="Z129" s="187">
        <v>0.94787259999999995</v>
      </c>
      <c r="AA129" s="62">
        <v>0.97263679999999997</v>
      </c>
      <c r="AB129" s="62">
        <v>6.1799555999999999E-2</v>
      </c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6"/>
      <c r="AM129" s="86">
        <f t="shared" si="14"/>
        <v>-3.0152209999999968</v>
      </c>
      <c r="AN129" s="121">
        <f t="shared" si="15"/>
        <v>-2.8997190000000046</v>
      </c>
      <c r="AO129" s="121">
        <f t="shared" si="16"/>
        <v>-2.5607500000000005E-2</v>
      </c>
      <c r="AP129" s="121">
        <f t="shared" si="17"/>
        <v>-1.1245810000000023E-2</v>
      </c>
      <c r="AQ129" s="87">
        <f t="shared" si="18"/>
        <v>2.4374433000000001E-2</v>
      </c>
      <c r="AR129" s="37"/>
      <c r="AS129" s="234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>
        <v>36.404265000000002</v>
      </c>
      <c r="G130" s="187">
        <v>40.564166</v>
      </c>
      <c r="H130" s="187">
        <v>0.98996070999999997</v>
      </c>
      <c r="I130" s="62">
        <v>0.99283759000000005</v>
      </c>
      <c r="J130" s="62">
        <v>1.8203906999999998E-2</v>
      </c>
      <c r="K130" s="188"/>
      <c r="L130" s="259"/>
      <c r="M130" s="259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>
        <v>33.477826</v>
      </c>
      <c r="Y130" s="187">
        <v>37.059544000000002</v>
      </c>
      <c r="Z130" s="187">
        <v>0.97869647999999998</v>
      </c>
      <c r="AA130" s="62">
        <v>0.98620253999999996</v>
      </c>
      <c r="AB130" s="62">
        <v>2.9155726999999999E-2</v>
      </c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6"/>
      <c r="AM130" s="86">
        <f t="shared" si="14"/>
        <v>-2.926439000000002</v>
      </c>
      <c r="AN130" s="121">
        <f t="shared" si="15"/>
        <v>-3.5046219999999977</v>
      </c>
      <c r="AO130" s="121">
        <f t="shared" si="16"/>
        <v>-1.1264229999999986E-2</v>
      </c>
      <c r="AP130" s="121">
        <f t="shared" si="17"/>
        <v>-6.6350500000000867E-3</v>
      </c>
      <c r="AQ130" s="87">
        <f t="shared" si="18"/>
        <v>1.0951820000000001E-2</v>
      </c>
      <c r="AR130" s="37"/>
      <c r="AS130" s="234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>
        <v>38.729312</v>
      </c>
      <c r="G131" s="187">
        <v>43.196185</v>
      </c>
      <c r="H131" s="187">
        <v>0.99481470999999999</v>
      </c>
      <c r="I131" s="62">
        <v>0.99607513000000003</v>
      </c>
      <c r="J131" s="62">
        <v>1.0912299E-2</v>
      </c>
      <c r="K131" s="188"/>
      <c r="L131" s="259"/>
      <c r="M131" s="259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>
        <v>37.395980000000002</v>
      </c>
      <c r="Y131" s="187">
        <v>41.562837000000002</v>
      </c>
      <c r="Z131" s="187">
        <v>0.99172428999999995</v>
      </c>
      <c r="AA131" s="62">
        <v>0.99396311000000004</v>
      </c>
      <c r="AB131" s="62">
        <v>1.4977545E-2</v>
      </c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6"/>
      <c r="AM131" s="86">
        <f t="shared" si="14"/>
        <v>-1.3333319999999986</v>
      </c>
      <c r="AN131" s="121">
        <f t="shared" si="15"/>
        <v>-1.633347999999998</v>
      </c>
      <c r="AO131" s="121">
        <f t="shared" si="16"/>
        <v>-3.0904200000000381E-3</v>
      </c>
      <c r="AP131" s="121">
        <f t="shared" si="17"/>
        <v>-2.1120199999999922E-3</v>
      </c>
      <c r="AQ131" s="87">
        <f t="shared" si="18"/>
        <v>4.0652459999999998E-3</v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>
        <v>27.887263000000001</v>
      </c>
      <c r="G133" s="96">
        <v>31.873521</v>
      </c>
      <c r="H133" s="96">
        <v>0.93141578000000003</v>
      </c>
      <c r="I133" s="60">
        <v>0.96286877000000004</v>
      </c>
      <c r="J133" s="60">
        <v>6.7181290000000005E-2</v>
      </c>
      <c r="K133" s="61"/>
      <c r="L133" s="258"/>
      <c r="M133" s="258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>
        <v>25.246497999999999</v>
      </c>
      <c r="Y133" s="96">
        <v>29.561643</v>
      </c>
      <c r="Z133" s="96">
        <v>0.89434261000000004</v>
      </c>
      <c r="AA133" s="60">
        <v>0.94913323999999999</v>
      </c>
      <c r="AB133" s="60">
        <v>0.10754730999999999</v>
      </c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5" t="s">
        <v>89</v>
      </c>
      <c r="AM133" s="119">
        <f t="shared" si="14"/>
        <v>-2.6407650000000018</v>
      </c>
      <c r="AN133" s="95">
        <f t="shared" si="15"/>
        <v>-2.3118780000000001</v>
      </c>
      <c r="AO133" s="95">
        <f t="shared" si="16"/>
        <v>-3.7073169999999989E-2</v>
      </c>
      <c r="AP133" s="95">
        <f t="shared" si="17"/>
        <v>-1.3735530000000051E-2</v>
      </c>
      <c r="AQ133" s="120">
        <f t="shared" si="18"/>
        <v>4.0366019999999989E-2</v>
      </c>
      <c r="AR133" s="37"/>
      <c r="AS133" s="234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>
        <v>32.530489000000003</v>
      </c>
      <c r="G134" s="187">
        <v>36.042292000000003</v>
      </c>
      <c r="H134" s="187">
        <v>0.96994568999999997</v>
      </c>
      <c r="I134" s="62">
        <v>0.98201939999999999</v>
      </c>
      <c r="J134" s="62">
        <v>3.1867430000000002E-2</v>
      </c>
      <c r="K134" s="188"/>
      <c r="L134" s="259"/>
      <c r="M134" s="259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>
        <v>28.805910000000001</v>
      </c>
      <c r="Y134" s="187">
        <v>32.657620000000001</v>
      </c>
      <c r="Z134" s="187">
        <v>0.94233549999999999</v>
      </c>
      <c r="AA134" s="62">
        <v>0.96784513999999999</v>
      </c>
      <c r="AB134" s="62">
        <v>5.6613355999999997E-2</v>
      </c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6"/>
      <c r="AM134" s="86">
        <f t="shared" si="14"/>
        <v>-3.7245790000000021</v>
      </c>
      <c r="AN134" s="121">
        <f t="shared" si="15"/>
        <v>-3.3846720000000019</v>
      </c>
      <c r="AO134" s="121">
        <f t="shared" si="16"/>
        <v>-2.7610189999999979E-2</v>
      </c>
      <c r="AP134" s="121">
        <f t="shared" si="17"/>
        <v>-1.4174259999999994E-2</v>
      </c>
      <c r="AQ134" s="87">
        <f t="shared" si="18"/>
        <v>2.4745925999999994E-2</v>
      </c>
      <c r="AR134" s="37"/>
      <c r="AS134" s="234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>
        <v>37.725352000000001</v>
      </c>
      <c r="G135" s="187">
        <v>41.172626999999999</v>
      </c>
      <c r="H135" s="187">
        <v>0.98870347999999997</v>
      </c>
      <c r="I135" s="62">
        <v>0.99252039000000003</v>
      </c>
      <c r="J135" s="62">
        <v>1.2900976E-2</v>
      </c>
      <c r="K135" s="188"/>
      <c r="L135" s="259"/>
      <c r="M135" s="259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>
        <v>33.739423000000002</v>
      </c>
      <c r="Y135" s="187">
        <v>37.217619999999997</v>
      </c>
      <c r="Z135" s="187">
        <v>0.97640552999999997</v>
      </c>
      <c r="AA135" s="62">
        <v>0.98588958999999998</v>
      </c>
      <c r="AB135" s="62">
        <v>2.5381886999999999E-2</v>
      </c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6"/>
      <c r="AM135" s="86">
        <f t="shared" si="14"/>
        <v>-3.9859289999999987</v>
      </c>
      <c r="AN135" s="121">
        <f t="shared" si="15"/>
        <v>-3.9550070000000019</v>
      </c>
      <c r="AO135" s="121">
        <f t="shared" si="16"/>
        <v>-1.2297950000000002E-2</v>
      </c>
      <c r="AP135" s="121">
        <f t="shared" si="17"/>
        <v>-6.6308000000000478E-3</v>
      </c>
      <c r="AQ135" s="87">
        <f t="shared" si="18"/>
        <v>1.2480910999999999E-2</v>
      </c>
      <c r="AR135" s="37"/>
      <c r="AS135" s="234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>
        <v>41.501978999999999</v>
      </c>
      <c r="G136" s="187">
        <v>44.878124999999997</v>
      </c>
      <c r="H136" s="187">
        <v>0.99446217000000003</v>
      </c>
      <c r="I136" s="62">
        <v>0.99631152000000001</v>
      </c>
      <c r="J136" s="62">
        <v>5.5754009999999998E-3</v>
      </c>
      <c r="K136" s="188"/>
      <c r="L136" s="259"/>
      <c r="M136" s="259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>
        <v>38.950187</v>
      </c>
      <c r="Y136" s="187">
        <v>42.380946999999999</v>
      </c>
      <c r="Z136" s="187">
        <v>0.99079664999999995</v>
      </c>
      <c r="AA136" s="62">
        <v>0.99387859999999995</v>
      </c>
      <c r="AB136" s="62">
        <v>9.9152214999999998E-3</v>
      </c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6"/>
      <c r="AM136" s="86">
        <f t="shared" si="14"/>
        <v>-2.5517919999999989</v>
      </c>
      <c r="AN136" s="121">
        <f t="shared" si="15"/>
        <v>-2.4971779999999981</v>
      </c>
      <c r="AO136" s="121">
        <f t="shared" si="16"/>
        <v>-3.6655200000000887E-3</v>
      </c>
      <c r="AP136" s="121">
        <f t="shared" si="17"/>
        <v>-2.4329200000000606E-3</v>
      </c>
      <c r="AQ136" s="87">
        <f t="shared" si="18"/>
        <v>4.3398205E-3</v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>
        <v>28.289425999999999</v>
      </c>
      <c r="G138" s="96">
        <v>31.851870999999999</v>
      </c>
      <c r="H138" s="96">
        <v>0.94959532999999996</v>
      </c>
      <c r="I138" s="60">
        <v>0.96966247000000005</v>
      </c>
      <c r="J138" s="60">
        <v>7.8052430000000006E-2</v>
      </c>
      <c r="K138" s="61"/>
      <c r="L138" s="258"/>
      <c r="M138" s="258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>
        <v>25.860900000000001</v>
      </c>
      <c r="Y138" s="96">
        <v>29.963653000000001</v>
      </c>
      <c r="Z138" s="96">
        <v>0.92318107000000005</v>
      </c>
      <c r="AA138" s="60">
        <v>0.95790649999999999</v>
      </c>
      <c r="AB138" s="60">
        <v>0.11792669</v>
      </c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5" t="s">
        <v>90</v>
      </c>
      <c r="AM138" s="119">
        <f t="shared" si="14"/>
        <v>-2.428525999999998</v>
      </c>
      <c r="AN138" s="95">
        <f t="shared" si="15"/>
        <v>-1.8882179999999984</v>
      </c>
      <c r="AO138" s="95">
        <f t="shared" si="16"/>
        <v>-2.6414259999999912E-2</v>
      </c>
      <c r="AP138" s="95">
        <f t="shared" si="17"/>
        <v>-1.175597000000006E-2</v>
      </c>
      <c r="AQ138" s="120">
        <f t="shared" si="18"/>
        <v>3.9874259999999995E-2</v>
      </c>
      <c r="AR138" s="37"/>
      <c r="AS138" s="234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>
        <v>32.360031999999997</v>
      </c>
      <c r="G139" s="187">
        <v>35.92407</v>
      </c>
      <c r="H139" s="187">
        <v>0.97691992999999999</v>
      </c>
      <c r="I139" s="62">
        <v>0.98542668</v>
      </c>
      <c r="J139" s="62">
        <v>4.5665108000000003E-2</v>
      </c>
      <c r="K139" s="188"/>
      <c r="L139" s="259"/>
      <c r="M139" s="259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>
        <v>29.364145000000001</v>
      </c>
      <c r="Y139" s="187">
        <v>32.831651999999998</v>
      </c>
      <c r="Z139" s="187">
        <v>0.95707377000000005</v>
      </c>
      <c r="AA139" s="62">
        <v>0.97370118000000005</v>
      </c>
      <c r="AB139" s="62">
        <v>6.7279435999999998E-2</v>
      </c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6"/>
      <c r="AM139" s="86">
        <f t="shared" si="14"/>
        <v>-2.9958869999999962</v>
      </c>
      <c r="AN139" s="121">
        <f t="shared" si="15"/>
        <v>-3.0924180000000021</v>
      </c>
      <c r="AO139" s="121">
        <f t="shared" si="16"/>
        <v>-1.9846159999999946E-2</v>
      </c>
      <c r="AP139" s="121">
        <f t="shared" si="17"/>
        <v>-1.1725499999999944E-2</v>
      </c>
      <c r="AQ139" s="87">
        <f t="shared" si="18"/>
        <v>2.1614327999999995E-2</v>
      </c>
      <c r="AR139" s="37"/>
      <c r="AS139" s="234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>
        <v>36.145950999999997</v>
      </c>
      <c r="G140" s="187">
        <v>40.378985999999998</v>
      </c>
      <c r="H140" s="187">
        <v>0.99080873000000003</v>
      </c>
      <c r="I140" s="62">
        <v>0.99375623999999996</v>
      </c>
      <c r="J140" s="62">
        <v>2.4511958E-2</v>
      </c>
      <c r="K140" s="188"/>
      <c r="L140" s="259"/>
      <c r="M140" s="259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>
        <v>33.668545000000002</v>
      </c>
      <c r="Y140" s="187">
        <v>37.335929999999998</v>
      </c>
      <c r="Z140" s="187">
        <v>0.98178326999999999</v>
      </c>
      <c r="AA140" s="62">
        <v>0.98836493000000003</v>
      </c>
      <c r="AB140" s="62">
        <v>3.6801743999999997E-2</v>
      </c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6"/>
      <c r="AM140" s="86">
        <f t="shared" si="14"/>
        <v>-2.4774059999999949</v>
      </c>
      <c r="AN140" s="121">
        <f t="shared" si="15"/>
        <v>-3.043056</v>
      </c>
      <c r="AO140" s="121">
        <f t="shared" si="16"/>
        <v>-9.0254600000000407E-3</v>
      </c>
      <c r="AP140" s="121">
        <f t="shared" si="17"/>
        <v>-5.391309999999927E-3</v>
      </c>
      <c r="AQ140" s="87">
        <f t="shared" si="18"/>
        <v>1.2289785999999997E-2</v>
      </c>
      <c r="AR140" s="37"/>
      <c r="AS140" s="234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>
        <v>38.403202999999998</v>
      </c>
      <c r="G141" s="187">
        <v>42.857368000000001</v>
      </c>
      <c r="H141" s="187">
        <v>0.99495973000000004</v>
      </c>
      <c r="I141" s="62">
        <v>0.99647757999999997</v>
      </c>
      <c r="J141" s="62">
        <v>1.676739E-2</v>
      </c>
      <c r="K141" s="188"/>
      <c r="L141" s="259"/>
      <c r="M141" s="259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>
        <v>37.107660000000003</v>
      </c>
      <c r="Y141" s="187">
        <v>41.405456000000001</v>
      </c>
      <c r="Z141" s="187">
        <v>0.99234714000000002</v>
      </c>
      <c r="AA141" s="62">
        <v>0.99478162999999997</v>
      </c>
      <c r="AB141" s="62">
        <v>2.0958548E-2</v>
      </c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6"/>
      <c r="AM141" s="86">
        <f t="shared" si="14"/>
        <v>-1.295542999999995</v>
      </c>
      <c r="AN141" s="121">
        <f t="shared" si="15"/>
        <v>-1.4519120000000001</v>
      </c>
      <c r="AO141" s="121">
        <f t="shared" si="16"/>
        <v>-2.6125900000000257E-3</v>
      </c>
      <c r="AP141" s="121">
        <f t="shared" si="17"/>
        <v>-1.6959500000000016E-3</v>
      </c>
      <c r="AQ141" s="87">
        <f t="shared" si="18"/>
        <v>4.1911580000000004E-3</v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>
        <v>28.897762</v>
      </c>
      <c r="G143" s="96">
        <v>32.474722</v>
      </c>
      <c r="H143" s="96">
        <v>0.94400267000000004</v>
      </c>
      <c r="I143" s="60">
        <v>0.96827960000000002</v>
      </c>
      <c r="J143" s="60">
        <v>7.5161729999999996E-2</v>
      </c>
      <c r="K143" s="61"/>
      <c r="L143" s="258"/>
      <c r="M143" s="258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>
        <v>26.390312000000002</v>
      </c>
      <c r="Y143" s="96">
        <v>30.252728999999999</v>
      </c>
      <c r="Z143" s="96">
        <v>0.91648450999999997</v>
      </c>
      <c r="AA143" s="60">
        <v>0.95541142999999995</v>
      </c>
      <c r="AB143" s="60">
        <v>0.11254087</v>
      </c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5" t="s">
        <v>91</v>
      </c>
      <c r="AM143" s="119">
        <f t="shared" si="14"/>
        <v>-2.5074499999999986</v>
      </c>
      <c r="AN143" s="95">
        <f t="shared" si="15"/>
        <v>-2.2219930000000012</v>
      </c>
      <c r="AO143" s="95">
        <f t="shared" si="16"/>
        <v>-2.7518160000000069E-2</v>
      </c>
      <c r="AP143" s="95">
        <f t="shared" si="17"/>
        <v>-1.2868170000000068E-2</v>
      </c>
      <c r="AQ143" s="120">
        <f t="shared" si="18"/>
        <v>3.7379140000000005E-2</v>
      </c>
      <c r="AR143" s="37"/>
      <c r="AS143" s="234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>
        <v>32.890275000000003</v>
      </c>
      <c r="G144" s="187">
        <v>36.502035999999997</v>
      </c>
      <c r="H144" s="187">
        <v>0.97478518999999997</v>
      </c>
      <c r="I144" s="62">
        <v>0.98440234999999998</v>
      </c>
      <c r="J144" s="62">
        <v>4.1873023000000002E-2</v>
      </c>
      <c r="K144" s="188"/>
      <c r="L144" s="259"/>
      <c r="M144" s="259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>
        <v>29.810086999999999</v>
      </c>
      <c r="Y144" s="187">
        <v>33.427619999999997</v>
      </c>
      <c r="Z144" s="187">
        <v>0.95260719000000005</v>
      </c>
      <c r="AA144" s="62">
        <v>0.97256003000000002</v>
      </c>
      <c r="AB144" s="62">
        <v>6.5980405000000006E-2</v>
      </c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6"/>
      <c r="AM144" s="86">
        <f t="shared" si="14"/>
        <v>-3.0801880000000033</v>
      </c>
      <c r="AN144" s="121">
        <f t="shared" si="15"/>
        <v>-3.0744159999999994</v>
      </c>
      <c r="AO144" s="121">
        <f t="shared" si="16"/>
        <v>-2.217799999999992E-2</v>
      </c>
      <c r="AP144" s="121">
        <f t="shared" si="17"/>
        <v>-1.1842319999999962E-2</v>
      </c>
      <c r="AQ144" s="87">
        <f t="shared" si="18"/>
        <v>2.4107382000000004E-2</v>
      </c>
      <c r="AR144" s="37"/>
      <c r="AS144" s="234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>
        <v>36.899436999999999</v>
      </c>
      <c r="G145" s="187">
        <v>40.883375000000001</v>
      </c>
      <c r="H145" s="187">
        <v>0.99013414</v>
      </c>
      <c r="I145" s="62">
        <v>0.99339138999999999</v>
      </c>
      <c r="J145" s="62">
        <v>2.0654100000000002E-2</v>
      </c>
      <c r="K145" s="188"/>
      <c r="L145" s="259"/>
      <c r="M145" s="259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>
        <v>34.283301999999999</v>
      </c>
      <c r="Y145" s="187">
        <v>37.851232000000003</v>
      </c>
      <c r="Z145" s="187">
        <v>0.98014197999999997</v>
      </c>
      <c r="AA145" s="62">
        <v>0.98760879999999995</v>
      </c>
      <c r="AB145" s="62">
        <v>3.2940336000000001E-2</v>
      </c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6"/>
      <c r="AM145" s="86">
        <f t="shared" si="14"/>
        <v>-2.6161349999999999</v>
      </c>
      <c r="AN145" s="121">
        <f t="shared" si="15"/>
        <v>-3.0321429999999978</v>
      </c>
      <c r="AO145" s="121">
        <f t="shared" si="16"/>
        <v>-9.9921600000000277E-3</v>
      </c>
      <c r="AP145" s="121">
        <f t="shared" si="17"/>
        <v>-5.7825900000000319E-3</v>
      </c>
      <c r="AQ145" s="87">
        <f t="shared" si="18"/>
        <v>1.2286235999999999E-2</v>
      </c>
      <c r="AR145" s="37"/>
      <c r="AS145" s="234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>
        <v>39.620514999999997</v>
      </c>
      <c r="G146" s="187">
        <v>43.730775000000001</v>
      </c>
      <c r="H146" s="187">
        <v>0.99473056999999998</v>
      </c>
      <c r="I146" s="62">
        <v>0.99633914999999995</v>
      </c>
      <c r="J146" s="62">
        <v>1.1030395E-2</v>
      </c>
      <c r="K146" s="188"/>
      <c r="L146" s="259"/>
      <c r="M146" s="259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>
        <v>38.102162</v>
      </c>
      <c r="Y146" s="187">
        <v>42.066777999999999</v>
      </c>
      <c r="Z146" s="187">
        <v>0.99184950999999999</v>
      </c>
      <c r="AA146" s="62">
        <v>0.99447300000000005</v>
      </c>
      <c r="AB146" s="62">
        <v>1.8034229999999998E-2</v>
      </c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6"/>
      <c r="AM146" s="86">
        <f t="shared" si="14"/>
        <v>-1.5183529999999976</v>
      </c>
      <c r="AN146" s="121">
        <f t="shared" si="15"/>
        <v>-1.6639970000000019</v>
      </c>
      <c r="AO146" s="121">
        <f t="shared" si="16"/>
        <v>-2.8810599999999909E-3</v>
      </c>
      <c r="AP146" s="121">
        <f t="shared" si="17"/>
        <v>-1.8661499999998998E-3</v>
      </c>
      <c r="AQ146" s="87">
        <f t="shared" si="18"/>
        <v>7.0038349999999982E-3</v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>
        <v>26.978314999999998</v>
      </c>
      <c r="G148" s="96">
        <v>31.414788000000001</v>
      </c>
      <c r="H148" s="96">
        <v>0.93663858</v>
      </c>
      <c r="I148" s="60">
        <v>0.95881656999999998</v>
      </c>
      <c r="J148" s="60">
        <v>7.4760980000000005E-2</v>
      </c>
      <c r="K148" s="61"/>
      <c r="L148" s="258"/>
      <c r="M148" s="258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>
        <v>24.382684999999999</v>
      </c>
      <c r="Y148" s="96">
        <v>29.158393</v>
      </c>
      <c r="Z148" s="96">
        <v>0.89624223000000003</v>
      </c>
      <c r="AA148" s="60">
        <v>0.93757100000000004</v>
      </c>
      <c r="AB148" s="60">
        <v>0.12234265</v>
      </c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5" t="s">
        <v>92</v>
      </c>
      <c r="AM148" s="119">
        <f t="shared" si="14"/>
        <v>-2.5956299999999999</v>
      </c>
      <c r="AN148" s="95">
        <f t="shared" si="15"/>
        <v>-2.2563950000000013</v>
      </c>
      <c r="AO148" s="95">
        <f t="shared" si="16"/>
        <v>-4.039634999999997E-2</v>
      </c>
      <c r="AP148" s="95">
        <f t="shared" si="17"/>
        <v>-2.1245569999999936E-2</v>
      </c>
      <c r="AQ148" s="120">
        <f t="shared" si="18"/>
        <v>4.7581669999999993E-2</v>
      </c>
      <c r="AR148" s="37"/>
      <c r="AS148" s="234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>
        <v>32.261524000000001</v>
      </c>
      <c r="G149" s="187">
        <v>35.948714000000002</v>
      </c>
      <c r="H149" s="187">
        <v>0.97400869999999995</v>
      </c>
      <c r="I149" s="62">
        <v>0.98225651999999997</v>
      </c>
      <c r="J149" s="62">
        <v>3.2978140000000003E-2</v>
      </c>
      <c r="K149" s="188"/>
      <c r="L149" s="259"/>
      <c r="M149" s="259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>
        <v>28.276589999999999</v>
      </c>
      <c r="Y149" s="187">
        <v>32.463208000000002</v>
      </c>
      <c r="Z149" s="187">
        <v>0.94664004999999996</v>
      </c>
      <c r="AA149" s="62">
        <v>0.96569669000000002</v>
      </c>
      <c r="AB149" s="62">
        <v>6.4237500000000003E-2</v>
      </c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6"/>
      <c r="AM149" s="86">
        <f t="shared" si="14"/>
        <v>-3.9849340000000026</v>
      </c>
      <c r="AN149" s="121">
        <f t="shared" si="15"/>
        <v>-3.4855060000000009</v>
      </c>
      <c r="AO149" s="121">
        <f t="shared" si="16"/>
        <v>-2.7368649999999994E-2</v>
      </c>
      <c r="AP149" s="121">
        <f t="shared" si="17"/>
        <v>-1.6559829999999942E-2</v>
      </c>
      <c r="AQ149" s="87">
        <f t="shared" si="18"/>
        <v>3.125936E-2</v>
      </c>
      <c r="AR149" s="37"/>
      <c r="AS149" s="234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>
        <v>37.818708000000001</v>
      </c>
      <c r="G150" s="187">
        <v>41.260460999999999</v>
      </c>
      <c r="H150" s="187">
        <v>0.99016795000000002</v>
      </c>
      <c r="I150" s="62">
        <v>0.99312800999999995</v>
      </c>
      <c r="J150" s="62">
        <v>1.3489522E-2</v>
      </c>
      <c r="K150" s="188"/>
      <c r="L150" s="259"/>
      <c r="M150" s="259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>
        <v>33.605761000000001</v>
      </c>
      <c r="Y150" s="187">
        <v>37.194628000000002</v>
      </c>
      <c r="Z150" s="187">
        <v>0.97914363999999998</v>
      </c>
      <c r="AA150" s="62">
        <v>0.98589097999999997</v>
      </c>
      <c r="AB150" s="62">
        <v>2.6430588000000001E-2</v>
      </c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6"/>
      <c r="AM150" s="86">
        <f t="shared" si="14"/>
        <v>-4.2129469999999998</v>
      </c>
      <c r="AN150" s="121">
        <f t="shared" si="15"/>
        <v>-4.0658329999999978</v>
      </c>
      <c r="AO150" s="121">
        <f t="shared" si="16"/>
        <v>-1.1024310000000037E-2</v>
      </c>
      <c r="AP150" s="121">
        <f t="shared" si="17"/>
        <v>-7.2370299999999776E-3</v>
      </c>
      <c r="AQ150" s="87">
        <f t="shared" si="18"/>
        <v>1.2941066000000001E-2</v>
      </c>
      <c r="AR150" s="37"/>
      <c r="AS150" s="234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>
        <v>41.928623999999999</v>
      </c>
      <c r="G151" s="187">
        <v>45.184044999999998</v>
      </c>
      <c r="H151" s="187">
        <v>0.99506479000000003</v>
      </c>
      <c r="I151" s="62">
        <v>0.99669357000000003</v>
      </c>
      <c r="J151" s="62">
        <v>5.8565848E-3</v>
      </c>
      <c r="K151" s="188"/>
      <c r="L151" s="259"/>
      <c r="M151" s="259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>
        <v>38.747047999999999</v>
      </c>
      <c r="Y151" s="187">
        <v>42.241511000000003</v>
      </c>
      <c r="Z151" s="187">
        <v>0.99192212000000002</v>
      </c>
      <c r="AA151" s="62">
        <v>0.99424195999999998</v>
      </c>
      <c r="AB151" s="62">
        <v>1.1200424E-2</v>
      </c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6"/>
      <c r="AM151" s="86">
        <f t="shared" si="14"/>
        <v>-3.1815759999999997</v>
      </c>
      <c r="AN151" s="121">
        <f t="shared" si="15"/>
        <v>-2.9425339999999949</v>
      </c>
      <c r="AO151" s="121">
        <f t="shared" si="16"/>
        <v>-3.1426700000000141E-3</v>
      </c>
      <c r="AP151" s="121">
        <f t="shared" si="17"/>
        <v>-2.4516100000000485E-3</v>
      </c>
      <c r="AQ151" s="87">
        <f t="shared" si="18"/>
        <v>5.3438392000000005E-3</v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>
        <v>27.424040000000002</v>
      </c>
      <c r="G153" s="96">
        <v>31.393371999999999</v>
      </c>
      <c r="H153" s="96">
        <v>0.93164362000000001</v>
      </c>
      <c r="I153" s="60">
        <v>0.96509060999999996</v>
      </c>
      <c r="J153" s="60">
        <v>7.3535349999999999E-2</v>
      </c>
      <c r="K153" s="61"/>
      <c r="L153" s="258"/>
      <c r="M153" s="258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>
        <v>25.281141999999999</v>
      </c>
      <c r="Y153" s="96">
        <v>29.384785999999998</v>
      </c>
      <c r="Z153" s="96">
        <v>0.89273281999999998</v>
      </c>
      <c r="AA153" s="60">
        <v>0.95063562000000001</v>
      </c>
      <c r="AB153" s="60">
        <v>0.11342422000000001</v>
      </c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5" t="s">
        <v>93</v>
      </c>
      <c r="AM153" s="119">
        <f t="shared" si="14"/>
        <v>-2.1428980000000024</v>
      </c>
      <c r="AN153" s="95">
        <f t="shared" si="15"/>
        <v>-2.0085860000000011</v>
      </c>
      <c r="AO153" s="95">
        <f t="shared" si="16"/>
        <v>-3.8910800000000023E-2</v>
      </c>
      <c r="AP153" s="95">
        <f t="shared" si="17"/>
        <v>-1.4454989999999945E-2</v>
      </c>
      <c r="AQ153" s="120">
        <f t="shared" si="18"/>
        <v>3.9888870000000007E-2</v>
      </c>
      <c r="AR153" s="37"/>
      <c r="AS153" s="234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>
        <v>31.379201999999999</v>
      </c>
      <c r="G154" s="187">
        <v>35.246772</v>
      </c>
      <c r="H154" s="187">
        <v>0.96995439999999999</v>
      </c>
      <c r="I154" s="62">
        <v>0.98277053999999997</v>
      </c>
      <c r="J154" s="62">
        <v>3.7199370000000002E-2</v>
      </c>
      <c r="K154" s="188"/>
      <c r="L154" s="259"/>
      <c r="M154" s="259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>
        <v>28.321802999999999</v>
      </c>
      <c r="Y154" s="187">
        <v>32.212325</v>
      </c>
      <c r="Z154" s="187">
        <v>0.94251041999999996</v>
      </c>
      <c r="AA154" s="62">
        <v>0.96933438000000005</v>
      </c>
      <c r="AB154" s="62">
        <v>6.2971680000000002E-2</v>
      </c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6"/>
      <c r="AM154" s="86">
        <f t="shared" si="14"/>
        <v>-3.0573990000000002</v>
      </c>
      <c r="AN154" s="121">
        <f t="shared" si="15"/>
        <v>-3.0344470000000001</v>
      </c>
      <c r="AO154" s="121">
        <f t="shared" si="16"/>
        <v>-2.7443980000000034E-2</v>
      </c>
      <c r="AP154" s="121">
        <f t="shared" si="17"/>
        <v>-1.3436159999999919E-2</v>
      </c>
      <c r="AQ154" s="87">
        <f t="shared" si="18"/>
        <v>2.577231E-2</v>
      </c>
      <c r="AR154" s="37"/>
      <c r="AS154" s="234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>
        <v>35.421481</v>
      </c>
      <c r="G155" s="187">
        <v>39.706982000000004</v>
      </c>
      <c r="H155" s="187">
        <v>0.98875729000000001</v>
      </c>
      <c r="I155" s="62">
        <v>0.99241436999999999</v>
      </c>
      <c r="J155" s="62">
        <v>1.8227164000000001E-2</v>
      </c>
      <c r="K155" s="188"/>
      <c r="L155" s="259"/>
      <c r="M155" s="259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>
        <v>32.430582999999999</v>
      </c>
      <c r="Y155" s="187">
        <v>36.269466000000001</v>
      </c>
      <c r="Z155" s="187">
        <v>0.97594879000000001</v>
      </c>
      <c r="AA155" s="62">
        <v>0.98554036</v>
      </c>
      <c r="AB155" s="62">
        <v>3.0644692000000001E-2</v>
      </c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6"/>
      <c r="AM155" s="86">
        <f t="shared" si="14"/>
        <v>-2.9908980000000014</v>
      </c>
      <c r="AN155" s="121">
        <f t="shared" si="15"/>
        <v>-3.4375160000000022</v>
      </c>
      <c r="AO155" s="121">
        <f t="shared" si="16"/>
        <v>-1.28085E-2</v>
      </c>
      <c r="AP155" s="121">
        <f t="shared" si="17"/>
        <v>-6.874009999999986E-3</v>
      </c>
      <c r="AQ155" s="87">
        <f t="shared" si="18"/>
        <v>1.2417528000000001E-2</v>
      </c>
      <c r="AR155" s="37"/>
      <c r="AS155" s="234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>
        <v>37.878903999999999</v>
      </c>
      <c r="G156" s="187">
        <v>42.285916999999998</v>
      </c>
      <c r="H156" s="187">
        <v>0.99432171999999996</v>
      </c>
      <c r="I156" s="62">
        <v>0.99577769000000005</v>
      </c>
      <c r="J156" s="62">
        <v>1.0377536E-2</v>
      </c>
      <c r="K156" s="188"/>
      <c r="L156" s="259"/>
      <c r="M156" s="259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>
        <v>36.491194</v>
      </c>
      <c r="Y156" s="187">
        <v>40.776772999999999</v>
      </c>
      <c r="Z156" s="187">
        <v>0.99069916000000002</v>
      </c>
      <c r="AA156" s="62">
        <v>0.99354255000000002</v>
      </c>
      <c r="AB156" s="62">
        <v>1.5079799E-2</v>
      </c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6"/>
      <c r="AM156" s="86">
        <f t="shared" si="14"/>
        <v>-1.3877099999999984</v>
      </c>
      <c r="AN156" s="121">
        <f t="shared" si="15"/>
        <v>-1.5091439999999992</v>
      </c>
      <c r="AO156" s="121">
        <f t="shared" si="16"/>
        <v>-3.6225599999999414E-3</v>
      </c>
      <c r="AP156" s="121">
        <f t="shared" si="17"/>
        <v>-2.2351400000000243E-3</v>
      </c>
      <c r="AQ156" s="87">
        <f t="shared" si="18"/>
        <v>4.7022629999999999E-3</v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>
        <v>27.616273</v>
      </c>
      <c r="G158" s="96">
        <v>31.351164000000001</v>
      </c>
      <c r="H158" s="96">
        <v>0.93156720000000004</v>
      </c>
      <c r="I158" s="60">
        <v>0.96174062999999999</v>
      </c>
      <c r="J158" s="60">
        <v>7.2439939999999994E-2</v>
      </c>
      <c r="K158" s="61"/>
      <c r="L158" s="258"/>
      <c r="M158" s="258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>
        <v>24.892036999999998</v>
      </c>
      <c r="Y158" s="96">
        <v>29.064771</v>
      </c>
      <c r="Z158" s="96">
        <v>0.89382861000000002</v>
      </c>
      <c r="AA158" s="60">
        <v>0.94820271</v>
      </c>
      <c r="AB158" s="60">
        <v>0.11392167</v>
      </c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5" t="s">
        <v>94</v>
      </c>
      <c r="AM158" s="119">
        <f t="shared" si="14"/>
        <v>-2.7242360000000012</v>
      </c>
      <c r="AN158" s="95">
        <f t="shared" si="15"/>
        <v>-2.2863930000000003</v>
      </c>
      <c r="AO158" s="95">
        <f t="shared" si="16"/>
        <v>-3.7738590000000016E-2</v>
      </c>
      <c r="AP158" s="95">
        <f t="shared" si="17"/>
        <v>-1.3537919999999981E-2</v>
      </c>
      <c r="AQ158" s="120">
        <f t="shared" si="18"/>
        <v>4.1481730000000008E-2</v>
      </c>
      <c r="AR158" s="37"/>
      <c r="AS158" s="234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>
        <v>32.043720999999998</v>
      </c>
      <c r="G159" s="187">
        <v>35.543365999999999</v>
      </c>
      <c r="H159" s="187">
        <v>0.97081645000000005</v>
      </c>
      <c r="I159" s="62">
        <v>0.98184015999999996</v>
      </c>
      <c r="J159" s="62">
        <v>3.0464316000000002E-2</v>
      </c>
      <c r="K159" s="188"/>
      <c r="L159" s="259"/>
      <c r="M159" s="259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>
        <v>28.456047999999999</v>
      </c>
      <c r="Y159" s="187">
        <v>32.202013999999998</v>
      </c>
      <c r="Z159" s="187">
        <v>0.94297642000000004</v>
      </c>
      <c r="AA159" s="62">
        <v>0.96760899</v>
      </c>
      <c r="AB159" s="62">
        <v>5.8764025999999997E-2</v>
      </c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6"/>
      <c r="AM159" s="86">
        <f t="shared" si="14"/>
        <v>-3.5876729999999988</v>
      </c>
      <c r="AN159" s="121">
        <f t="shared" si="15"/>
        <v>-3.3413520000000005</v>
      </c>
      <c r="AO159" s="121">
        <f t="shared" si="16"/>
        <v>-2.7840030000000016E-2</v>
      </c>
      <c r="AP159" s="121">
        <f t="shared" si="17"/>
        <v>-1.423116999999996E-2</v>
      </c>
      <c r="AQ159" s="87">
        <f t="shared" si="18"/>
        <v>2.8299709999999995E-2</v>
      </c>
      <c r="AR159" s="37"/>
      <c r="AS159" s="234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>
        <v>36.917127000000001</v>
      </c>
      <c r="G160" s="187">
        <v>40.657096000000003</v>
      </c>
      <c r="H160" s="187">
        <v>0.98859748999999997</v>
      </c>
      <c r="I160" s="62">
        <v>0.99216548000000004</v>
      </c>
      <c r="J160" s="62">
        <v>1.3677656999999999E-2</v>
      </c>
      <c r="K160" s="188"/>
      <c r="L160" s="259"/>
      <c r="M160" s="259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>
        <v>33.142792</v>
      </c>
      <c r="Y160" s="187">
        <v>36.622236999999998</v>
      </c>
      <c r="Z160" s="187">
        <v>0.97660364</v>
      </c>
      <c r="AA160" s="62">
        <v>0.98507769999999995</v>
      </c>
      <c r="AB160" s="62">
        <v>2.4509808000000001E-2</v>
      </c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6"/>
      <c r="AM160" s="86">
        <f t="shared" si="14"/>
        <v>-3.7743350000000007</v>
      </c>
      <c r="AN160" s="121">
        <f t="shared" si="15"/>
        <v>-4.0348590000000044</v>
      </c>
      <c r="AO160" s="121">
        <f t="shared" si="16"/>
        <v>-1.1993849999999973E-2</v>
      </c>
      <c r="AP160" s="121">
        <f t="shared" si="17"/>
        <v>-7.087780000000099E-3</v>
      </c>
      <c r="AQ160" s="87">
        <f t="shared" si="18"/>
        <v>1.0832151000000002E-2</v>
      </c>
      <c r="AR160" s="37"/>
      <c r="AS160" s="234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>
        <v>40.158664999999999</v>
      </c>
      <c r="G161" s="187">
        <v>43.999796000000003</v>
      </c>
      <c r="H161" s="187">
        <v>0.99433994000000003</v>
      </c>
      <c r="I161" s="62">
        <v>0.99592060000000004</v>
      </c>
      <c r="J161" s="62">
        <v>7.8994270000000005E-3</v>
      </c>
      <c r="K161" s="188"/>
      <c r="L161" s="259"/>
      <c r="M161" s="259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>
        <v>38.047911999999997</v>
      </c>
      <c r="Y161" s="187">
        <v>41.753011000000001</v>
      </c>
      <c r="Z161" s="187">
        <v>0.99065345000000005</v>
      </c>
      <c r="AA161" s="62">
        <v>0.99349080999999995</v>
      </c>
      <c r="AB161" s="62">
        <v>1.1298318999999999E-2</v>
      </c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6"/>
      <c r="AM161" s="86">
        <f t="shared" ref="AM161:AM224" si="19">IF(OR(X161="",F161=""),"",X161-F161)</f>
        <v>-2.1107530000000025</v>
      </c>
      <c r="AN161" s="121">
        <f t="shared" ref="AN161:AN224" si="20">IF(OR(Y161="",G161=""),"",Y161-G161)</f>
        <v>-2.2467850000000027</v>
      </c>
      <c r="AO161" s="121">
        <f t="shared" ref="AO161:AO224" si="21">IF(OR(Z161="",H161=""),"",Z161-H161)</f>
        <v>-3.6864899999999867E-3</v>
      </c>
      <c r="AP161" s="121">
        <f t="shared" ref="AP161:AP224" si="22">IF(OR(AA161="",I161=""),"",AA161-I161)</f>
        <v>-2.4297900000000983E-3</v>
      </c>
      <c r="AQ161" s="87">
        <f t="shared" ref="AQ161:AQ224" si="23">IF(OR(AB161="",J161=""),"",AB161-J161)</f>
        <v>3.3988919999999988E-3</v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>
        <v>27.525312</v>
      </c>
      <c r="G163" s="96">
        <v>31.951716000000001</v>
      </c>
      <c r="H163" s="96">
        <v>0.93956594000000004</v>
      </c>
      <c r="I163" s="60">
        <v>0.96225592999999998</v>
      </c>
      <c r="J163" s="60">
        <v>7.2692740000000006E-2</v>
      </c>
      <c r="K163" s="61"/>
      <c r="L163" s="258"/>
      <c r="M163" s="258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>
        <v>25.100788999999999</v>
      </c>
      <c r="Y163" s="96">
        <v>29.907634999999999</v>
      </c>
      <c r="Z163" s="96">
        <v>0.90381920000000004</v>
      </c>
      <c r="AA163" s="60">
        <v>0.94544289999999997</v>
      </c>
      <c r="AB163" s="60">
        <v>0.11604629</v>
      </c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5" t="s">
        <v>95</v>
      </c>
      <c r="AM163" s="119">
        <f t="shared" si="19"/>
        <v>-2.4245230000000006</v>
      </c>
      <c r="AN163" s="95">
        <f t="shared" si="20"/>
        <v>-2.044081000000002</v>
      </c>
      <c r="AO163" s="95">
        <f t="shared" si="21"/>
        <v>-3.5746739999999999E-2</v>
      </c>
      <c r="AP163" s="95">
        <f t="shared" si="22"/>
        <v>-1.6813030000000007E-2</v>
      </c>
      <c r="AQ163" s="120">
        <f t="shared" si="23"/>
        <v>4.3353549999999991E-2</v>
      </c>
      <c r="AR163" s="37"/>
      <c r="AS163" s="234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>
        <v>32.641288000000003</v>
      </c>
      <c r="G164" s="187">
        <v>36.300848999999999</v>
      </c>
      <c r="H164" s="187">
        <v>0.97465672999999997</v>
      </c>
      <c r="I164" s="62">
        <v>0.98317918999999998</v>
      </c>
      <c r="J164" s="62">
        <v>3.4315973999999999E-2</v>
      </c>
      <c r="K164" s="188"/>
      <c r="L164" s="259"/>
      <c r="M164" s="259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>
        <v>28.787974999999999</v>
      </c>
      <c r="Y164" s="187">
        <v>32.985416000000001</v>
      </c>
      <c r="Z164" s="187">
        <v>0.94864135000000005</v>
      </c>
      <c r="AA164" s="62">
        <v>0.96816376000000004</v>
      </c>
      <c r="AB164" s="62">
        <v>6.2405272999999997E-2</v>
      </c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6"/>
      <c r="AM164" s="86">
        <f t="shared" si="19"/>
        <v>-3.8533130000000035</v>
      </c>
      <c r="AN164" s="121">
        <f t="shared" si="20"/>
        <v>-3.3154329999999987</v>
      </c>
      <c r="AO164" s="121">
        <f t="shared" si="21"/>
        <v>-2.6015379999999921E-2</v>
      </c>
      <c r="AP164" s="121">
        <f t="shared" si="22"/>
        <v>-1.5015429999999941E-2</v>
      </c>
      <c r="AQ164" s="87">
        <f t="shared" si="23"/>
        <v>2.8089298999999998E-2</v>
      </c>
      <c r="AR164" s="37"/>
      <c r="AS164" s="234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>
        <v>38.147754999999997</v>
      </c>
      <c r="G165" s="187">
        <v>41.480786999999999</v>
      </c>
      <c r="H165" s="187">
        <v>0.99025854000000002</v>
      </c>
      <c r="I165" s="62">
        <v>0.99341088</v>
      </c>
      <c r="J165" s="62">
        <v>1.4140504999999999E-2</v>
      </c>
      <c r="K165" s="188"/>
      <c r="L165" s="259"/>
      <c r="M165" s="259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>
        <v>33.997742000000002</v>
      </c>
      <c r="Y165" s="187">
        <v>37.566361000000001</v>
      </c>
      <c r="Z165" s="187">
        <v>0.97933254999999997</v>
      </c>
      <c r="AA165" s="62">
        <v>0.98638576</v>
      </c>
      <c r="AB165" s="62">
        <v>2.7088207999999999E-2</v>
      </c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6"/>
      <c r="AM165" s="86">
        <f t="shared" si="19"/>
        <v>-4.1500129999999942</v>
      </c>
      <c r="AN165" s="121">
        <f t="shared" si="20"/>
        <v>-3.9144259999999989</v>
      </c>
      <c r="AO165" s="121">
        <f t="shared" si="21"/>
        <v>-1.0925990000000052E-2</v>
      </c>
      <c r="AP165" s="121">
        <f t="shared" si="22"/>
        <v>-7.0251199999999958E-3</v>
      </c>
      <c r="AQ165" s="87">
        <f t="shared" si="23"/>
        <v>1.2947703E-2</v>
      </c>
      <c r="AR165" s="37"/>
      <c r="AS165" s="234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>
        <v>42.214491000000002</v>
      </c>
      <c r="G166" s="187">
        <v>45.397385999999997</v>
      </c>
      <c r="H166" s="187">
        <v>0.99481576000000005</v>
      </c>
      <c r="I166" s="62">
        <v>0.99678849999999997</v>
      </c>
      <c r="J166" s="62">
        <v>6.7414420000000003E-3</v>
      </c>
      <c r="K166" s="188"/>
      <c r="L166" s="259"/>
      <c r="M166" s="259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>
        <v>39.264580000000002</v>
      </c>
      <c r="Y166" s="187">
        <v>42.614483999999997</v>
      </c>
      <c r="Z166" s="187">
        <v>0.99186485999999996</v>
      </c>
      <c r="AA166" s="62">
        <v>0.99458698000000001</v>
      </c>
      <c r="AB166" s="62">
        <v>1.1705958000000001E-2</v>
      </c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6"/>
      <c r="AM166" s="86">
        <f t="shared" si="19"/>
        <v>-2.9499110000000002</v>
      </c>
      <c r="AN166" s="121">
        <f t="shared" si="20"/>
        <v>-2.782902</v>
      </c>
      <c r="AO166" s="121">
        <f t="shared" si="21"/>
        <v>-2.9509000000000896E-3</v>
      </c>
      <c r="AP166" s="121">
        <f t="shared" si="22"/>
        <v>-2.2015199999999568E-3</v>
      </c>
      <c r="AQ166" s="87">
        <f t="shared" si="23"/>
        <v>4.9645160000000004E-3</v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>
        <v>28.139648000000001</v>
      </c>
      <c r="G168" s="96">
        <v>31.873137</v>
      </c>
      <c r="H168" s="96">
        <v>0.93712523000000003</v>
      </c>
      <c r="I168" s="60">
        <v>0.96525243000000005</v>
      </c>
      <c r="J168" s="60">
        <v>7.5875739999999997E-2</v>
      </c>
      <c r="K168" s="61"/>
      <c r="L168" s="258"/>
      <c r="M168" s="258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>
        <v>25.794611</v>
      </c>
      <c r="Y168" s="96">
        <v>29.960884</v>
      </c>
      <c r="Z168" s="96">
        <v>0.90555638000000005</v>
      </c>
      <c r="AA168" s="60">
        <v>0.95249437000000003</v>
      </c>
      <c r="AB168" s="60">
        <v>0.107382335</v>
      </c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5" t="s">
        <v>96</v>
      </c>
      <c r="AM168" s="119">
        <f t="shared" si="19"/>
        <v>-2.3450370000000014</v>
      </c>
      <c r="AN168" s="95">
        <f t="shared" si="20"/>
        <v>-1.9122529999999998</v>
      </c>
      <c r="AO168" s="95">
        <f t="shared" si="21"/>
        <v>-3.1568849999999982E-2</v>
      </c>
      <c r="AP168" s="95">
        <f t="shared" si="22"/>
        <v>-1.2758060000000015E-2</v>
      </c>
      <c r="AQ168" s="120">
        <f t="shared" si="23"/>
        <v>3.1506594999999998E-2</v>
      </c>
      <c r="AR168" s="37"/>
      <c r="AS168" s="234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>
        <v>32.166221</v>
      </c>
      <c r="G169" s="187">
        <v>35.826605000000001</v>
      </c>
      <c r="H169" s="187">
        <v>0.97202182000000004</v>
      </c>
      <c r="I169" s="62">
        <v>0.98343066000000001</v>
      </c>
      <c r="J169" s="62">
        <v>3.8763846999999997E-2</v>
      </c>
      <c r="K169" s="188"/>
      <c r="L169" s="259"/>
      <c r="M169" s="259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>
        <v>29.145201</v>
      </c>
      <c r="Y169" s="187">
        <v>32.915798000000002</v>
      </c>
      <c r="Z169" s="187">
        <v>0.94745758999999996</v>
      </c>
      <c r="AA169" s="62">
        <v>0.9708717</v>
      </c>
      <c r="AB169" s="62">
        <v>6.1132369999999998E-2</v>
      </c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6"/>
      <c r="AM169" s="86">
        <f t="shared" si="19"/>
        <v>-3.02102</v>
      </c>
      <c r="AN169" s="121">
        <f t="shared" si="20"/>
        <v>-2.9108069999999984</v>
      </c>
      <c r="AO169" s="121">
        <f t="shared" si="21"/>
        <v>-2.4564230000000076E-2</v>
      </c>
      <c r="AP169" s="121">
        <f t="shared" si="22"/>
        <v>-1.2558960000000008E-2</v>
      </c>
      <c r="AQ169" s="87">
        <f t="shared" si="23"/>
        <v>2.2368523000000001E-2</v>
      </c>
      <c r="AR169" s="37"/>
      <c r="AS169" s="234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>
        <v>36.069149000000003</v>
      </c>
      <c r="G170" s="187">
        <v>40.088301000000001</v>
      </c>
      <c r="H170" s="187">
        <v>0.98902509000000005</v>
      </c>
      <c r="I170" s="62">
        <v>0.99270354000000005</v>
      </c>
      <c r="J170" s="62">
        <v>1.9886010999999999E-2</v>
      </c>
      <c r="K170" s="188"/>
      <c r="L170" s="259"/>
      <c r="M170" s="259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>
        <v>33.630724999999998</v>
      </c>
      <c r="Y170" s="187">
        <v>37.249563000000002</v>
      </c>
      <c r="Z170" s="187">
        <v>0.97795301000000001</v>
      </c>
      <c r="AA170" s="62">
        <v>0.98667216000000002</v>
      </c>
      <c r="AB170" s="62">
        <v>3.0368300000000001E-2</v>
      </c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6"/>
      <c r="AM170" s="86">
        <f t="shared" si="19"/>
        <v>-2.4384240000000048</v>
      </c>
      <c r="AN170" s="121">
        <f t="shared" si="20"/>
        <v>-2.8387379999999993</v>
      </c>
      <c r="AO170" s="121">
        <f t="shared" si="21"/>
        <v>-1.107208000000004E-2</v>
      </c>
      <c r="AP170" s="121">
        <f t="shared" si="22"/>
        <v>-6.0313800000000306E-3</v>
      </c>
      <c r="AQ170" s="87">
        <f t="shared" si="23"/>
        <v>1.0482289000000002E-2</v>
      </c>
      <c r="AR170" s="37"/>
      <c r="AS170" s="234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>
        <v>38.491025</v>
      </c>
      <c r="G171" s="187">
        <v>42.711719000000002</v>
      </c>
      <c r="H171" s="187">
        <v>0.99421287000000003</v>
      </c>
      <c r="I171" s="62">
        <v>0.99606360000000005</v>
      </c>
      <c r="J171" s="62">
        <v>1.2102643E-2</v>
      </c>
      <c r="K171" s="188"/>
      <c r="L171" s="259"/>
      <c r="M171" s="259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>
        <v>37.305475999999999</v>
      </c>
      <c r="Y171" s="187">
        <v>41.321956999999998</v>
      </c>
      <c r="Z171" s="187">
        <v>0.99094313999999994</v>
      </c>
      <c r="AA171" s="62">
        <v>0.99395191999999999</v>
      </c>
      <c r="AB171" s="62">
        <v>1.643853E-2</v>
      </c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6"/>
      <c r="AM171" s="86">
        <f t="shared" si="19"/>
        <v>-1.1855490000000017</v>
      </c>
      <c r="AN171" s="121">
        <f t="shared" si="20"/>
        <v>-1.3897620000000046</v>
      </c>
      <c r="AO171" s="121">
        <f t="shared" si="21"/>
        <v>-3.2697300000000817E-3</v>
      </c>
      <c r="AP171" s="121">
        <f t="shared" si="22"/>
        <v>-2.1116800000000602E-3</v>
      </c>
      <c r="AQ171" s="87">
        <f t="shared" si="23"/>
        <v>4.3358870000000001E-3</v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>
        <v>27.150548000000001</v>
      </c>
      <c r="G173" s="96">
        <v>31.534557</v>
      </c>
      <c r="H173" s="96">
        <v>0.93236291000000004</v>
      </c>
      <c r="I173" s="60">
        <v>0.96065613999999999</v>
      </c>
      <c r="J173" s="60">
        <v>7.7258270000000004E-2</v>
      </c>
      <c r="K173" s="61"/>
      <c r="L173" s="258"/>
      <c r="M173" s="258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>
        <v>24.911045000000001</v>
      </c>
      <c r="Y173" s="96">
        <v>29.636247999999998</v>
      </c>
      <c r="Z173" s="96">
        <v>0.89283630999999997</v>
      </c>
      <c r="AA173" s="60">
        <v>0.94520543999999995</v>
      </c>
      <c r="AB173" s="60">
        <v>0.118365735</v>
      </c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5" t="s">
        <v>97</v>
      </c>
      <c r="AM173" s="119">
        <f t="shared" si="19"/>
        <v>-2.2395029999999991</v>
      </c>
      <c r="AN173" s="95">
        <f t="shared" si="20"/>
        <v>-1.8983090000000011</v>
      </c>
      <c r="AO173" s="95">
        <f t="shared" si="21"/>
        <v>-3.9526600000000078E-2</v>
      </c>
      <c r="AP173" s="95">
        <f t="shared" si="22"/>
        <v>-1.5450700000000039E-2</v>
      </c>
      <c r="AQ173" s="120">
        <f t="shared" si="23"/>
        <v>4.1107464999999996E-2</v>
      </c>
      <c r="AR173" s="37"/>
      <c r="AS173" s="234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>
        <v>32.515782000000002</v>
      </c>
      <c r="G174" s="187">
        <v>36.155186999999998</v>
      </c>
      <c r="H174" s="187">
        <v>0.97333342</v>
      </c>
      <c r="I174" s="62">
        <v>0.98277924000000005</v>
      </c>
      <c r="J174" s="62">
        <v>3.5144693999999997E-2</v>
      </c>
      <c r="K174" s="188"/>
      <c r="L174" s="259"/>
      <c r="M174" s="259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>
        <v>28.428493</v>
      </c>
      <c r="Y174" s="187">
        <v>32.611224</v>
      </c>
      <c r="Z174" s="187">
        <v>0.94433730000000005</v>
      </c>
      <c r="AA174" s="62">
        <v>0.96675931999999998</v>
      </c>
      <c r="AB174" s="62">
        <v>6.6710710000000006E-2</v>
      </c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6"/>
      <c r="AM174" s="86">
        <f t="shared" si="19"/>
        <v>-4.0872890000000019</v>
      </c>
      <c r="AN174" s="121">
        <f t="shared" si="20"/>
        <v>-3.543962999999998</v>
      </c>
      <c r="AO174" s="121">
        <f t="shared" si="21"/>
        <v>-2.8996119999999959E-2</v>
      </c>
      <c r="AP174" s="121">
        <f t="shared" si="22"/>
        <v>-1.6019920000000076E-2</v>
      </c>
      <c r="AQ174" s="87">
        <f t="shared" si="23"/>
        <v>3.1566016000000009E-2</v>
      </c>
      <c r="AR174" s="37"/>
      <c r="AS174" s="234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>
        <v>38.008853000000002</v>
      </c>
      <c r="G175" s="187">
        <v>41.306572000000003</v>
      </c>
      <c r="H175" s="187">
        <v>0.98977212000000003</v>
      </c>
      <c r="I175" s="62">
        <v>0.99312683999999996</v>
      </c>
      <c r="J175" s="62">
        <v>1.4632663000000001E-2</v>
      </c>
      <c r="K175" s="188"/>
      <c r="L175" s="259"/>
      <c r="M175" s="259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>
        <v>33.920177000000002</v>
      </c>
      <c r="Y175" s="187">
        <v>37.468148999999997</v>
      </c>
      <c r="Z175" s="187">
        <v>0.97890951000000004</v>
      </c>
      <c r="AA175" s="62">
        <v>0.98623974999999997</v>
      </c>
      <c r="AB175" s="62">
        <v>2.8250849000000001E-2</v>
      </c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6"/>
      <c r="AM175" s="86">
        <f t="shared" si="19"/>
        <v>-4.0886759999999995</v>
      </c>
      <c r="AN175" s="121">
        <f t="shared" si="20"/>
        <v>-3.8384230000000059</v>
      </c>
      <c r="AO175" s="121">
        <f t="shared" si="21"/>
        <v>-1.0862609999999995E-2</v>
      </c>
      <c r="AP175" s="121">
        <f t="shared" si="22"/>
        <v>-6.8870899999999846E-3</v>
      </c>
      <c r="AQ175" s="87">
        <f t="shared" si="23"/>
        <v>1.3618186000000001E-2</v>
      </c>
      <c r="AR175" s="37"/>
      <c r="AS175" s="234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>
        <v>41.884604000000003</v>
      </c>
      <c r="G176" s="187">
        <v>44.922905</v>
      </c>
      <c r="H176" s="187">
        <v>0.99446500999999998</v>
      </c>
      <c r="I176" s="62">
        <v>0.99655212999999998</v>
      </c>
      <c r="J176" s="62">
        <v>7.1418905000000003E-3</v>
      </c>
      <c r="K176" s="188"/>
      <c r="L176" s="259"/>
      <c r="M176" s="259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>
        <v>39.127614000000001</v>
      </c>
      <c r="Y176" s="187">
        <v>42.399113</v>
      </c>
      <c r="Z176" s="187">
        <v>0.99157216000000004</v>
      </c>
      <c r="AA176" s="62">
        <v>0.99438004000000002</v>
      </c>
      <c r="AB176" s="62">
        <v>1.2242429000000001E-2</v>
      </c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6"/>
      <c r="AM176" s="86">
        <f t="shared" si="19"/>
        <v>-2.7569900000000018</v>
      </c>
      <c r="AN176" s="121">
        <f t="shared" si="20"/>
        <v>-2.5237920000000003</v>
      </c>
      <c r="AO176" s="121">
        <f t="shared" si="21"/>
        <v>-2.8928499999999469E-3</v>
      </c>
      <c r="AP176" s="121">
        <f t="shared" si="22"/>
        <v>-2.1720899999999599E-3</v>
      </c>
      <c r="AQ176" s="87">
        <f t="shared" si="23"/>
        <v>5.1005385000000006E-3</v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>
        <v>26.778867000000002</v>
      </c>
      <c r="G178" s="96">
        <v>30.994952999999999</v>
      </c>
      <c r="H178" s="96">
        <v>0.92584074000000005</v>
      </c>
      <c r="I178" s="60">
        <v>0.95423522999999999</v>
      </c>
      <c r="J178" s="60">
        <v>7.3661043999999995E-2</v>
      </c>
      <c r="K178" s="61"/>
      <c r="L178" s="258"/>
      <c r="M178" s="258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>
        <v>24.585923999999999</v>
      </c>
      <c r="Y178" s="96">
        <v>29.080454</v>
      </c>
      <c r="Z178" s="96">
        <v>0.88442511999999995</v>
      </c>
      <c r="AA178" s="60">
        <v>0.93803203999999996</v>
      </c>
      <c r="AB178" s="60">
        <v>0.120341726</v>
      </c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5" t="s">
        <v>98</v>
      </c>
      <c r="AM178" s="119">
        <f t="shared" si="19"/>
        <v>-2.1929430000000032</v>
      </c>
      <c r="AN178" s="95">
        <f t="shared" si="20"/>
        <v>-1.9144989999999993</v>
      </c>
      <c r="AO178" s="95">
        <f t="shared" si="21"/>
        <v>-4.1415620000000097E-2</v>
      </c>
      <c r="AP178" s="95">
        <f t="shared" si="22"/>
        <v>-1.6203190000000034E-2</v>
      </c>
      <c r="AQ178" s="120">
        <f t="shared" si="23"/>
        <v>4.6680682000000001E-2</v>
      </c>
      <c r="AR178" s="37"/>
      <c r="AS178" s="234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>
        <v>32.104548000000001</v>
      </c>
      <c r="G179" s="187">
        <v>35.617198999999999</v>
      </c>
      <c r="H179" s="187">
        <v>0.96919321000000003</v>
      </c>
      <c r="I179" s="62">
        <v>0.98029272999999995</v>
      </c>
      <c r="J179" s="62">
        <v>3.2939142999999997E-2</v>
      </c>
      <c r="K179" s="188"/>
      <c r="L179" s="259"/>
      <c r="M179" s="259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>
        <v>28.037040000000001</v>
      </c>
      <c r="Y179" s="187">
        <v>32.069617000000001</v>
      </c>
      <c r="Z179" s="187">
        <v>0.93751578999999996</v>
      </c>
      <c r="AA179" s="62">
        <v>0.96168545999999999</v>
      </c>
      <c r="AB179" s="62">
        <v>6.2527689999999997E-2</v>
      </c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6"/>
      <c r="AM179" s="86">
        <f t="shared" si="19"/>
        <v>-4.0675080000000001</v>
      </c>
      <c r="AN179" s="121">
        <f t="shared" si="20"/>
        <v>-3.5475819999999985</v>
      </c>
      <c r="AO179" s="121">
        <f t="shared" si="21"/>
        <v>-3.1677420000000067E-2</v>
      </c>
      <c r="AP179" s="121">
        <f t="shared" si="22"/>
        <v>-1.8607269999999954E-2</v>
      </c>
      <c r="AQ179" s="87">
        <f t="shared" si="23"/>
        <v>2.9588547E-2</v>
      </c>
      <c r="AR179" s="37"/>
      <c r="AS179" s="234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>
        <v>37.758895000000003</v>
      </c>
      <c r="G180" s="187">
        <v>41.127721999999999</v>
      </c>
      <c r="H180" s="187">
        <v>0.98878547000000006</v>
      </c>
      <c r="I180" s="62">
        <v>0.99237277999999995</v>
      </c>
      <c r="J180" s="62">
        <v>1.2578077999999999E-2</v>
      </c>
      <c r="K180" s="188"/>
      <c r="L180" s="259"/>
      <c r="M180" s="259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>
        <v>33.431626999999999</v>
      </c>
      <c r="Y180" s="187">
        <v>36.873041000000001</v>
      </c>
      <c r="Z180" s="187">
        <v>0.97580478000000004</v>
      </c>
      <c r="AA180" s="62">
        <v>0.98429721999999997</v>
      </c>
      <c r="AB180" s="62">
        <v>2.5909326999999999E-2</v>
      </c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6"/>
      <c r="AM180" s="86">
        <f t="shared" si="19"/>
        <v>-4.3272680000000037</v>
      </c>
      <c r="AN180" s="121">
        <f t="shared" si="20"/>
        <v>-4.2546809999999979</v>
      </c>
      <c r="AO180" s="121">
        <f t="shared" si="21"/>
        <v>-1.2980690000000017E-2</v>
      </c>
      <c r="AP180" s="121">
        <f t="shared" si="22"/>
        <v>-8.0755599999999816E-3</v>
      </c>
      <c r="AQ180" s="87">
        <f t="shared" si="23"/>
        <v>1.3331249E-2</v>
      </c>
      <c r="AR180" s="37"/>
      <c r="AS180" s="234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>
        <v>42.135908999999998</v>
      </c>
      <c r="G181" s="187">
        <v>45.231153999999997</v>
      </c>
      <c r="H181" s="187">
        <v>0.99465965999999995</v>
      </c>
      <c r="I181" s="62">
        <v>0.99642883000000004</v>
      </c>
      <c r="J181" s="62">
        <v>5.1609350000000002E-3</v>
      </c>
      <c r="K181" s="188"/>
      <c r="L181" s="259"/>
      <c r="M181" s="259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>
        <v>39.059767999999998</v>
      </c>
      <c r="Y181" s="187">
        <v>42.411563999999998</v>
      </c>
      <c r="Z181" s="187">
        <v>0.99100619999999995</v>
      </c>
      <c r="AA181" s="62">
        <v>0.99393098000000002</v>
      </c>
      <c r="AB181" s="62">
        <v>1.0028860000000001E-2</v>
      </c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6"/>
      <c r="AM181" s="86">
        <f t="shared" si="19"/>
        <v>-3.0761409999999998</v>
      </c>
      <c r="AN181" s="121">
        <f t="shared" si="20"/>
        <v>-2.819589999999998</v>
      </c>
      <c r="AO181" s="121">
        <f t="shared" si="21"/>
        <v>-3.6534599999999973E-3</v>
      </c>
      <c r="AP181" s="121">
        <f t="shared" si="22"/>
        <v>-2.4978500000000237E-3</v>
      </c>
      <c r="AQ181" s="87">
        <f t="shared" si="23"/>
        <v>4.8679250000000004E-3</v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>
        <v>26.661959</v>
      </c>
      <c r="G183" s="96">
        <v>31.005542999999999</v>
      </c>
      <c r="H183" s="96">
        <v>0.93011962000000004</v>
      </c>
      <c r="I183" s="60">
        <v>0.95926993000000005</v>
      </c>
      <c r="J183" s="60">
        <v>7.7141749999999995E-2</v>
      </c>
      <c r="K183" s="61"/>
      <c r="L183" s="258"/>
      <c r="M183" s="258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>
        <v>23.726700999999998</v>
      </c>
      <c r="Y183" s="96">
        <v>28.466170000000002</v>
      </c>
      <c r="Z183" s="96">
        <v>0.87853897999999997</v>
      </c>
      <c r="AA183" s="60">
        <v>0.92846867</v>
      </c>
      <c r="AB183" s="60">
        <v>0.1317083</v>
      </c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5" t="s">
        <v>99</v>
      </c>
      <c r="AM183" s="119">
        <f t="shared" si="19"/>
        <v>-2.935258000000001</v>
      </c>
      <c r="AN183" s="95">
        <f t="shared" si="20"/>
        <v>-2.5393729999999977</v>
      </c>
      <c r="AO183" s="95">
        <f t="shared" si="21"/>
        <v>-5.1580640000000066E-2</v>
      </c>
      <c r="AP183" s="95">
        <f t="shared" si="22"/>
        <v>-3.0801260000000052E-2</v>
      </c>
      <c r="AQ183" s="120">
        <f t="shared" si="23"/>
        <v>5.4566550000000005E-2</v>
      </c>
      <c r="AR183" s="37"/>
      <c r="AS183" s="234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>
        <v>31.679338999999999</v>
      </c>
      <c r="G184" s="187">
        <v>35.303770999999998</v>
      </c>
      <c r="H184" s="187">
        <v>0.97109358000000001</v>
      </c>
      <c r="I184" s="62">
        <v>0.98136433000000001</v>
      </c>
      <c r="J184" s="62">
        <v>3.6872799999999997E-2</v>
      </c>
      <c r="K184" s="188"/>
      <c r="L184" s="259"/>
      <c r="M184" s="259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>
        <v>27.799078999999999</v>
      </c>
      <c r="Y184" s="187">
        <v>31.916433000000001</v>
      </c>
      <c r="Z184" s="187">
        <v>0.94182206999999996</v>
      </c>
      <c r="AA184" s="62">
        <v>0.96594574</v>
      </c>
      <c r="AB184" s="62">
        <v>6.4885646000000005E-2</v>
      </c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6"/>
      <c r="AM184" s="86">
        <f t="shared" si="19"/>
        <v>-3.8802599999999998</v>
      </c>
      <c r="AN184" s="121">
        <f t="shared" si="20"/>
        <v>-3.3873379999999962</v>
      </c>
      <c r="AO184" s="121">
        <f t="shared" si="21"/>
        <v>-2.9271510000000056E-2</v>
      </c>
      <c r="AP184" s="121">
        <f t="shared" si="22"/>
        <v>-1.541859000000001E-2</v>
      </c>
      <c r="AQ184" s="87">
        <f t="shared" si="23"/>
        <v>2.8012846000000008E-2</v>
      </c>
      <c r="AR184" s="37"/>
      <c r="AS184" s="234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>
        <v>37.232551000000001</v>
      </c>
      <c r="G185" s="187">
        <v>40.717319000000003</v>
      </c>
      <c r="H185" s="187">
        <v>0.98939986999999996</v>
      </c>
      <c r="I185" s="62">
        <v>0.99291636999999999</v>
      </c>
      <c r="J185" s="62">
        <v>1.4890392000000001E-2</v>
      </c>
      <c r="K185" s="188"/>
      <c r="L185" s="259"/>
      <c r="M185" s="259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>
        <v>33.044865000000001</v>
      </c>
      <c r="Y185" s="187">
        <v>36.709668999999998</v>
      </c>
      <c r="Z185" s="187">
        <v>0.97724864</v>
      </c>
      <c r="AA185" s="62">
        <v>0.98522944000000001</v>
      </c>
      <c r="AB185" s="62">
        <v>2.8298475E-2</v>
      </c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6"/>
      <c r="AM185" s="86">
        <f t="shared" si="19"/>
        <v>-4.1876859999999994</v>
      </c>
      <c r="AN185" s="121">
        <f t="shared" si="20"/>
        <v>-4.0076500000000053</v>
      </c>
      <c r="AO185" s="121">
        <f t="shared" si="21"/>
        <v>-1.2151229999999957E-2</v>
      </c>
      <c r="AP185" s="121">
        <f t="shared" si="22"/>
        <v>-7.6869299999999807E-3</v>
      </c>
      <c r="AQ185" s="87">
        <f t="shared" si="23"/>
        <v>1.3408082999999999E-2</v>
      </c>
      <c r="AR185" s="37"/>
      <c r="AS185" s="234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>
        <v>41.840103999999997</v>
      </c>
      <c r="G186" s="187">
        <v>44.900683999999998</v>
      </c>
      <c r="H186" s="187">
        <v>0.99465941000000002</v>
      </c>
      <c r="I186" s="62">
        <v>0.99650169</v>
      </c>
      <c r="J186" s="62">
        <v>5.8530667000000003E-3</v>
      </c>
      <c r="K186" s="188"/>
      <c r="L186" s="259"/>
      <c r="M186" s="259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>
        <v>38.940676000000003</v>
      </c>
      <c r="Y186" s="187">
        <v>42.284705000000002</v>
      </c>
      <c r="Z186" s="187">
        <v>0.99149739999999997</v>
      </c>
      <c r="AA186" s="62">
        <v>0.99441491999999998</v>
      </c>
      <c r="AB186" s="62">
        <v>1.0800473999999999E-2</v>
      </c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6"/>
      <c r="AM186" s="86">
        <f t="shared" si="19"/>
        <v>-2.8994279999999932</v>
      </c>
      <c r="AN186" s="121">
        <f t="shared" si="20"/>
        <v>-2.6159789999999958</v>
      </c>
      <c r="AO186" s="121">
        <f t="shared" si="21"/>
        <v>-3.1620100000000484E-3</v>
      </c>
      <c r="AP186" s="121">
        <f t="shared" si="22"/>
        <v>-2.0867700000000156E-3</v>
      </c>
      <c r="AQ186" s="87">
        <f t="shared" si="23"/>
        <v>4.9474072999999988E-3</v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>
        <v>27.612175000000001</v>
      </c>
      <c r="G188" s="96">
        <v>31.491816</v>
      </c>
      <c r="H188" s="96">
        <v>0.93330113999999997</v>
      </c>
      <c r="I188" s="60">
        <v>0.96565650000000003</v>
      </c>
      <c r="J188" s="60">
        <v>8.3290180000000005E-2</v>
      </c>
      <c r="K188" s="61"/>
      <c r="L188" s="258"/>
      <c r="M188" s="258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>
        <v>25.509623999999999</v>
      </c>
      <c r="Y188" s="96">
        <v>29.348542999999999</v>
      </c>
      <c r="Z188" s="96">
        <v>0.89532215000000004</v>
      </c>
      <c r="AA188" s="60">
        <v>0.95164146999999999</v>
      </c>
      <c r="AB188" s="60">
        <v>0.12343546</v>
      </c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5" t="s">
        <v>100</v>
      </c>
      <c r="AM188" s="119">
        <f t="shared" si="19"/>
        <v>-2.1025510000000018</v>
      </c>
      <c r="AN188" s="95">
        <f t="shared" si="20"/>
        <v>-2.1432730000000006</v>
      </c>
      <c r="AO188" s="95">
        <f t="shared" si="21"/>
        <v>-3.7978989999999935E-2</v>
      </c>
      <c r="AP188" s="95">
        <f t="shared" si="22"/>
        <v>-1.4015030000000039E-2</v>
      </c>
      <c r="AQ188" s="120">
        <f t="shared" si="23"/>
        <v>4.0145279999999992E-2</v>
      </c>
      <c r="AR188" s="37"/>
      <c r="AS188" s="234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>
        <v>31.435085999999998</v>
      </c>
      <c r="G189" s="187">
        <v>35.311346999999998</v>
      </c>
      <c r="H189" s="187">
        <v>0.97094272000000004</v>
      </c>
      <c r="I189" s="62">
        <v>0.98245293</v>
      </c>
      <c r="J189" s="62">
        <v>4.3905093999999999E-2</v>
      </c>
      <c r="K189" s="188"/>
      <c r="L189" s="259"/>
      <c r="M189" s="259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>
        <v>28.672929</v>
      </c>
      <c r="Y189" s="187">
        <v>32.390224000000003</v>
      </c>
      <c r="Z189" s="187">
        <v>0.94438443000000005</v>
      </c>
      <c r="AA189" s="62">
        <v>0.96924164000000002</v>
      </c>
      <c r="AB189" s="62">
        <v>6.94443E-2</v>
      </c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6"/>
      <c r="AM189" s="86">
        <f t="shared" si="19"/>
        <v>-2.7621569999999984</v>
      </c>
      <c r="AN189" s="121">
        <f t="shared" si="20"/>
        <v>-2.9211229999999944</v>
      </c>
      <c r="AO189" s="121">
        <f t="shared" si="21"/>
        <v>-2.6558289999999984E-2</v>
      </c>
      <c r="AP189" s="121">
        <f t="shared" si="22"/>
        <v>-1.3211289999999987E-2</v>
      </c>
      <c r="AQ189" s="87">
        <f t="shared" si="23"/>
        <v>2.5539206000000002E-2</v>
      </c>
      <c r="AR189" s="37"/>
      <c r="AS189" s="234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>
        <v>35.297046000000002</v>
      </c>
      <c r="G190" s="187">
        <v>39.637127</v>
      </c>
      <c r="H190" s="187">
        <v>0.98891686999999995</v>
      </c>
      <c r="I190" s="62">
        <v>0.99245832</v>
      </c>
      <c r="J190" s="62">
        <v>2.2126916999999999E-2</v>
      </c>
      <c r="K190" s="188"/>
      <c r="L190" s="259"/>
      <c r="M190" s="259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>
        <v>32.581304000000003</v>
      </c>
      <c r="Y190" s="187">
        <v>36.490361</v>
      </c>
      <c r="Z190" s="187">
        <v>0.97674234000000004</v>
      </c>
      <c r="AA190" s="62">
        <v>0.98559753999999999</v>
      </c>
      <c r="AB190" s="62">
        <v>3.6334987999999999E-2</v>
      </c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6"/>
      <c r="AM190" s="86">
        <f t="shared" si="19"/>
        <v>-2.7157419999999988</v>
      </c>
      <c r="AN190" s="121">
        <f t="shared" si="20"/>
        <v>-3.1467659999999995</v>
      </c>
      <c r="AO190" s="121">
        <f t="shared" si="21"/>
        <v>-1.2174529999999906E-2</v>
      </c>
      <c r="AP190" s="121">
        <f t="shared" si="22"/>
        <v>-6.8607800000000108E-3</v>
      </c>
      <c r="AQ190" s="87">
        <f t="shared" si="23"/>
        <v>1.4208070999999999E-2</v>
      </c>
      <c r="AR190" s="37"/>
      <c r="AS190" s="234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>
        <v>37.616757</v>
      </c>
      <c r="G191" s="187">
        <v>42.064188000000001</v>
      </c>
      <c r="H191" s="187">
        <v>0.99430286999999995</v>
      </c>
      <c r="I191" s="62">
        <v>0.99586677999999995</v>
      </c>
      <c r="J191" s="62">
        <v>1.2932577000000001E-2</v>
      </c>
      <c r="K191" s="188"/>
      <c r="L191" s="259"/>
      <c r="M191" s="259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>
        <v>36.433124999999997</v>
      </c>
      <c r="Y191" s="187">
        <v>40.818821999999997</v>
      </c>
      <c r="Z191" s="187">
        <v>0.99091375000000004</v>
      </c>
      <c r="AA191" s="62">
        <v>0.99375108000000001</v>
      </c>
      <c r="AB191" s="62">
        <v>1.8326523000000001E-2</v>
      </c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6"/>
      <c r="AM191" s="86">
        <f t="shared" si="19"/>
        <v>-1.1836320000000029</v>
      </c>
      <c r="AN191" s="121">
        <f t="shared" si="20"/>
        <v>-1.2453660000000042</v>
      </c>
      <c r="AO191" s="121">
        <f t="shared" si="21"/>
        <v>-3.3891199999999122E-3</v>
      </c>
      <c r="AP191" s="121">
        <f t="shared" si="22"/>
        <v>-2.1156999999999426E-3</v>
      </c>
      <c r="AQ191" s="87">
        <f t="shared" si="23"/>
        <v>5.3939460000000002E-3</v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26.436865999999998</v>
      </c>
      <c r="G641" s="135">
        <f t="shared" si="59"/>
        <v>30.715171999999999</v>
      </c>
      <c r="H641" s="135">
        <f t="shared" si="59"/>
        <v>0.92428315999999999</v>
      </c>
      <c r="I641" s="135">
        <f t="shared" si="59"/>
        <v>0.95285308999999996</v>
      </c>
      <c r="J641" s="135">
        <f t="shared" si="59"/>
        <v>6.7181290000000005E-2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23.726700999999998</v>
      </c>
      <c r="Y641" s="135">
        <f t="shared" si="60"/>
        <v>28.466170000000002</v>
      </c>
      <c r="Z641" s="135">
        <f t="shared" si="60"/>
        <v>0.87853897999999997</v>
      </c>
      <c r="AA641" s="135">
        <f t="shared" si="60"/>
        <v>0.92846867</v>
      </c>
      <c r="AB641" s="135">
        <f t="shared" si="60"/>
        <v>0.10051398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4"/>
      <c r="F642" s="18">
        <f t="shared" si="59"/>
        <v>31.004798999999998</v>
      </c>
      <c r="G642" s="18">
        <f t="shared" si="59"/>
        <v>34.812064999999997</v>
      </c>
      <c r="H642" s="18">
        <f t="shared" si="59"/>
        <v>0.96232437999999998</v>
      </c>
      <c r="I642" s="18">
        <f t="shared" si="59"/>
        <v>0.97699820000000004</v>
      </c>
      <c r="J642" s="18">
        <f t="shared" si="59"/>
        <v>3.0464316000000002E-2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32</v>
      </c>
      <c r="V642" s="107"/>
      <c r="W642" s="264"/>
      <c r="X642" s="18">
        <f t="shared" si="60"/>
        <v>27.783788000000001</v>
      </c>
      <c r="Y642" s="18">
        <f t="shared" si="60"/>
        <v>31.788198000000001</v>
      </c>
      <c r="Z642" s="18">
        <f t="shared" si="60"/>
        <v>0.93399628000000001</v>
      </c>
      <c r="AA642" s="18">
        <f t="shared" si="60"/>
        <v>0.96034911000000001</v>
      </c>
      <c r="AB642" s="18">
        <f t="shared" si="60"/>
        <v>5.555831E-2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4"/>
      <c r="F643" s="18">
        <f t="shared" si="59"/>
        <v>35.109926000000002</v>
      </c>
      <c r="G643" s="18">
        <f t="shared" si="59"/>
        <v>39.261158999999999</v>
      </c>
      <c r="H643" s="18">
        <f t="shared" si="59"/>
        <v>0.98569030000000002</v>
      </c>
      <c r="I643" s="18">
        <f t="shared" si="59"/>
        <v>0.99042456999999995</v>
      </c>
      <c r="J643" s="18">
        <f t="shared" si="59"/>
        <v>1.1848465000000001E-2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33</v>
      </c>
      <c r="V643" s="107"/>
      <c r="W643" s="264"/>
      <c r="X643" s="18">
        <f t="shared" si="60"/>
        <v>32.122678000000001</v>
      </c>
      <c r="Y643" s="18">
        <f t="shared" si="60"/>
        <v>35.880132000000003</v>
      </c>
      <c r="Z643" s="18">
        <f t="shared" si="60"/>
        <v>0.97000660000000005</v>
      </c>
      <c r="AA643" s="18">
        <f t="shared" si="60"/>
        <v>0.98094393000000002</v>
      </c>
      <c r="AB643" s="18">
        <f t="shared" si="60"/>
        <v>2.4509808000000001E-2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4"/>
      <c r="F644" s="18">
        <f t="shared" si="59"/>
        <v>37.379041999999998</v>
      </c>
      <c r="G644" s="18">
        <f t="shared" si="59"/>
        <v>41.785266999999997</v>
      </c>
      <c r="H644" s="18">
        <f t="shared" si="59"/>
        <v>0.99334853999999995</v>
      </c>
      <c r="I644" s="18">
        <f t="shared" si="59"/>
        <v>0.99521713999999994</v>
      </c>
      <c r="J644" s="18">
        <f t="shared" si="59"/>
        <v>5.1609350000000002E-3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35</v>
      </c>
      <c r="V644" s="107"/>
      <c r="W644" s="264"/>
      <c r="X644" s="18">
        <f t="shared" si="60"/>
        <v>36.149492000000002</v>
      </c>
      <c r="Y644" s="18">
        <f t="shared" si="60"/>
        <v>40.452900999999997</v>
      </c>
      <c r="Z644" s="18">
        <f t="shared" si="60"/>
        <v>0.98846637000000004</v>
      </c>
      <c r="AA644" s="18">
        <f t="shared" si="60"/>
        <v>0.99221077999999996</v>
      </c>
      <c r="AB644" s="18">
        <f t="shared" si="60"/>
        <v>9.4078589999999993E-3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89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28.951657999999998</v>
      </c>
      <c r="G646" s="135">
        <f t="shared" si="61"/>
        <v>32.767994000000002</v>
      </c>
      <c r="H646" s="135">
        <f t="shared" si="61"/>
        <v>0.94959532999999996</v>
      </c>
      <c r="I646" s="135">
        <f t="shared" si="61"/>
        <v>0.96966247000000005</v>
      </c>
      <c r="J646" s="135">
        <f t="shared" si="61"/>
        <v>8.3295553999999994E-2</v>
      </c>
      <c r="K646" s="109"/>
      <c r="L646" s="109"/>
      <c r="M646" s="109"/>
      <c r="N646" s="109"/>
      <c r="O646" s="263"/>
      <c r="P646" s="109"/>
      <c r="Q646" s="110"/>
      <c r="R646" s="111"/>
      <c r="T646" s="289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26.489144</v>
      </c>
      <c r="Y646" s="135">
        <f t="shared" si="62"/>
        <v>30.559861999999999</v>
      </c>
      <c r="Z646" s="135">
        <f t="shared" si="62"/>
        <v>0.92318107000000005</v>
      </c>
      <c r="AA646" s="135">
        <f t="shared" si="62"/>
        <v>0.95964296999999998</v>
      </c>
      <c r="AB646" s="135">
        <f t="shared" si="62"/>
        <v>0.13202456000000001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4"/>
      <c r="F647" s="18">
        <f t="shared" si="61"/>
        <v>33.584614999999999</v>
      </c>
      <c r="G647" s="18">
        <f t="shared" si="61"/>
        <v>37.101287999999997</v>
      </c>
      <c r="H647" s="18">
        <f t="shared" si="61"/>
        <v>0.97721089000000005</v>
      </c>
      <c r="I647" s="18">
        <f t="shared" si="61"/>
        <v>0.98564229000000003</v>
      </c>
      <c r="J647" s="18">
        <f t="shared" si="61"/>
        <v>4.7897354000000003E-2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32</v>
      </c>
      <c r="V647" s="107"/>
      <c r="W647" s="264"/>
      <c r="X647" s="18">
        <f t="shared" si="62"/>
        <v>29.981907</v>
      </c>
      <c r="Y647" s="18">
        <f t="shared" si="62"/>
        <v>33.636605000000003</v>
      </c>
      <c r="Z647" s="18">
        <f t="shared" si="62"/>
        <v>0.95707377000000005</v>
      </c>
      <c r="AA647" s="18">
        <f t="shared" si="62"/>
        <v>0.97390964999999996</v>
      </c>
      <c r="AB647" s="18">
        <f t="shared" si="62"/>
        <v>7.2420470000000001E-2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4"/>
      <c r="F648" s="18">
        <f t="shared" si="61"/>
        <v>38.514373999999997</v>
      </c>
      <c r="G648" s="18">
        <f t="shared" si="61"/>
        <v>41.950479999999999</v>
      </c>
      <c r="H648" s="18">
        <f t="shared" si="61"/>
        <v>0.99104974999999995</v>
      </c>
      <c r="I648" s="18">
        <f t="shared" si="61"/>
        <v>0.99408845000000001</v>
      </c>
      <c r="J648" s="18">
        <f t="shared" si="61"/>
        <v>3.0962522999999999E-2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33</v>
      </c>
      <c r="V648" s="107"/>
      <c r="W648" s="264"/>
      <c r="X648" s="18">
        <f t="shared" si="62"/>
        <v>34.927916000000003</v>
      </c>
      <c r="Y648" s="18">
        <f t="shared" si="62"/>
        <v>38.374338999999999</v>
      </c>
      <c r="Z648" s="18">
        <f t="shared" si="62"/>
        <v>0.98181808999999998</v>
      </c>
      <c r="AA648" s="18">
        <f t="shared" si="62"/>
        <v>0.98851796999999997</v>
      </c>
      <c r="AB648" s="18">
        <f t="shared" si="62"/>
        <v>3.8902327E-2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4"/>
      <c r="F649" s="18">
        <f t="shared" si="61"/>
        <v>43.050130000000003</v>
      </c>
      <c r="G649" s="18">
        <f t="shared" si="61"/>
        <v>46.308038000000003</v>
      </c>
      <c r="H649" s="18">
        <f t="shared" si="61"/>
        <v>0.99517635000000004</v>
      </c>
      <c r="I649" s="18">
        <f t="shared" si="61"/>
        <v>0.99702022999999995</v>
      </c>
      <c r="J649" s="18">
        <f t="shared" si="61"/>
        <v>2.2519310000000001E-2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35</v>
      </c>
      <c r="V649" s="107"/>
      <c r="W649" s="264"/>
      <c r="X649" s="18">
        <f t="shared" si="62"/>
        <v>40.045878999999999</v>
      </c>
      <c r="Y649" s="18">
        <f t="shared" si="62"/>
        <v>43.393706999999999</v>
      </c>
      <c r="Z649" s="18">
        <f t="shared" si="62"/>
        <v>0.99246588000000002</v>
      </c>
      <c r="AA649" s="18">
        <f t="shared" si="62"/>
        <v>0.99498109999999995</v>
      </c>
      <c r="AB649" s="18">
        <f t="shared" si="62"/>
        <v>2.737612E-2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2"/>
      <c r="F651" s="135">
        <f t="shared" ref="F651:J654" si="63">F646-F641</f>
        <v>2.5147919999999999</v>
      </c>
      <c r="G651" s="135">
        <f t="shared" si="63"/>
        <v>2.0528220000000026</v>
      </c>
      <c r="H651" s="135">
        <f t="shared" si="63"/>
        <v>2.5312169999999967E-2</v>
      </c>
      <c r="I651" s="135">
        <f t="shared" si="63"/>
        <v>1.6809380000000096E-2</v>
      </c>
      <c r="J651" s="135">
        <f t="shared" si="63"/>
        <v>1.6114263999999989E-2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192</v>
      </c>
      <c r="U651" s="25" t="s">
        <v>31</v>
      </c>
      <c r="V651" s="106"/>
      <c r="W651" s="262"/>
      <c r="X651" s="135">
        <f t="shared" ref="X651:AB654" si="64">X646-X641</f>
        <v>2.7624430000000011</v>
      </c>
      <c r="Y651" s="135">
        <f t="shared" si="64"/>
        <v>2.0936919999999972</v>
      </c>
      <c r="Z651" s="135">
        <f t="shared" si="64"/>
        <v>4.4642090000000079E-2</v>
      </c>
      <c r="AA651" s="135">
        <f t="shared" si="64"/>
        <v>3.1174299999999988E-2</v>
      </c>
      <c r="AB651" s="135">
        <f t="shared" si="64"/>
        <v>3.151058000000001E-2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4"/>
      <c r="F652" s="18">
        <f t="shared" si="63"/>
        <v>2.579816000000001</v>
      </c>
      <c r="G652" s="18">
        <f t="shared" si="63"/>
        <v>2.2892229999999998</v>
      </c>
      <c r="H652" s="18">
        <f t="shared" si="63"/>
        <v>1.4886510000000075E-2</v>
      </c>
      <c r="I652" s="18">
        <f t="shared" si="63"/>
        <v>8.6440899999999932E-3</v>
      </c>
      <c r="J652" s="18">
        <f t="shared" si="63"/>
        <v>1.7433038000000001E-2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32</v>
      </c>
      <c r="V652" s="107"/>
      <c r="W652" s="264"/>
      <c r="X652" s="18">
        <f t="shared" si="64"/>
        <v>2.1981189999999984</v>
      </c>
      <c r="Y652" s="18">
        <f t="shared" si="64"/>
        <v>1.8484070000000017</v>
      </c>
      <c r="Z652" s="18">
        <f t="shared" si="64"/>
        <v>2.3077490000000034E-2</v>
      </c>
      <c r="AA652" s="18">
        <f t="shared" si="64"/>
        <v>1.3560539999999954E-2</v>
      </c>
      <c r="AB652" s="18">
        <f t="shared" si="64"/>
        <v>1.6862160000000001E-2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4"/>
      <c r="F653" s="18">
        <f t="shared" si="63"/>
        <v>3.404447999999995</v>
      </c>
      <c r="G653" s="18">
        <f t="shared" si="63"/>
        <v>2.6893209999999996</v>
      </c>
      <c r="H653" s="18">
        <f t="shared" si="63"/>
        <v>5.3594499999999323E-3</v>
      </c>
      <c r="I653" s="18">
        <f t="shared" si="63"/>
        <v>3.6638800000000638E-3</v>
      </c>
      <c r="J653" s="18">
        <f t="shared" si="63"/>
        <v>1.9114057999999996E-2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33</v>
      </c>
      <c r="V653" s="107"/>
      <c r="W653" s="264"/>
      <c r="X653" s="18">
        <f t="shared" si="64"/>
        <v>2.8052380000000028</v>
      </c>
      <c r="Y653" s="18">
        <f t="shared" si="64"/>
        <v>2.4942069999999958</v>
      </c>
      <c r="Z653" s="18">
        <f t="shared" si="64"/>
        <v>1.1811489999999925E-2</v>
      </c>
      <c r="AA653" s="18">
        <f t="shared" si="64"/>
        <v>7.5740399999999486E-3</v>
      </c>
      <c r="AB653" s="18">
        <f t="shared" si="64"/>
        <v>1.4392518999999999E-2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4"/>
      <c r="F654" s="18">
        <f t="shared" si="63"/>
        <v>5.6710880000000046</v>
      </c>
      <c r="G654" s="18">
        <f t="shared" si="63"/>
        <v>4.5227710000000059</v>
      </c>
      <c r="H654" s="18">
        <f t="shared" si="63"/>
        <v>1.8278100000000963E-3</v>
      </c>
      <c r="I654" s="18">
        <f t="shared" si="63"/>
        <v>1.8030900000000072E-3</v>
      </c>
      <c r="J654" s="18">
        <f t="shared" si="63"/>
        <v>1.7358375000000002E-2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35</v>
      </c>
      <c r="V654" s="107"/>
      <c r="W654" s="264"/>
      <c r="X654" s="18">
        <f t="shared" si="64"/>
        <v>3.8963869999999972</v>
      </c>
      <c r="Y654" s="18">
        <f t="shared" si="64"/>
        <v>2.940806000000002</v>
      </c>
      <c r="Z654" s="18">
        <f t="shared" si="64"/>
        <v>3.9995099999999839E-3</v>
      </c>
      <c r="AA654" s="18">
        <f t="shared" si="64"/>
        <v>2.7703199999999928E-3</v>
      </c>
      <c r="AB654" s="18">
        <f t="shared" si="64"/>
        <v>1.7968260999999999E-2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T388:T392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15</v>
      </c>
      <c r="C2" s="295" t="str">
        <f>CONCATENATE("Summary [ ",'Summary (auto)'!$C$3," ]")</f>
        <v>Summary [ 12bit-quantize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breakdance_semitrack</v>
      </c>
      <c r="U2" s="290" t="str">
        <f>CONCATENATE("Summary [ ",'Summary (auto)'!$C$4," ]")</f>
        <v>Summary [ 11bit-quantize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1"/>
      <c r="AK2" s="199"/>
      <c r="AL2" s="161" t="str">
        <f>$B$2</f>
        <v>breakdance_semitrack</v>
      </c>
      <c r="AM2" s="305" t="s">
        <v>47</v>
      </c>
      <c r="AN2" s="269"/>
      <c r="AO2" s="269"/>
      <c r="AP2" s="269"/>
      <c r="AQ2" s="291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0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0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3"/>
      <c r="Q4" s="273"/>
      <c r="R4" s="301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3"/>
      <c r="AI4" s="273"/>
      <c r="AJ4" s="301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9"/>
      <c r="C5" s="25" t="s">
        <v>31</v>
      </c>
      <c r="D5" s="26"/>
      <c r="E5" s="125">
        <f>E23</f>
        <v>132474.296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27.568217999999995</v>
      </c>
      <c r="G5" s="30">
        <f t="shared" si="0"/>
        <v>31.633154781249999</v>
      </c>
      <c r="H5" s="30">
        <f t="shared" si="0"/>
        <v>0.92944511875000002</v>
      </c>
      <c r="I5" s="90">
        <f t="shared" si="0"/>
        <v>0.96216957468750008</v>
      </c>
      <c r="J5" s="90">
        <f t="shared" si="0"/>
        <v>7.9293724937499976E-2</v>
      </c>
      <c r="K5" s="55"/>
      <c r="L5" s="55"/>
      <c r="M5" s="55"/>
      <c r="N5" s="26"/>
      <c r="O5" s="56"/>
      <c r="P5" s="130">
        <f t="shared" ref="P5:Q8" si="1">P16</f>
        <v>144.29599999999999</v>
      </c>
      <c r="Q5" s="151">
        <f t="shared" si="1"/>
        <v>55.484000000000002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102413.90399999999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25.06230871875</v>
      </c>
      <c r="Y5" s="30">
        <f t="shared" si="2"/>
        <v>29.461887000000001</v>
      </c>
      <c r="Z5" s="30">
        <f t="shared" si="2"/>
        <v>0.89023165812499994</v>
      </c>
      <c r="AA5" s="90">
        <f t="shared" si="2"/>
        <v>0.94568538812500014</v>
      </c>
      <c r="AB5" s="90">
        <f t="shared" si="2"/>
        <v>0.12219689296874997</v>
      </c>
      <c r="AC5" s="55"/>
      <c r="AD5" s="55"/>
      <c r="AE5" s="55"/>
      <c r="AF5" s="26"/>
      <c r="AG5" s="239"/>
      <c r="AH5" s="130">
        <f t="shared" ref="AH5:AI8" si="3">AH16</f>
        <v>130.78100000000001</v>
      </c>
      <c r="AI5" s="151">
        <f t="shared" si="3"/>
        <v>52.030999999999999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1.4035762729935897E-3</v>
      </c>
      <c r="AN5" s="241">
        <f>bdrate($E5:$E8,G5:G8,$W5:$W8,Y5:Y8)</f>
        <v>4.1594803876048303E-3</v>
      </c>
      <c r="AO5" s="241">
        <f>bdrate($E5:$E8,H5:H8,$W5:$W8,Z5:Z8)</f>
        <v>1.8346349264646733E-2</v>
      </c>
      <c r="AP5" s="241">
        <f>bdrate($E5:$E8,I5:I8,$W5:$W8,AA5:AA8)</f>
        <v>1.937704250569583E-2</v>
      </c>
      <c r="AQ5" s="242">
        <f>bdrateInverted($E5:$E8,J5:J8,$W5:$W8,AB5:AB8)</f>
        <v>1.0715261749353555E-2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189777.03999999998</v>
      </c>
      <c r="F6" s="90">
        <f t="shared" si="0"/>
        <v>32.084753374999998</v>
      </c>
      <c r="G6" s="90">
        <f t="shared" si="0"/>
        <v>35.796777500000005</v>
      </c>
      <c r="H6" s="90">
        <f t="shared" si="0"/>
        <v>0.96953595656249991</v>
      </c>
      <c r="I6" s="90">
        <f t="shared" si="0"/>
        <v>0.98207449125000013</v>
      </c>
      <c r="J6" s="90">
        <f t="shared" si="0"/>
        <v>3.821628521875E-2</v>
      </c>
      <c r="K6" s="56"/>
      <c r="L6" s="56"/>
      <c r="M6" s="56"/>
      <c r="N6" s="28"/>
      <c r="O6" s="56"/>
      <c r="P6" s="130">
        <f t="shared" si="1"/>
        <v>144.59299999999999</v>
      </c>
      <c r="Q6" s="130">
        <f t="shared" si="1"/>
        <v>55.39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144882.408</v>
      </c>
      <c r="X6" s="90">
        <f t="shared" si="2"/>
        <v>28.610363500000002</v>
      </c>
      <c r="Y6" s="90">
        <f t="shared" si="2"/>
        <v>32.549875343749996</v>
      </c>
      <c r="Z6" s="90">
        <f t="shared" si="2"/>
        <v>0.94073154718750007</v>
      </c>
      <c r="AA6" s="90">
        <f t="shared" si="2"/>
        <v>0.96709832968750009</v>
      </c>
      <c r="AB6" s="90">
        <f t="shared" si="2"/>
        <v>6.696591812500001E-2</v>
      </c>
      <c r="AC6" s="56"/>
      <c r="AD6" s="56"/>
      <c r="AE6" s="56"/>
      <c r="AF6" s="28"/>
      <c r="AG6" s="239"/>
      <c r="AH6" s="130">
        <f t="shared" si="3"/>
        <v>131.76499999999999</v>
      </c>
      <c r="AI6" s="130">
        <f t="shared" si="3"/>
        <v>52.859000000000002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268243.53600000002</v>
      </c>
      <c r="F7" s="90">
        <f t="shared" si="0"/>
        <v>36.447411687500001</v>
      </c>
      <c r="G7" s="90">
        <f t="shared" si="0"/>
        <v>40.292257375000013</v>
      </c>
      <c r="H7" s="90">
        <f t="shared" si="0"/>
        <v>0.98823150374999991</v>
      </c>
      <c r="I7" s="90">
        <f t="shared" si="0"/>
        <v>0.99251801968750009</v>
      </c>
      <c r="J7" s="90">
        <f t="shared" si="0"/>
        <v>1.8455877671874999E-2</v>
      </c>
      <c r="K7" s="56"/>
      <c r="L7" s="56"/>
      <c r="M7" s="56"/>
      <c r="N7" s="28"/>
      <c r="O7" s="56"/>
      <c r="P7" s="130">
        <f t="shared" si="1"/>
        <v>145.38999999999999</v>
      </c>
      <c r="Q7" s="130">
        <f t="shared" si="1"/>
        <v>56.25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206730.79999999996</v>
      </c>
      <c r="X7" s="90">
        <f t="shared" si="2"/>
        <v>33.223972062499989</v>
      </c>
      <c r="Y7" s="90">
        <f t="shared" si="2"/>
        <v>36.904774312499988</v>
      </c>
      <c r="Z7" s="90">
        <f t="shared" si="2"/>
        <v>0.97575188468749996</v>
      </c>
      <c r="AA7" s="90">
        <f t="shared" si="2"/>
        <v>0.98539605999999991</v>
      </c>
      <c r="AB7" s="90">
        <f t="shared" si="2"/>
        <v>3.1843975312500009E-2</v>
      </c>
      <c r="AC7" s="56"/>
      <c r="AD7" s="56"/>
      <c r="AE7" s="56"/>
      <c r="AF7" s="28"/>
      <c r="AG7" s="239"/>
      <c r="AH7" s="130">
        <f t="shared" si="3"/>
        <v>131.75</v>
      </c>
      <c r="AI7" s="130">
        <f t="shared" si="3"/>
        <v>52.718000000000004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372530.76799999992</v>
      </c>
      <c r="F8" s="90">
        <f t="shared" si="0"/>
        <v>39.2270126875</v>
      </c>
      <c r="G8" s="90">
        <f t="shared" si="0"/>
        <v>43.124703437500003</v>
      </c>
      <c r="H8" s="90">
        <f t="shared" si="0"/>
        <v>0.99383825499999989</v>
      </c>
      <c r="I8" s="90">
        <f t="shared" si="0"/>
        <v>0.99602294281250014</v>
      </c>
      <c r="J8" s="90">
        <f t="shared" si="0"/>
        <v>1.0444702146874998E-2</v>
      </c>
      <c r="K8" s="56"/>
      <c r="L8" s="56"/>
      <c r="M8" s="56"/>
      <c r="N8" s="28"/>
      <c r="O8" s="56"/>
      <c r="P8" s="130">
        <f t="shared" si="1"/>
        <v>146.68700000000001</v>
      </c>
      <c r="Q8" s="130">
        <f t="shared" si="1"/>
        <v>57.828000000000003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291550.17599999998</v>
      </c>
      <c r="X8" s="90">
        <f t="shared" si="2"/>
        <v>37.518111343749993</v>
      </c>
      <c r="Y8" s="90">
        <f t="shared" si="2"/>
        <v>41.359267906249997</v>
      </c>
      <c r="Z8" s="90">
        <f t="shared" si="2"/>
        <v>0.99029638500000017</v>
      </c>
      <c r="AA8" s="90">
        <f t="shared" si="2"/>
        <v>0.99377413187499986</v>
      </c>
      <c r="AB8" s="90">
        <f t="shared" si="2"/>
        <v>1.5168720593749997E-2</v>
      </c>
      <c r="AC8" s="56"/>
      <c r="AD8" s="56"/>
      <c r="AE8" s="56"/>
      <c r="AF8" s="28"/>
      <c r="AG8" s="239"/>
      <c r="AH8" s="130">
        <f t="shared" si="3"/>
        <v>132.42099999999999</v>
      </c>
      <c r="AI8" s="130">
        <f t="shared" si="3"/>
        <v>53.593000000000004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145.23855887316341</v>
      </c>
      <c r="Q10" s="154">
        <f>GEOMEAN(Q5:Q8)</f>
        <v>56.229595177231985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131.6779485196079</v>
      </c>
      <c r="AI10" s="154">
        <f>GEOMEAN(AI5:AI8)</f>
        <v>52.797338139145708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0" t="str">
        <f>CONCATENATE("Encoding/Decoding [ ",'Summary (auto)'!$C$3," ]")</f>
        <v>Encoding/Decoding [ 12bit-quantize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1"/>
      <c r="T13" s="21"/>
      <c r="U13" s="290" t="str">
        <f>CONCATENATE("Encoding [ ",'Summary (auto)'!$C$4," ]")</f>
        <v>Encoding [ 11bit-quantize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1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31</v>
      </c>
      <c r="D16" s="26"/>
      <c r="E16" s="128">
        <v>28300.376</v>
      </c>
      <c r="F16" s="166">
        <v>22989.96</v>
      </c>
      <c r="G16" s="166">
        <v>10431.175999999999</v>
      </c>
      <c r="H16" s="166">
        <v>2943.808</v>
      </c>
      <c r="I16" s="166">
        <v>608.37599999999998</v>
      </c>
      <c r="J16" s="166">
        <v>35670.152000000002</v>
      </c>
      <c r="K16" s="60">
        <v>23956.799999999999</v>
      </c>
      <c r="L16" s="60">
        <v>7573.6480000000001</v>
      </c>
      <c r="M16" s="60">
        <v>17.856000000000002</v>
      </c>
      <c r="N16" s="55"/>
      <c r="O16" s="253"/>
      <c r="P16" s="129">
        <v>144.29599999999999</v>
      </c>
      <c r="Q16" s="129">
        <v>55.484000000000002</v>
      </c>
      <c r="R16" s="142"/>
      <c r="S16" s="214"/>
      <c r="T16" s="302"/>
      <c r="U16" s="25" t="s">
        <v>31</v>
      </c>
      <c r="V16" s="26"/>
      <c r="W16" s="128">
        <v>28300.376</v>
      </c>
      <c r="X16" s="166">
        <v>17684.64</v>
      </c>
      <c r="Y16" s="166">
        <v>3504.0239999999999</v>
      </c>
      <c r="Z16" s="166">
        <v>511.928</v>
      </c>
      <c r="AA16" s="166">
        <v>108.19199999999999</v>
      </c>
      <c r="AB16" s="166">
        <v>28104.704000000002</v>
      </c>
      <c r="AC16" s="60">
        <v>18368.824000000001</v>
      </c>
      <c r="AD16" s="60">
        <v>5831.2160000000003</v>
      </c>
      <c r="AE16" s="60">
        <v>17.672000000000001</v>
      </c>
      <c r="AF16" s="55"/>
      <c r="AG16" s="253"/>
      <c r="AH16" s="129">
        <v>130.78100000000001</v>
      </c>
      <c r="AI16" s="129">
        <v>52.030999999999999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28300.376</v>
      </c>
      <c r="F17" s="167">
        <v>30222.616000000002</v>
      </c>
      <c r="G17" s="167">
        <v>26305.671999999999</v>
      </c>
      <c r="H17" s="167">
        <v>12769.031999999999</v>
      </c>
      <c r="I17" s="167">
        <v>4248.2479999999996</v>
      </c>
      <c r="J17" s="167">
        <v>46121.264000000003</v>
      </c>
      <c r="K17" s="62">
        <v>31804.936000000002</v>
      </c>
      <c r="L17" s="62">
        <v>10004.896000000001</v>
      </c>
      <c r="M17" s="62">
        <v>18.032</v>
      </c>
      <c r="N17" s="56"/>
      <c r="O17" s="239"/>
      <c r="P17" s="144">
        <v>144.59299999999999</v>
      </c>
      <c r="Q17" s="144">
        <v>55.39</v>
      </c>
      <c r="R17" s="145"/>
      <c r="S17" s="214"/>
      <c r="T17" s="286"/>
      <c r="U17" s="27" t="s">
        <v>32</v>
      </c>
      <c r="V17" s="28"/>
      <c r="W17" s="143">
        <v>28300.376</v>
      </c>
      <c r="X17" s="167">
        <v>24747.792000000001</v>
      </c>
      <c r="Y17" s="167">
        <v>13832.183999999999</v>
      </c>
      <c r="Z17" s="167">
        <v>4693.3119999999999</v>
      </c>
      <c r="AA17" s="167">
        <v>1024.008</v>
      </c>
      <c r="AB17" s="167">
        <v>38234.743999999999</v>
      </c>
      <c r="AC17" s="62">
        <v>25869.72</v>
      </c>
      <c r="AD17" s="62">
        <v>8180.2719999999999</v>
      </c>
      <c r="AE17" s="62">
        <v>17.96</v>
      </c>
      <c r="AF17" s="56"/>
      <c r="AG17" s="239"/>
      <c r="AH17" s="144">
        <v>131.76499999999999</v>
      </c>
      <c r="AI17" s="144">
        <v>52.859000000000002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28300.376</v>
      </c>
      <c r="F18" s="167">
        <v>37663.663999999997</v>
      </c>
      <c r="G18" s="167">
        <v>45114.495999999999</v>
      </c>
      <c r="H18" s="167">
        <v>29938.736000000001</v>
      </c>
      <c r="I18" s="167">
        <v>17795.135999999999</v>
      </c>
      <c r="J18" s="167">
        <v>56933.296000000002</v>
      </c>
      <c r="K18" s="62">
        <v>39972.76</v>
      </c>
      <c r="L18" s="62">
        <v>12525.072</v>
      </c>
      <c r="M18" s="62">
        <v>18.047999999999998</v>
      </c>
      <c r="N18" s="56"/>
      <c r="O18" s="239"/>
      <c r="P18" s="144">
        <v>145.38999999999999</v>
      </c>
      <c r="Q18" s="144">
        <v>56.25</v>
      </c>
      <c r="R18" s="145"/>
      <c r="S18" s="214"/>
      <c r="T18" s="286"/>
      <c r="U18" s="27" t="s">
        <v>33</v>
      </c>
      <c r="V18" s="28"/>
      <c r="W18" s="143">
        <v>28300.376</v>
      </c>
      <c r="X18" s="167">
        <v>32004.263999999999</v>
      </c>
      <c r="Y18" s="167">
        <v>30694.328000000001</v>
      </c>
      <c r="Z18" s="167">
        <v>16154.08</v>
      </c>
      <c r="AA18" s="167">
        <v>6414.4</v>
      </c>
      <c r="AB18" s="167">
        <v>48753.599999999999</v>
      </c>
      <c r="AC18" s="62">
        <v>33791.063999999998</v>
      </c>
      <c r="AD18" s="62">
        <v>10618.688</v>
      </c>
      <c r="AE18" s="62">
        <v>17.984000000000002</v>
      </c>
      <c r="AF18" s="56"/>
      <c r="AG18" s="239"/>
      <c r="AH18" s="144">
        <v>131.75</v>
      </c>
      <c r="AI18" s="144">
        <v>52.718000000000004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28300.376</v>
      </c>
      <c r="F19" s="167">
        <v>44854.415999999997</v>
      </c>
      <c r="G19" s="167">
        <v>64952.76</v>
      </c>
      <c r="H19" s="167">
        <v>55680.144</v>
      </c>
      <c r="I19" s="167">
        <v>46884.631999999998</v>
      </c>
      <c r="J19" s="167">
        <v>68179.535999999993</v>
      </c>
      <c r="K19" s="62">
        <v>48491.648000000001</v>
      </c>
      <c r="L19" s="62">
        <v>15187.255999999999</v>
      </c>
      <c r="M19" s="62">
        <v>18.064</v>
      </c>
      <c r="N19" s="56"/>
      <c r="O19" s="239"/>
      <c r="P19" s="144">
        <v>146.68700000000001</v>
      </c>
      <c r="Q19" s="144">
        <v>57.828000000000003</v>
      </c>
      <c r="R19" s="145"/>
      <c r="S19" s="214"/>
      <c r="T19" s="286"/>
      <c r="U19" s="27" t="s">
        <v>35</v>
      </c>
      <c r="V19" s="28"/>
      <c r="W19" s="143">
        <v>28300.376</v>
      </c>
      <c r="X19" s="167">
        <v>38977.248</v>
      </c>
      <c r="Y19" s="167">
        <v>49807.824000000001</v>
      </c>
      <c r="Z19" s="167">
        <v>35766.663999999997</v>
      </c>
      <c r="AA19" s="167">
        <v>23749.736000000001</v>
      </c>
      <c r="AB19" s="167">
        <v>59704.815999999999</v>
      </c>
      <c r="AC19" s="62">
        <v>42069.120000000003</v>
      </c>
      <c r="AD19" s="62">
        <v>13174.392</v>
      </c>
      <c r="AE19" s="62">
        <v>17.968</v>
      </c>
      <c r="AF19" s="56"/>
      <c r="AG19" s="239"/>
      <c r="AH19" s="144">
        <v>132.42099999999999</v>
      </c>
      <c r="AI19" s="144">
        <v>53.593000000000004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7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7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8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9"/>
      <c r="C23" s="25" t="s">
        <v>31</v>
      </c>
      <c r="D23" s="26"/>
      <c r="E23" s="127">
        <f>SUM(E16:L16)</f>
        <v>132474.296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89"/>
      <c r="U23" s="25" t="s">
        <v>31</v>
      </c>
      <c r="V23" s="26"/>
      <c r="W23" s="127">
        <f>SUM(W16:AD16)</f>
        <v>102413.90399999999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189777.03999999998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144882.408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268243.53600000002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206730.79999999996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372530.76799999992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291550.17599999998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0" t="str">
        <f>CONCATENATE("View Synthesis [ ",'Summary (auto)'!$C$3," ]")</f>
        <v>View Synthesis [ 12bit-quantize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1"/>
      <c r="S31" s="214"/>
      <c r="T31" s="21"/>
      <c r="U31" s="290" t="str">
        <f>CONCATENATE("View Synthesis [ ",'Summary (auto)'!$C$4," ]")</f>
        <v>View Synthesis [ 11bit-quantize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1"/>
      <c r="AK31" s="199"/>
      <c r="AL31" s="199"/>
      <c r="AM31" s="29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26.474685999999998</v>
      </c>
      <c r="G33" s="96">
        <v>30.62199</v>
      </c>
      <c r="H33" s="96">
        <v>0.91777562999999995</v>
      </c>
      <c r="I33" s="60">
        <v>0.95231180999999998</v>
      </c>
      <c r="J33" s="60">
        <v>7.3157369999999999E-2</v>
      </c>
      <c r="K33" s="61"/>
      <c r="L33" s="258"/>
      <c r="M33" s="258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24.269670000000001</v>
      </c>
      <c r="Y33" s="96">
        <v>28.748773</v>
      </c>
      <c r="Z33" s="96">
        <v>0.87671571999999998</v>
      </c>
      <c r="AA33" s="60">
        <v>0.93456936999999995</v>
      </c>
      <c r="AB33" s="60">
        <v>0.10988386999999999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-2.205015999999997</v>
      </c>
      <c r="AN33" s="95">
        <f t="shared" ref="AN33:AN96" si="5">IF(OR(Y33="",G33=""),"",Y33-G33)</f>
        <v>-1.8732170000000004</v>
      </c>
      <c r="AO33" s="95">
        <f t="shared" ref="AO33:AO96" si="6">IF(OR(Z33="",H33=""),"",Z33-H33)</f>
        <v>-4.1059909999999977E-2</v>
      </c>
      <c r="AP33" s="95">
        <f t="shared" ref="AP33:AP96" si="7">IF(OR(AA33="",I33=""),"",AA33-I33)</f>
        <v>-1.7742440000000026E-2</v>
      </c>
      <c r="AQ33" s="120">
        <f t="shared" ref="AQ33:AQ96" si="8">IF(OR(AB33="",J33=""),"",AB33-J33)</f>
        <v>3.6726499999999995E-2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30.886320999999999</v>
      </c>
      <c r="G34" s="187">
        <v>34.679296000000001</v>
      </c>
      <c r="H34" s="187">
        <v>0.96093675000000001</v>
      </c>
      <c r="I34" s="62">
        <v>0.97620459999999998</v>
      </c>
      <c r="J34" s="62">
        <v>3.6274000000000001E-2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27.512294000000001</v>
      </c>
      <c r="Y34" s="187">
        <v>31.51661</v>
      </c>
      <c r="Z34" s="187">
        <v>0.92907826000000004</v>
      </c>
      <c r="AA34" s="62">
        <v>0.95791881000000001</v>
      </c>
      <c r="AB34" s="62">
        <v>6.2367775E-2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6"/>
      <c r="AM34" s="86">
        <f t="shared" si="4"/>
        <v>-3.3740269999999981</v>
      </c>
      <c r="AN34" s="121">
        <f t="shared" si="5"/>
        <v>-3.1626860000000008</v>
      </c>
      <c r="AO34" s="121">
        <f t="shared" si="6"/>
        <v>-3.1858489999999962E-2</v>
      </c>
      <c r="AP34" s="121">
        <f t="shared" si="7"/>
        <v>-1.8285789999999968E-2</v>
      </c>
      <c r="AQ34" s="87">
        <f t="shared" si="8"/>
        <v>2.6093775E-2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34.951042999999999</v>
      </c>
      <c r="G35" s="187">
        <v>38.997549999999997</v>
      </c>
      <c r="H35" s="187">
        <v>0.98466094999999998</v>
      </c>
      <c r="I35" s="62">
        <v>0.98993008000000005</v>
      </c>
      <c r="J35" s="62">
        <v>1.7847848999999999E-2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31.957515999999998</v>
      </c>
      <c r="Y35" s="187">
        <v>35.709487000000003</v>
      </c>
      <c r="Z35" s="187">
        <v>0.96849242000000002</v>
      </c>
      <c r="AA35" s="62">
        <v>0.98028660000000001</v>
      </c>
      <c r="AB35" s="62">
        <v>3.0555828E-2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6"/>
      <c r="AM35" s="86">
        <f t="shared" si="4"/>
        <v>-2.9935270000000003</v>
      </c>
      <c r="AN35" s="121">
        <f t="shared" si="5"/>
        <v>-3.288062999999994</v>
      </c>
      <c r="AO35" s="121">
        <f t="shared" si="6"/>
        <v>-1.6168529999999959E-2</v>
      </c>
      <c r="AP35" s="121">
        <f t="shared" si="7"/>
        <v>-9.6434800000000376E-3</v>
      </c>
      <c r="AQ35" s="87">
        <f t="shared" si="8"/>
        <v>1.2707979000000001E-2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37.432558</v>
      </c>
      <c r="G36" s="187">
        <v>41.653190000000002</v>
      </c>
      <c r="H36" s="187">
        <v>0.99258398000000003</v>
      </c>
      <c r="I36" s="62">
        <v>0.99483820000000001</v>
      </c>
      <c r="J36" s="62">
        <v>1.0144256000000001E-2</v>
      </c>
      <c r="K36" s="188"/>
      <c r="L36" s="259"/>
      <c r="M36" s="259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36.000717999999999</v>
      </c>
      <c r="Y36" s="187">
        <v>40.050536999999998</v>
      </c>
      <c r="Z36" s="187">
        <v>0.98751246999999998</v>
      </c>
      <c r="AA36" s="62">
        <v>0.99172388</v>
      </c>
      <c r="AB36" s="62">
        <v>1.4720056E-2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6"/>
      <c r="AM36" s="86">
        <f t="shared" si="4"/>
        <v>-1.4318400000000011</v>
      </c>
      <c r="AN36" s="121">
        <f t="shared" si="5"/>
        <v>-1.6026530000000037</v>
      </c>
      <c r="AO36" s="121">
        <f t="shared" si="6"/>
        <v>-5.0715100000000568E-3</v>
      </c>
      <c r="AP36" s="121">
        <f t="shared" si="7"/>
        <v>-3.1143200000000038E-3</v>
      </c>
      <c r="AQ36" s="87">
        <f t="shared" si="8"/>
        <v>4.5757999999999997E-3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28.279060000000001</v>
      </c>
      <c r="G38" s="96">
        <v>32.197862000000001</v>
      </c>
      <c r="H38" s="96">
        <v>0.93869583000000001</v>
      </c>
      <c r="I38" s="60">
        <v>0.96894431999999997</v>
      </c>
      <c r="J38" s="60">
        <v>8.5394785000000001E-2</v>
      </c>
      <c r="K38" s="61"/>
      <c r="L38" s="258"/>
      <c r="M38" s="258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25.876895999999999</v>
      </c>
      <c r="Y38" s="96">
        <v>30.122593999999999</v>
      </c>
      <c r="Z38" s="96">
        <v>0.90378656999999996</v>
      </c>
      <c r="AA38" s="60">
        <v>0.95684570000000002</v>
      </c>
      <c r="AB38" s="60">
        <v>0.12720938000000001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-2.4021640000000026</v>
      </c>
      <c r="AN38" s="95">
        <f t="shared" si="5"/>
        <v>-2.0752680000000012</v>
      </c>
      <c r="AO38" s="95">
        <f t="shared" si="6"/>
        <v>-3.4909260000000053E-2</v>
      </c>
      <c r="AP38" s="95">
        <f t="shared" si="7"/>
        <v>-1.2098619999999949E-2</v>
      </c>
      <c r="AQ38" s="120">
        <f t="shared" si="8"/>
        <v>4.181459500000001E-2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31.855529000000001</v>
      </c>
      <c r="G39" s="187">
        <v>35.785961999999998</v>
      </c>
      <c r="H39" s="187">
        <v>0.97331946999999996</v>
      </c>
      <c r="I39" s="62">
        <v>0.98440625000000004</v>
      </c>
      <c r="J39" s="62">
        <v>4.5640979999999998E-2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29.115728000000001</v>
      </c>
      <c r="Y39" s="187">
        <v>33.036340000000003</v>
      </c>
      <c r="Z39" s="187">
        <v>0.94877548</v>
      </c>
      <c r="AA39" s="62">
        <v>0.97257298000000003</v>
      </c>
      <c r="AB39" s="62">
        <v>6.9520429999999994E-2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6"/>
      <c r="AM39" s="86">
        <f t="shared" si="4"/>
        <v>-2.7398009999999999</v>
      </c>
      <c r="AN39" s="121">
        <f t="shared" si="5"/>
        <v>-2.7496219999999951</v>
      </c>
      <c r="AO39" s="121">
        <f t="shared" si="6"/>
        <v>-2.454398999999996E-2</v>
      </c>
      <c r="AP39" s="121">
        <f t="shared" si="7"/>
        <v>-1.1833270000000007E-2</v>
      </c>
      <c r="AQ39" s="87">
        <f t="shared" si="8"/>
        <v>2.3879449999999997E-2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35.605390999999997</v>
      </c>
      <c r="G40" s="187">
        <v>39.922078999999997</v>
      </c>
      <c r="H40" s="187">
        <v>0.98948174</v>
      </c>
      <c r="I40" s="62">
        <v>0.99344399000000005</v>
      </c>
      <c r="J40" s="62">
        <v>2.4711150000000001E-2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32.911389</v>
      </c>
      <c r="Y40" s="187">
        <v>36.902652000000003</v>
      </c>
      <c r="Z40" s="187">
        <v>0.97848793000000001</v>
      </c>
      <c r="AA40" s="62">
        <v>0.98747096000000001</v>
      </c>
      <c r="AB40" s="62">
        <v>4.0373642000000001E-2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6"/>
      <c r="AM40" s="86">
        <f t="shared" si="4"/>
        <v>-2.6940019999999976</v>
      </c>
      <c r="AN40" s="121">
        <f t="shared" si="5"/>
        <v>-3.0194269999999932</v>
      </c>
      <c r="AO40" s="121">
        <f t="shared" si="6"/>
        <v>-1.0993809999999993E-2</v>
      </c>
      <c r="AP40" s="121">
        <f t="shared" si="7"/>
        <v>-5.9730300000000458E-3</v>
      </c>
      <c r="AQ40" s="87">
        <f t="shared" si="8"/>
        <v>1.5662492E-2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37.637148000000003</v>
      </c>
      <c r="G41" s="187">
        <v>42.093853000000003</v>
      </c>
      <c r="H41" s="187">
        <v>0.99394563000000002</v>
      </c>
      <c r="I41" s="62">
        <v>0.99616110000000002</v>
      </c>
      <c r="J41" s="62">
        <v>1.5967187000000001E-2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36.49024</v>
      </c>
      <c r="Y41" s="187">
        <v>40.817459999999997</v>
      </c>
      <c r="Z41" s="187">
        <v>0.99117960999999999</v>
      </c>
      <c r="AA41" s="62">
        <v>0.99451389000000001</v>
      </c>
      <c r="AB41" s="62">
        <v>2.0687759999999999E-2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6"/>
      <c r="AM41" s="86">
        <f t="shared" si="4"/>
        <v>-1.1469080000000034</v>
      </c>
      <c r="AN41" s="121">
        <f t="shared" si="5"/>
        <v>-1.2763930000000059</v>
      </c>
      <c r="AO41" s="121">
        <f t="shared" si="6"/>
        <v>-2.7660200000000357E-3</v>
      </c>
      <c r="AP41" s="121">
        <f t="shared" si="7"/>
        <v>-1.6472100000000101E-3</v>
      </c>
      <c r="AQ41" s="87">
        <f t="shared" si="8"/>
        <v>4.7205729999999987E-3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27.324999999999999</v>
      </c>
      <c r="G43" s="96">
        <v>31.147466999999999</v>
      </c>
      <c r="H43" s="96">
        <v>0.93163490999999998</v>
      </c>
      <c r="I43" s="60">
        <v>0.96103192000000004</v>
      </c>
      <c r="J43" s="60">
        <v>8.1905560000000002E-2</v>
      </c>
      <c r="K43" s="61"/>
      <c r="L43" s="258"/>
      <c r="M43" s="258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25.283387000000001</v>
      </c>
      <c r="Y43" s="96">
        <v>29.281666999999999</v>
      </c>
      <c r="Z43" s="96">
        <v>0.89483312000000004</v>
      </c>
      <c r="AA43" s="60">
        <v>0.94555922999999997</v>
      </c>
      <c r="AB43" s="60">
        <v>0.12591078999999999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-2.0416129999999981</v>
      </c>
      <c r="AN43" s="95">
        <f t="shared" si="5"/>
        <v>-1.8658000000000001</v>
      </c>
      <c r="AO43" s="95">
        <f t="shared" si="6"/>
        <v>-3.6801789999999945E-2</v>
      </c>
      <c r="AP43" s="95">
        <f t="shared" si="7"/>
        <v>-1.5472690000000067E-2</v>
      </c>
      <c r="AQ43" s="120">
        <f t="shared" si="8"/>
        <v>4.4005229999999992E-2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31.962447000000001</v>
      </c>
      <c r="G44" s="187">
        <v>35.645902999999997</v>
      </c>
      <c r="H44" s="187">
        <v>0.97095136999999998</v>
      </c>
      <c r="I44" s="62">
        <v>0.98225342000000004</v>
      </c>
      <c r="J44" s="62">
        <v>4.0730637E-2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28.631817999999999</v>
      </c>
      <c r="Y44" s="187">
        <v>32.294105999999999</v>
      </c>
      <c r="Z44" s="187">
        <v>0.94311847999999998</v>
      </c>
      <c r="AA44" s="62">
        <v>0.96689614999999995</v>
      </c>
      <c r="AB44" s="62">
        <v>6.9558990000000001E-2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6"/>
      <c r="AM44" s="86">
        <f t="shared" si="4"/>
        <v>-3.3306290000000018</v>
      </c>
      <c r="AN44" s="121">
        <f t="shared" si="5"/>
        <v>-3.3517969999999977</v>
      </c>
      <c r="AO44" s="121">
        <f t="shared" si="6"/>
        <v>-2.7832889999999999E-2</v>
      </c>
      <c r="AP44" s="121">
        <f t="shared" si="7"/>
        <v>-1.5357270000000089E-2</v>
      </c>
      <c r="AQ44" s="87">
        <f t="shared" si="8"/>
        <v>2.8828353000000001E-2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35.896355999999997</v>
      </c>
      <c r="G45" s="187">
        <v>39.976320000000001</v>
      </c>
      <c r="H45" s="187">
        <v>0.98859485999999996</v>
      </c>
      <c r="I45" s="62">
        <v>0.99228437000000003</v>
      </c>
      <c r="J45" s="62">
        <v>2.0409824E-2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33.169884000000003</v>
      </c>
      <c r="Y45" s="187">
        <v>36.827168</v>
      </c>
      <c r="Z45" s="187">
        <v>0.97665625</v>
      </c>
      <c r="AA45" s="62">
        <v>0.98528399</v>
      </c>
      <c r="AB45" s="62">
        <v>3.4496552999999999E-2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6"/>
      <c r="AM45" s="86">
        <f t="shared" si="4"/>
        <v>-2.726471999999994</v>
      </c>
      <c r="AN45" s="121">
        <f t="shared" si="5"/>
        <v>-3.1491520000000008</v>
      </c>
      <c r="AO45" s="121">
        <f t="shared" si="6"/>
        <v>-1.1938609999999961E-2</v>
      </c>
      <c r="AP45" s="121">
        <f t="shared" si="7"/>
        <v>-7.0003800000000282E-3</v>
      </c>
      <c r="AQ45" s="87">
        <f t="shared" si="8"/>
        <v>1.4086728999999999E-2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38.159965</v>
      </c>
      <c r="G46" s="187">
        <v>42.399807000000003</v>
      </c>
      <c r="H46" s="187">
        <v>0.99407520000000005</v>
      </c>
      <c r="I46" s="62">
        <v>0.99593271999999999</v>
      </c>
      <c r="J46" s="62">
        <v>1.1601152999999999E-2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37.042583</v>
      </c>
      <c r="Y46" s="187">
        <v>41.111516999999999</v>
      </c>
      <c r="Z46" s="187">
        <v>0.99059171000000001</v>
      </c>
      <c r="AA46" s="62">
        <v>0.99371326999999998</v>
      </c>
      <c r="AB46" s="62">
        <v>1.6381766999999998E-2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6"/>
      <c r="AM46" s="86">
        <f t="shared" si="4"/>
        <v>-1.1173819999999992</v>
      </c>
      <c r="AN46" s="121">
        <f t="shared" si="5"/>
        <v>-1.2882900000000035</v>
      </c>
      <c r="AO46" s="121">
        <f t="shared" si="6"/>
        <v>-3.4834900000000335E-3</v>
      </c>
      <c r="AP46" s="121">
        <f t="shared" si="7"/>
        <v>-2.2194500000000117E-3</v>
      </c>
      <c r="AQ46" s="87">
        <f t="shared" si="8"/>
        <v>4.780613999999999E-3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26.922664000000001</v>
      </c>
      <c r="G48" s="96">
        <v>31.806121999999998</v>
      </c>
      <c r="H48" s="96">
        <v>0.93269891000000005</v>
      </c>
      <c r="I48" s="60">
        <v>0.95910960000000001</v>
      </c>
      <c r="J48" s="60">
        <v>8.0394364999999995E-2</v>
      </c>
      <c r="K48" s="61"/>
      <c r="L48" s="258"/>
      <c r="M48" s="258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24.394624</v>
      </c>
      <c r="Y48" s="96">
        <v>29.5092</v>
      </c>
      <c r="Z48" s="96">
        <v>0.89420895</v>
      </c>
      <c r="AA48" s="60">
        <v>0.94278854000000001</v>
      </c>
      <c r="AB48" s="60">
        <v>0.12687524999999999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-2.5280400000000007</v>
      </c>
      <c r="AN48" s="95">
        <f t="shared" si="5"/>
        <v>-2.2969219999999986</v>
      </c>
      <c r="AO48" s="95">
        <f t="shared" si="6"/>
        <v>-3.8489960000000045E-2</v>
      </c>
      <c r="AP48" s="95">
        <f t="shared" si="7"/>
        <v>-1.6321059999999998E-2</v>
      </c>
      <c r="AQ48" s="120">
        <f t="shared" si="8"/>
        <v>4.6480885E-2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31.668258999999999</v>
      </c>
      <c r="G49" s="187">
        <v>35.648497999999996</v>
      </c>
      <c r="H49" s="187">
        <v>0.97090657000000002</v>
      </c>
      <c r="I49" s="62">
        <v>0.98139116999999998</v>
      </c>
      <c r="J49" s="62">
        <v>3.7864050000000003E-2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27.845144000000001</v>
      </c>
      <c r="Y49" s="187">
        <v>32.592354</v>
      </c>
      <c r="Z49" s="187">
        <v>0.94402867999999995</v>
      </c>
      <c r="AA49" s="62">
        <v>0.96685125999999999</v>
      </c>
      <c r="AB49" s="62">
        <v>6.8529670000000001E-2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6"/>
      <c r="AM49" s="86">
        <f t="shared" si="4"/>
        <v>-3.8231149999999978</v>
      </c>
      <c r="AN49" s="121">
        <f t="shared" si="5"/>
        <v>-3.0561439999999962</v>
      </c>
      <c r="AO49" s="121">
        <f t="shared" si="6"/>
        <v>-2.6877890000000071E-2</v>
      </c>
      <c r="AP49" s="121">
        <f t="shared" si="7"/>
        <v>-1.4539909999999989E-2</v>
      </c>
      <c r="AQ49" s="87">
        <f t="shared" si="8"/>
        <v>3.0665619999999998E-2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36.538280999999998</v>
      </c>
      <c r="G50" s="187">
        <v>40.083598000000002</v>
      </c>
      <c r="H50" s="187">
        <v>0.98822182999999997</v>
      </c>
      <c r="I50" s="62">
        <v>0.99242624999999995</v>
      </c>
      <c r="J50" s="62">
        <v>1.7938574999999998E-2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32.632478999999996</v>
      </c>
      <c r="Y50" s="187">
        <v>36.474615</v>
      </c>
      <c r="Z50" s="187">
        <v>0.97658336000000001</v>
      </c>
      <c r="AA50" s="62">
        <v>0.98480319999999999</v>
      </c>
      <c r="AB50" s="62">
        <v>3.2231114999999998E-2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6"/>
      <c r="AM50" s="86">
        <f t="shared" si="4"/>
        <v>-3.9058020000000013</v>
      </c>
      <c r="AN50" s="121">
        <f t="shared" si="5"/>
        <v>-3.6089830000000021</v>
      </c>
      <c r="AO50" s="121">
        <f t="shared" si="6"/>
        <v>-1.1638469999999956E-2</v>
      </c>
      <c r="AP50" s="121">
        <f t="shared" si="7"/>
        <v>-7.6230499999999646E-3</v>
      </c>
      <c r="AQ50" s="87">
        <f t="shared" si="8"/>
        <v>1.4292539999999999E-2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39.859101000000003</v>
      </c>
      <c r="G51" s="187">
        <v>43.441761</v>
      </c>
      <c r="H51" s="187">
        <v>0.99359556999999998</v>
      </c>
      <c r="I51" s="62">
        <v>0.99605604999999997</v>
      </c>
      <c r="J51" s="62">
        <v>9.3044149999999999E-3</v>
      </c>
      <c r="K51" s="188"/>
      <c r="L51" s="259"/>
      <c r="M51" s="259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37.588493999999997</v>
      </c>
      <c r="Y51" s="187">
        <v>41.097104999999999</v>
      </c>
      <c r="Z51" s="187">
        <v>0.98999084999999998</v>
      </c>
      <c r="AA51" s="62">
        <v>0.99367295</v>
      </c>
      <c r="AB51" s="62">
        <v>1.5598030000000001E-2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6"/>
      <c r="AM51" s="86">
        <f t="shared" si="4"/>
        <v>-2.2706070000000054</v>
      </c>
      <c r="AN51" s="121">
        <f t="shared" si="5"/>
        <v>-2.3446560000000005</v>
      </c>
      <c r="AO51" s="121">
        <f t="shared" si="6"/>
        <v>-3.6047200000000057E-3</v>
      </c>
      <c r="AP51" s="121">
        <f t="shared" si="7"/>
        <v>-2.3830999999999714E-3</v>
      </c>
      <c r="AQ51" s="87">
        <f t="shared" si="8"/>
        <v>6.2936150000000007E-3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27.25225</v>
      </c>
      <c r="G53" s="96">
        <v>31.338916999999999</v>
      </c>
      <c r="H53" s="96">
        <v>0.93043507000000003</v>
      </c>
      <c r="I53" s="60">
        <v>0.96479963999999996</v>
      </c>
      <c r="J53" s="60">
        <v>8.9956289999999994E-2</v>
      </c>
      <c r="K53" s="61"/>
      <c r="L53" s="258"/>
      <c r="M53" s="258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25.046607000000002</v>
      </c>
      <c r="Y53" s="96">
        <v>29.474931999999999</v>
      </c>
      <c r="Z53" s="96">
        <v>0.89368232000000003</v>
      </c>
      <c r="AA53" s="60">
        <v>0.95130504999999999</v>
      </c>
      <c r="AB53" s="60">
        <v>0.13124384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-2.2056429999999985</v>
      </c>
      <c r="AN53" s="95">
        <f t="shared" si="5"/>
        <v>-1.8639849999999996</v>
      </c>
      <c r="AO53" s="95">
        <f t="shared" si="6"/>
        <v>-3.6752750000000001E-2</v>
      </c>
      <c r="AP53" s="95">
        <f t="shared" si="7"/>
        <v>-1.3494589999999973E-2</v>
      </c>
      <c r="AQ53" s="120">
        <f t="shared" si="8"/>
        <v>4.1287550000000006E-2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31.801012</v>
      </c>
      <c r="G54" s="187">
        <v>35.558472999999999</v>
      </c>
      <c r="H54" s="187">
        <v>0.97060504999999997</v>
      </c>
      <c r="I54" s="62">
        <v>0.98335220000000001</v>
      </c>
      <c r="J54" s="62">
        <v>4.314921E-2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28.501145000000001</v>
      </c>
      <c r="Y54" s="187">
        <v>32.412348999999999</v>
      </c>
      <c r="Z54" s="187">
        <v>0.94230475000000002</v>
      </c>
      <c r="AA54" s="62">
        <v>0.96982535999999997</v>
      </c>
      <c r="AB54" s="62">
        <v>7.4617749999999997E-2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6"/>
      <c r="AM54" s="86">
        <f t="shared" si="4"/>
        <v>-3.299866999999999</v>
      </c>
      <c r="AN54" s="121">
        <f t="shared" si="5"/>
        <v>-3.1461240000000004</v>
      </c>
      <c r="AO54" s="121">
        <f t="shared" si="6"/>
        <v>-2.8300299999999945E-2</v>
      </c>
      <c r="AP54" s="121">
        <f t="shared" si="7"/>
        <v>-1.352684000000004E-2</v>
      </c>
      <c r="AQ54" s="87">
        <f t="shared" si="8"/>
        <v>3.1468539999999996E-2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35.414366000000001</v>
      </c>
      <c r="G55" s="187">
        <v>39.624206000000001</v>
      </c>
      <c r="H55" s="187">
        <v>0.98825196000000004</v>
      </c>
      <c r="I55" s="62">
        <v>0.99271443000000004</v>
      </c>
      <c r="J55" s="62">
        <v>2.523531E-2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33.008282000000001</v>
      </c>
      <c r="Y55" s="187">
        <v>36.725679999999997</v>
      </c>
      <c r="Z55" s="187">
        <v>0.97648033999999995</v>
      </c>
      <c r="AA55" s="62">
        <v>0.98644642999999999</v>
      </c>
      <c r="AB55" s="62">
        <v>3.7011917999999998E-2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6"/>
      <c r="AM55" s="86">
        <f t="shared" si="4"/>
        <v>-2.4060839999999999</v>
      </c>
      <c r="AN55" s="121">
        <f t="shared" si="5"/>
        <v>-2.8985260000000039</v>
      </c>
      <c r="AO55" s="121">
        <f t="shared" si="6"/>
        <v>-1.1771620000000094E-2</v>
      </c>
      <c r="AP55" s="121">
        <f t="shared" si="7"/>
        <v>-6.2680000000000513E-3</v>
      </c>
      <c r="AQ55" s="87">
        <f t="shared" si="8"/>
        <v>1.1776607999999997E-2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37.553516999999999</v>
      </c>
      <c r="G56" s="187">
        <v>41.836832999999999</v>
      </c>
      <c r="H56" s="187">
        <v>0.99351652999999995</v>
      </c>
      <c r="I56" s="62">
        <v>0.99584494999999995</v>
      </c>
      <c r="J56" s="62">
        <v>1.43934535E-2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36.438845000000001</v>
      </c>
      <c r="Y56" s="187">
        <v>40.607559000000002</v>
      </c>
      <c r="Z56" s="187">
        <v>0.99023035000000004</v>
      </c>
      <c r="AA56" s="62">
        <v>0.99386596999999999</v>
      </c>
      <c r="AB56" s="62">
        <v>1.9520227000000001E-2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6"/>
      <c r="AM56" s="86">
        <f t="shared" si="4"/>
        <v>-1.1146719999999988</v>
      </c>
      <c r="AN56" s="121">
        <f t="shared" si="5"/>
        <v>-1.2292739999999966</v>
      </c>
      <c r="AO56" s="121">
        <f t="shared" si="6"/>
        <v>-3.2861799999999164E-3</v>
      </c>
      <c r="AP56" s="121">
        <f t="shared" si="7"/>
        <v>-1.9789799999999635E-3</v>
      </c>
      <c r="AQ56" s="87">
        <f t="shared" si="8"/>
        <v>5.1267735000000009E-3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27.764949999999999</v>
      </c>
      <c r="G58" s="96">
        <v>31.477571000000001</v>
      </c>
      <c r="H58" s="96">
        <v>0.92988263000000004</v>
      </c>
      <c r="I58" s="60">
        <v>0.96244852000000003</v>
      </c>
      <c r="J58" s="60">
        <v>7.9899534999999994E-2</v>
      </c>
      <c r="K58" s="61"/>
      <c r="L58" s="258"/>
      <c r="M58" s="258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25.406924</v>
      </c>
      <c r="Y58" s="96">
        <v>29.440852</v>
      </c>
      <c r="Z58" s="96">
        <v>0.89504238000000003</v>
      </c>
      <c r="AA58" s="60">
        <v>0.94671996999999997</v>
      </c>
      <c r="AB58" s="60">
        <v>0.11823971599999999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-2.3580259999999988</v>
      </c>
      <c r="AN58" s="95">
        <f t="shared" si="5"/>
        <v>-2.0367190000000015</v>
      </c>
      <c r="AO58" s="95">
        <f t="shared" si="6"/>
        <v>-3.4840250000000017E-2</v>
      </c>
      <c r="AP58" s="95">
        <f t="shared" si="7"/>
        <v>-1.5728550000000063E-2</v>
      </c>
      <c r="AQ58" s="120">
        <f t="shared" si="8"/>
        <v>3.8340181000000001E-2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31.771449</v>
      </c>
      <c r="G59" s="187">
        <v>35.585929</v>
      </c>
      <c r="H59" s="187">
        <v>0.96812151999999996</v>
      </c>
      <c r="I59" s="62">
        <v>0.98188133</v>
      </c>
      <c r="J59" s="62">
        <v>4.2743650000000001E-2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28.792355000000001</v>
      </c>
      <c r="Y59" s="187">
        <v>32.443358000000003</v>
      </c>
      <c r="Z59" s="187">
        <v>0.94042725000000005</v>
      </c>
      <c r="AA59" s="62">
        <v>0.96684687000000002</v>
      </c>
      <c r="AB59" s="62">
        <v>6.8699200000000002E-2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6"/>
      <c r="AM59" s="86">
        <f t="shared" si="4"/>
        <v>-2.9790939999999999</v>
      </c>
      <c r="AN59" s="121">
        <f t="shared" si="5"/>
        <v>-3.1425709999999967</v>
      </c>
      <c r="AO59" s="121">
        <f t="shared" si="6"/>
        <v>-2.769426999999991E-2</v>
      </c>
      <c r="AP59" s="121">
        <f t="shared" si="7"/>
        <v>-1.5034459999999972E-2</v>
      </c>
      <c r="AQ59" s="87">
        <f t="shared" si="8"/>
        <v>2.5955550000000001E-2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35.200738000000001</v>
      </c>
      <c r="G60" s="187">
        <v>39.435460999999997</v>
      </c>
      <c r="H60" s="187">
        <v>0.98738919999999997</v>
      </c>
      <c r="I60" s="62">
        <v>0.99200765999999996</v>
      </c>
      <c r="J60" s="62">
        <v>2.3623083E-2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33.004949000000003</v>
      </c>
      <c r="Y60" s="187">
        <v>36.748795000000001</v>
      </c>
      <c r="Z60" s="187">
        <v>0.97435775000000002</v>
      </c>
      <c r="AA60" s="62">
        <v>0.98483385000000001</v>
      </c>
      <c r="AB60" s="62">
        <v>3.6101202999999998E-2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6"/>
      <c r="AM60" s="86">
        <f t="shared" si="4"/>
        <v>-2.1957889999999978</v>
      </c>
      <c r="AN60" s="121">
        <f t="shared" si="5"/>
        <v>-2.6866659999999953</v>
      </c>
      <c r="AO60" s="121">
        <f t="shared" si="6"/>
        <v>-1.3031449999999944E-2</v>
      </c>
      <c r="AP60" s="121">
        <f t="shared" si="7"/>
        <v>-7.1738099999999472E-3</v>
      </c>
      <c r="AQ60" s="87">
        <f t="shared" si="8"/>
        <v>1.2478119999999999E-2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37.151327000000002</v>
      </c>
      <c r="G61" s="187">
        <v>41.490245999999999</v>
      </c>
      <c r="H61" s="187">
        <v>0.99337825999999996</v>
      </c>
      <c r="I61" s="62">
        <v>0.99564527000000003</v>
      </c>
      <c r="J61" s="62">
        <v>1.481384E-2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36.211998999999999</v>
      </c>
      <c r="Y61" s="187">
        <v>40.419336999999999</v>
      </c>
      <c r="Z61" s="187">
        <v>0.98950170000000004</v>
      </c>
      <c r="AA61" s="62">
        <v>0.99324663999999996</v>
      </c>
      <c r="AB61" s="62">
        <v>1.9132608999999998E-2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6"/>
      <c r="AM61" s="86">
        <f t="shared" si="4"/>
        <v>-0.93932800000000327</v>
      </c>
      <c r="AN61" s="121">
        <f t="shared" si="5"/>
        <v>-1.0709090000000003</v>
      </c>
      <c r="AO61" s="121">
        <f t="shared" si="6"/>
        <v>-3.8765599999999178E-3</v>
      </c>
      <c r="AP61" s="121">
        <f t="shared" si="7"/>
        <v>-2.3986300000000682E-3</v>
      </c>
      <c r="AQ61" s="87">
        <f t="shared" si="8"/>
        <v>4.3187689999999983E-3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27.347248</v>
      </c>
      <c r="G63" s="96">
        <v>31.569853999999999</v>
      </c>
      <c r="H63" s="96">
        <v>0.91837411999999996</v>
      </c>
      <c r="I63" s="60">
        <v>0.95960217999999997</v>
      </c>
      <c r="J63" s="60">
        <v>7.6349944000000003E-2</v>
      </c>
      <c r="K63" s="61"/>
      <c r="L63" s="258"/>
      <c r="M63" s="258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24.522732000000001</v>
      </c>
      <c r="Y63" s="96">
        <v>29.132373999999999</v>
      </c>
      <c r="Z63" s="96">
        <v>0.86841802000000001</v>
      </c>
      <c r="AA63" s="60">
        <v>0.94294065000000005</v>
      </c>
      <c r="AB63" s="60">
        <v>0.124977246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-2.8245159999999991</v>
      </c>
      <c r="AN63" s="95">
        <f t="shared" si="5"/>
        <v>-2.4374800000000008</v>
      </c>
      <c r="AO63" s="95">
        <f t="shared" si="6"/>
        <v>-4.9956099999999948E-2</v>
      </c>
      <c r="AP63" s="95">
        <f t="shared" si="7"/>
        <v>-1.6661529999999924E-2</v>
      </c>
      <c r="AQ63" s="120">
        <f t="shared" si="8"/>
        <v>4.8627301999999997E-2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32.548454</v>
      </c>
      <c r="G64" s="187">
        <v>36.084080999999998</v>
      </c>
      <c r="H64" s="187">
        <v>0.96706851999999999</v>
      </c>
      <c r="I64" s="62">
        <v>0.98174594999999998</v>
      </c>
      <c r="J64" s="62">
        <v>3.1812739999999999E-2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28.465031</v>
      </c>
      <c r="Y64" s="187">
        <v>32.512386999999997</v>
      </c>
      <c r="Z64" s="187">
        <v>0.93272675999999999</v>
      </c>
      <c r="AA64" s="62">
        <v>0.96539350000000002</v>
      </c>
      <c r="AB64" s="62">
        <v>6.119757E-2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6"/>
      <c r="AM64" s="86">
        <f t="shared" si="4"/>
        <v>-4.0834229999999998</v>
      </c>
      <c r="AN64" s="121">
        <f t="shared" si="5"/>
        <v>-3.5716940000000008</v>
      </c>
      <c r="AO64" s="121">
        <f t="shared" si="6"/>
        <v>-3.4341759999999999E-2</v>
      </c>
      <c r="AP64" s="121">
        <f t="shared" si="7"/>
        <v>-1.6352449999999963E-2</v>
      </c>
      <c r="AQ64" s="87">
        <f t="shared" si="8"/>
        <v>2.9384830000000001E-2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37.835597</v>
      </c>
      <c r="G65" s="187">
        <v>41.177688000000003</v>
      </c>
      <c r="H65" s="187">
        <v>0.98772225999999996</v>
      </c>
      <c r="I65" s="62">
        <v>0.99269587000000004</v>
      </c>
      <c r="J65" s="62">
        <v>1.24435E-2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33.652043999999997</v>
      </c>
      <c r="Y65" s="187">
        <v>37.150078000000001</v>
      </c>
      <c r="Z65" s="187">
        <v>0.97431124999999996</v>
      </c>
      <c r="AA65" s="62">
        <v>0.98532807</v>
      </c>
      <c r="AB65" s="62">
        <v>2.5094491999999999E-2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6"/>
      <c r="AM65" s="86">
        <f t="shared" si="4"/>
        <v>-4.1835530000000034</v>
      </c>
      <c r="AN65" s="121">
        <f t="shared" si="5"/>
        <v>-4.0276100000000028</v>
      </c>
      <c r="AO65" s="121">
        <f t="shared" si="6"/>
        <v>-1.3411010000000001E-2</v>
      </c>
      <c r="AP65" s="121">
        <f t="shared" si="7"/>
        <v>-7.3678000000000354E-3</v>
      </c>
      <c r="AQ65" s="87">
        <f t="shared" si="8"/>
        <v>1.2650992E-2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41.138835999999998</v>
      </c>
      <c r="G66" s="187">
        <v>44.397858999999997</v>
      </c>
      <c r="H66" s="187">
        <v>0.99353904999999998</v>
      </c>
      <c r="I66" s="62">
        <v>0.99621707000000004</v>
      </c>
      <c r="J66" s="62">
        <v>5.8853550000000001E-3</v>
      </c>
      <c r="K66" s="188"/>
      <c r="L66" s="259"/>
      <c r="M66" s="259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38.753036999999999</v>
      </c>
      <c r="Y66" s="187">
        <v>42.111741000000002</v>
      </c>
      <c r="Z66" s="187">
        <v>0.98978149000000004</v>
      </c>
      <c r="AA66" s="62">
        <v>0.99378049999999996</v>
      </c>
      <c r="AB66" s="62">
        <v>1.0225751E-2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6"/>
      <c r="AM66" s="86">
        <f t="shared" si="4"/>
        <v>-2.3857989999999987</v>
      </c>
      <c r="AN66" s="121">
        <f t="shared" si="5"/>
        <v>-2.2861179999999948</v>
      </c>
      <c r="AO66" s="121">
        <f t="shared" si="6"/>
        <v>-3.7575599999999376E-3</v>
      </c>
      <c r="AP66" s="121">
        <f t="shared" si="7"/>
        <v>-2.4365700000000823E-3</v>
      </c>
      <c r="AQ66" s="87">
        <f t="shared" si="8"/>
        <v>4.3403959999999998E-3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27.294785999999998</v>
      </c>
      <c r="G68" s="96">
        <v>31.262851999999999</v>
      </c>
      <c r="H68" s="96">
        <v>0.92335898999999999</v>
      </c>
      <c r="I68" s="60">
        <v>0.96169296000000004</v>
      </c>
      <c r="J68" s="60">
        <v>7.9643264000000005E-2</v>
      </c>
      <c r="K68" s="61"/>
      <c r="L68" s="258"/>
      <c r="M68" s="258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25.130557</v>
      </c>
      <c r="Y68" s="96">
        <v>29.356728</v>
      </c>
      <c r="Z68" s="96">
        <v>0.88695128999999995</v>
      </c>
      <c r="AA68" s="60">
        <v>0.94632541999999997</v>
      </c>
      <c r="AB68" s="60">
        <v>0.118768975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-2.1642289999999988</v>
      </c>
      <c r="AN68" s="95">
        <f t="shared" si="5"/>
        <v>-1.9061239999999984</v>
      </c>
      <c r="AO68" s="95">
        <f t="shared" si="6"/>
        <v>-3.6407700000000043E-2</v>
      </c>
      <c r="AP68" s="95">
        <f t="shared" si="7"/>
        <v>-1.5367540000000068E-2</v>
      </c>
      <c r="AQ68" s="120">
        <f t="shared" si="8"/>
        <v>3.9125710999999994E-2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31.245000000000001</v>
      </c>
      <c r="G69" s="187">
        <v>35.127009999999999</v>
      </c>
      <c r="H69" s="187">
        <v>0.96469903000000001</v>
      </c>
      <c r="I69" s="62">
        <v>0.98032176000000004</v>
      </c>
      <c r="J69" s="62">
        <v>4.2656705000000003E-2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28.464434000000001</v>
      </c>
      <c r="Y69" s="187">
        <v>32.287864999999996</v>
      </c>
      <c r="Z69" s="187">
        <v>0.93475775999999999</v>
      </c>
      <c r="AA69" s="62">
        <v>0.96619573999999997</v>
      </c>
      <c r="AB69" s="62">
        <v>6.7696400000000004E-2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6"/>
      <c r="AM69" s="86">
        <f t="shared" si="4"/>
        <v>-2.7805660000000003</v>
      </c>
      <c r="AN69" s="121">
        <f t="shared" si="5"/>
        <v>-2.839145000000002</v>
      </c>
      <c r="AO69" s="121">
        <f t="shared" si="6"/>
        <v>-2.994127000000002E-2</v>
      </c>
      <c r="AP69" s="121">
        <f t="shared" si="7"/>
        <v>-1.4126020000000072E-2</v>
      </c>
      <c r="AQ69" s="87">
        <f t="shared" si="8"/>
        <v>2.5039695000000001E-2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34.820459</v>
      </c>
      <c r="G70" s="187">
        <v>39.078360000000004</v>
      </c>
      <c r="H70" s="187">
        <v>0.98618581999999999</v>
      </c>
      <c r="I70" s="62">
        <v>0.99136939000000002</v>
      </c>
      <c r="J70" s="62">
        <v>2.3868836000000001E-2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32.630146000000003</v>
      </c>
      <c r="Y70" s="187">
        <v>36.445549999999997</v>
      </c>
      <c r="Z70" s="187">
        <v>0.97200839000000006</v>
      </c>
      <c r="AA70" s="62">
        <v>0.98419321000000004</v>
      </c>
      <c r="AB70" s="62">
        <v>3.5923459999999997E-2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6"/>
      <c r="AM70" s="86">
        <f t="shared" si="4"/>
        <v>-2.1903129999999962</v>
      </c>
      <c r="AN70" s="121">
        <f t="shared" si="5"/>
        <v>-2.6328100000000063</v>
      </c>
      <c r="AO70" s="121">
        <f t="shared" si="6"/>
        <v>-1.4177429999999935E-2</v>
      </c>
      <c r="AP70" s="121">
        <f t="shared" si="7"/>
        <v>-7.1761799999999765E-3</v>
      </c>
      <c r="AQ70" s="87">
        <f t="shared" si="8"/>
        <v>1.2054623999999996E-2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36.903402</v>
      </c>
      <c r="G71" s="187">
        <v>41.270712000000003</v>
      </c>
      <c r="H71" s="187">
        <v>0.99300827000000003</v>
      </c>
      <c r="I71" s="62">
        <v>0.99532105000000004</v>
      </c>
      <c r="J71" s="62">
        <v>1.5012799E-2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35.849750999999998</v>
      </c>
      <c r="Y71" s="187">
        <v>40.093456000000003</v>
      </c>
      <c r="Z71" s="187">
        <v>0.98860787999999999</v>
      </c>
      <c r="AA71" s="62">
        <v>0.99270259000000005</v>
      </c>
      <c r="AB71" s="62">
        <v>1.9407364E-2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6"/>
      <c r="AM71" s="86">
        <f t="shared" si="4"/>
        <v>-1.0536510000000021</v>
      </c>
      <c r="AN71" s="121">
        <f t="shared" si="5"/>
        <v>-1.1772559999999999</v>
      </c>
      <c r="AO71" s="121">
        <f t="shared" si="6"/>
        <v>-4.4003900000000318E-3</v>
      </c>
      <c r="AP71" s="121">
        <f t="shared" si="7"/>
        <v>-2.6184599999999891E-3</v>
      </c>
      <c r="AQ71" s="87">
        <f t="shared" si="8"/>
        <v>4.3945649999999996E-3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27.849122000000001</v>
      </c>
      <c r="G73" s="96">
        <v>31.941018</v>
      </c>
      <c r="H73" s="96">
        <v>0.93495119000000004</v>
      </c>
      <c r="I73" s="60">
        <v>0.96387645</v>
      </c>
      <c r="J73" s="60">
        <v>8.0608374999999996E-2</v>
      </c>
      <c r="K73" s="61"/>
      <c r="L73" s="258"/>
      <c r="M73" s="258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25.506069</v>
      </c>
      <c r="Y73" s="96">
        <v>29.747855999999999</v>
      </c>
      <c r="Z73" s="96">
        <v>0.89683939999999995</v>
      </c>
      <c r="AA73" s="60">
        <v>0.94658193000000002</v>
      </c>
      <c r="AB73" s="60">
        <v>0.12394896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-2.3430530000000012</v>
      </c>
      <c r="AN73" s="95">
        <f t="shared" si="5"/>
        <v>-2.1931620000000009</v>
      </c>
      <c r="AO73" s="95">
        <f t="shared" si="6"/>
        <v>-3.811179000000009E-2</v>
      </c>
      <c r="AP73" s="95">
        <f t="shared" si="7"/>
        <v>-1.729451999999998E-2</v>
      </c>
      <c r="AQ73" s="120">
        <f t="shared" si="8"/>
        <v>4.3340585000000001E-2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32.239615999999998</v>
      </c>
      <c r="G74" s="187">
        <v>35.994971</v>
      </c>
      <c r="H74" s="187">
        <v>0.97268431</v>
      </c>
      <c r="I74" s="62">
        <v>0.98353358000000002</v>
      </c>
      <c r="J74" s="62">
        <v>3.9625782999999998E-2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28.793968</v>
      </c>
      <c r="Y74" s="187">
        <v>32.735785</v>
      </c>
      <c r="Z74" s="187">
        <v>0.94575067000000002</v>
      </c>
      <c r="AA74" s="62">
        <v>0.96815364000000004</v>
      </c>
      <c r="AB74" s="62">
        <v>7.133196E-2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6"/>
      <c r="AM74" s="86">
        <f t="shared" si="4"/>
        <v>-3.4456479999999985</v>
      </c>
      <c r="AN74" s="121">
        <f t="shared" si="5"/>
        <v>-3.2591859999999997</v>
      </c>
      <c r="AO74" s="121">
        <f t="shared" si="6"/>
        <v>-2.6933639999999981E-2</v>
      </c>
      <c r="AP74" s="121">
        <f t="shared" si="7"/>
        <v>-1.5379939999999981E-2</v>
      </c>
      <c r="AQ74" s="87">
        <f t="shared" si="8"/>
        <v>3.1706177000000002E-2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36.312911</v>
      </c>
      <c r="G75" s="187">
        <v>40.310009000000001</v>
      </c>
      <c r="H75" s="187">
        <v>0.98956301000000002</v>
      </c>
      <c r="I75" s="62">
        <v>0.99319888000000001</v>
      </c>
      <c r="J75" s="62">
        <v>1.8913574999999998E-2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33.187372000000003</v>
      </c>
      <c r="Y75" s="187">
        <v>36.923797999999998</v>
      </c>
      <c r="Z75" s="187">
        <v>0.97810810000000004</v>
      </c>
      <c r="AA75" s="62">
        <v>0.98649562999999996</v>
      </c>
      <c r="AB75" s="62">
        <v>3.3942435E-2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6"/>
      <c r="AM75" s="86">
        <f t="shared" si="4"/>
        <v>-3.1255389999999963</v>
      </c>
      <c r="AN75" s="121">
        <f t="shared" si="5"/>
        <v>-3.386211000000003</v>
      </c>
      <c r="AO75" s="121">
        <f t="shared" si="6"/>
        <v>-1.1454909999999985E-2</v>
      </c>
      <c r="AP75" s="121">
        <f t="shared" si="7"/>
        <v>-6.7032500000000494E-3</v>
      </c>
      <c r="AQ75" s="87">
        <f t="shared" si="8"/>
        <v>1.5028860000000002E-2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38.870500999999997</v>
      </c>
      <c r="G76" s="187">
        <v>43.123348</v>
      </c>
      <c r="H76" s="187">
        <v>0.99444431</v>
      </c>
      <c r="I76" s="62">
        <v>0.99632772000000003</v>
      </c>
      <c r="J76" s="62">
        <v>1.1516982E-2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37.302261999999999</v>
      </c>
      <c r="Y76" s="187">
        <v>41.326442999999998</v>
      </c>
      <c r="Z76" s="187">
        <v>0.99140201999999999</v>
      </c>
      <c r="AA76" s="62">
        <v>0.99426711000000001</v>
      </c>
      <c r="AB76" s="62">
        <v>1.6353609000000002E-2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6"/>
      <c r="AM76" s="86">
        <f t="shared" si="4"/>
        <v>-1.5682389999999984</v>
      </c>
      <c r="AN76" s="121">
        <f t="shared" si="5"/>
        <v>-1.7969050000000024</v>
      </c>
      <c r="AO76" s="121">
        <f t="shared" si="6"/>
        <v>-3.042290000000003E-3</v>
      </c>
      <c r="AP76" s="121">
        <f t="shared" si="7"/>
        <v>-2.0606100000000183E-3</v>
      </c>
      <c r="AQ76" s="87">
        <f t="shared" si="8"/>
        <v>4.8366270000000013E-3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26.775922000000001</v>
      </c>
      <c r="G78" s="96">
        <v>31.185213999999998</v>
      </c>
      <c r="H78" s="96">
        <v>0.92669657000000005</v>
      </c>
      <c r="I78" s="60">
        <v>0.95551739000000002</v>
      </c>
      <c r="J78" s="60">
        <v>8.2256965000000001E-2</v>
      </c>
      <c r="K78" s="61"/>
      <c r="L78" s="258"/>
      <c r="M78" s="258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23.569718999999999</v>
      </c>
      <c r="Y78" s="96">
        <v>28.474921999999999</v>
      </c>
      <c r="Z78" s="96">
        <v>0.87873051999999996</v>
      </c>
      <c r="AA78" s="60">
        <v>0.92921019000000005</v>
      </c>
      <c r="AB78" s="60">
        <v>0.13949710000000001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-3.2062030000000021</v>
      </c>
      <c r="AN78" s="95">
        <f t="shared" si="5"/>
        <v>-2.710291999999999</v>
      </c>
      <c r="AO78" s="95">
        <f t="shared" si="6"/>
        <v>-4.7966050000000093E-2</v>
      </c>
      <c r="AP78" s="95">
        <f t="shared" si="7"/>
        <v>-2.6307199999999975E-2</v>
      </c>
      <c r="AQ78" s="120">
        <f t="shared" si="8"/>
        <v>5.7240135000000011E-2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32.306792999999999</v>
      </c>
      <c r="G79" s="187">
        <v>35.955981000000001</v>
      </c>
      <c r="H79" s="187">
        <v>0.97081070999999997</v>
      </c>
      <c r="I79" s="62">
        <v>0.98151849999999996</v>
      </c>
      <c r="J79" s="62">
        <v>3.3848892999999998E-2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27.855419999999999</v>
      </c>
      <c r="Y79" s="187">
        <v>32.113306999999999</v>
      </c>
      <c r="Z79" s="187">
        <v>0.94009933000000001</v>
      </c>
      <c r="AA79" s="62">
        <v>0.96206868999999995</v>
      </c>
      <c r="AB79" s="62">
        <v>6.713703E-2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6"/>
      <c r="AM79" s="86">
        <f t="shared" si="4"/>
        <v>-4.4513730000000002</v>
      </c>
      <c r="AN79" s="121">
        <f t="shared" si="5"/>
        <v>-3.8426740000000024</v>
      </c>
      <c r="AO79" s="121">
        <f t="shared" si="6"/>
        <v>-3.0711379999999955E-2</v>
      </c>
      <c r="AP79" s="121">
        <f t="shared" si="7"/>
        <v>-1.9449810000000012E-2</v>
      </c>
      <c r="AQ79" s="87">
        <f t="shared" si="8"/>
        <v>3.3288137000000002E-2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37.558241000000002</v>
      </c>
      <c r="G80" s="187">
        <v>40.963679999999997</v>
      </c>
      <c r="H80" s="187">
        <v>0.98895823999999999</v>
      </c>
      <c r="I80" s="62">
        <v>0.99268919</v>
      </c>
      <c r="J80" s="62">
        <v>1.3691103E-2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33.397444</v>
      </c>
      <c r="Y80" s="187">
        <v>37.00629</v>
      </c>
      <c r="Z80" s="187">
        <v>0.97691563999999997</v>
      </c>
      <c r="AA80" s="62">
        <v>0.98497098999999999</v>
      </c>
      <c r="AB80" s="62">
        <v>2.6847745999999999E-2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6"/>
      <c r="AM80" s="86">
        <f t="shared" si="4"/>
        <v>-4.1607970000000023</v>
      </c>
      <c r="AN80" s="121">
        <f t="shared" si="5"/>
        <v>-3.9573899999999966</v>
      </c>
      <c r="AO80" s="121">
        <f t="shared" si="6"/>
        <v>-1.2042600000000014E-2</v>
      </c>
      <c r="AP80" s="121">
        <f t="shared" si="7"/>
        <v>-7.7182000000000084E-3</v>
      </c>
      <c r="AQ80" s="87">
        <f t="shared" si="8"/>
        <v>1.3156642999999999E-2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41.244186999999997</v>
      </c>
      <c r="G81" s="187">
        <v>44.485581000000003</v>
      </c>
      <c r="H81" s="187">
        <v>0.99443477999999996</v>
      </c>
      <c r="I81" s="62">
        <v>0.99634275999999999</v>
      </c>
      <c r="J81" s="62">
        <v>6.1366785999999998E-3</v>
      </c>
      <c r="K81" s="188"/>
      <c r="L81" s="259"/>
      <c r="M81" s="259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38.705962</v>
      </c>
      <c r="Y81" s="187">
        <v>42.098661</v>
      </c>
      <c r="Z81" s="187">
        <v>0.99092022999999996</v>
      </c>
      <c r="AA81" s="62">
        <v>0.99397542999999999</v>
      </c>
      <c r="AB81" s="62">
        <v>1.0577072E-2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6"/>
      <c r="AM81" s="86">
        <f t="shared" si="4"/>
        <v>-2.5382249999999971</v>
      </c>
      <c r="AN81" s="121">
        <f t="shared" si="5"/>
        <v>-2.3869200000000035</v>
      </c>
      <c r="AO81" s="121">
        <f t="shared" si="6"/>
        <v>-3.5145500000000052E-3</v>
      </c>
      <c r="AP81" s="121">
        <f t="shared" si="7"/>
        <v>-2.3673300000000008E-3</v>
      </c>
      <c r="AQ81" s="87">
        <f t="shared" si="8"/>
        <v>4.4403934000000001E-3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28.288530000000002</v>
      </c>
      <c r="G83" s="96">
        <v>32.440278999999997</v>
      </c>
      <c r="H83" s="96">
        <v>0.93319839999999998</v>
      </c>
      <c r="I83" s="60">
        <v>0.96553328000000005</v>
      </c>
      <c r="J83" s="60">
        <v>7.3889029999999994E-2</v>
      </c>
      <c r="K83" s="61"/>
      <c r="L83" s="258"/>
      <c r="M83" s="258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25.753198999999999</v>
      </c>
      <c r="Y83" s="96">
        <v>30.236131</v>
      </c>
      <c r="Z83" s="96">
        <v>0.89249829000000003</v>
      </c>
      <c r="AA83" s="60">
        <v>0.95164974000000002</v>
      </c>
      <c r="AB83" s="60">
        <v>0.120464325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-2.5353310000000029</v>
      </c>
      <c r="AN83" s="95">
        <f t="shared" si="5"/>
        <v>-2.2041479999999964</v>
      </c>
      <c r="AO83" s="95">
        <f t="shared" si="6"/>
        <v>-4.0700109999999956E-2</v>
      </c>
      <c r="AP83" s="95">
        <f t="shared" si="7"/>
        <v>-1.3883540000000028E-2</v>
      </c>
      <c r="AQ83" s="120">
        <f t="shared" si="8"/>
        <v>4.6575295000000003E-2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33.266106999999998</v>
      </c>
      <c r="G84" s="187">
        <v>36.769525000000002</v>
      </c>
      <c r="H84" s="187">
        <v>0.97178030999999998</v>
      </c>
      <c r="I84" s="62">
        <v>0.98346182999999998</v>
      </c>
      <c r="J84" s="62">
        <v>3.2448973999999998E-2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29.190031999999999</v>
      </c>
      <c r="Y84" s="187">
        <v>33.222147</v>
      </c>
      <c r="Z84" s="187">
        <v>0.94389959999999995</v>
      </c>
      <c r="AA84" s="62">
        <v>0.96915883999999997</v>
      </c>
      <c r="AB84" s="62">
        <v>6.3145629999999994E-2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6"/>
      <c r="AM84" s="86">
        <f t="shared" si="4"/>
        <v>-4.0760749999999994</v>
      </c>
      <c r="AN84" s="121">
        <f t="shared" si="5"/>
        <v>-3.5473780000000019</v>
      </c>
      <c r="AO84" s="121">
        <f t="shared" si="6"/>
        <v>-2.7880710000000031E-2</v>
      </c>
      <c r="AP84" s="121">
        <f t="shared" si="7"/>
        <v>-1.4302990000000015E-2</v>
      </c>
      <c r="AQ84" s="87">
        <f t="shared" si="8"/>
        <v>3.0696655999999996E-2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38.341760000000001</v>
      </c>
      <c r="G85" s="187">
        <v>41.602203000000003</v>
      </c>
      <c r="H85" s="187">
        <v>0.98910589000000004</v>
      </c>
      <c r="I85" s="62">
        <v>0.99350826999999997</v>
      </c>
      <c r="J85" s="62">
        <v>1.3328635E-2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34.324824</v>
      </c>
      <c r="Y85" s="187">
        <v>37.808143999999999</v>
      </c>
      <c r="Z85" s="187">
        <v>0.97753416999999998</v>
      </c>
      <c r="AA85" s="62">
        <v>0.98667521000000002</v>
      </c>
      <c r="AB85" s="62">
        <v>2.6651258000000001E-2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6"/>
      <c r="AM85" s="86">
        <f t="shared" si="4"/>
        <v>-4.0169360000000012</v>
      </c>
      <c r="AN85" s="121">
        <f t="shared" si="5"/>
        <v>-3.7940590000000043</v>
      </c>
      <c r="AO85" s="121">
        <f t="shared" si="6"/>
        <v>-1.1571720000000063E-2</v>
      </c>
      <c r="AP85" s="121">
        <f t="shared" si="7"/>
        <v>-6.8330599999999464E-3</v>
      </c>
      <c r="AQ85" s="87">
        <f t="shared" si="8"/>
        <v>1.3322623E-2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41.603386999999998</v>
      </c>
      <c r="G86" s="187">
        <v>44.775516000000003</v>
      </c>
      <c r="H86" s="187">
        <v>0.99405887000000004</v>
      </c>
      <c r="I86" s="62">
        <v>0.99670205999999995</v>
      </c>
      <c r="J86" s="62">
        <v>6.1741265999999996E-3</v>
      </c>
      <c r="K86" s="188"/>
      <c r="L86" s="259"/>
      <c r="M86" s="259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39.221255999999997</v>
      </c>
      <c r="Y86" s="187">
        <v>42.511598999999997</v>
      </c>
      <c r="Z86" s="187">
        <v>0.99095995000000003</v>
      </c>
      <c r="AA86" s="62">
        <v>0.99460046000000002</v>
      </c>
      <c r="AB86" s="62">
        <v>1.1814870999999999E-2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6"/>
      <c r="AM86" s="86">
        <f t="shared" si="4"/>
        <v>-2.3821310000000011</v>
      </c>
      <c r="AN86" s="121">
        <f t="shared" si="5"/>
        <v>-2.2639170000000064</v>
      </c>
      <c r="AO86" s="121">
        <f t="shared" si="6"/>
        <v>-3.098920000000005E-3</v>
      </c>
      <c r="AP86" s="121">
        <f t="shared" si="7"/>
        <v>-2.1015999999999257E-3</v>
      </c>
      <c r="AQ86" s="87">
        <f t="shared" si="8"/>
        <v>5.6407443999999998E-3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28.427371000000001</v>
      </c>
      <c r="G88" s="96">
        <v>32.359147999999998</v>
      </c>
      <c r="H88" s="96">
        <v>0.93620154</v>
      </c>
      <c r="I88" s="60">
        <v>0.96740623999999997</v>
      </c>
      <c r="J88" s="60">
        <v>8.4661769999999997E-2</v>
      </c>
      <c r="K88" s="61"/>
      <c r="L88" s="258"/>
      <c r="M88" s="258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26.027448</v>
      </c>
      <c r="Y88" s="96">
        <v>30.365407999999999</v>
      </c>
      <c r="Z88" s="96">
        <v>0.89827701999999998</v>
      </c>
      <c r="AA88" s="60">
        <v>0.95126531999999997</v>
      </c>
      <c r="AB88" s="60">
        <v>0.12400435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-2.3999230000000011</v>
      </c>
      <c r="AN88" s="95">
        <f t="shared" si="5"/>
        <v>-1.993739999999999</v>
      </c>
      <c r="AO88" s="95">
        <f t="shared" si="6"/>
        <v>-3.7924520000000017E-2</v>
      </c>
      <c r="AP88" s="95">
        <f t="shared" si="7"/>
        <v>-1.6140920000000003E-2</v>
      </c>
      <c r="AQ88" s="120">
        <f t="shared" si="8"/>
        <v>3.9342580000000002E-2</v>
      </c>
      <c r="AR88" s="37"/>
      <c r="AS88" s="234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32.625188999999999</v>
      </c>
      <c r="G89" s="187">
        <v>36.297443000000001</v>
      </c>
      <c r="H89" s="187">
        <v>0.97341898999999998</v>
      </c>
      <c r="I89" s="62">
        <v>0.98432434000000002</v>
      </c>
      <c r="J89" s="62">
        <v>4.0874003999999999E-2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29.288665000000002</v>
      </c>
      <c r="Y89" s="187">
        <v>33.098069000000002</v>
      </c>
      <c r="Z89" s="187">
        <v>0.94680929999999996</v>
      </c>
      <c r="AA89" s="62">
        <v>0.97075129000000004</v>
      </c>
      <c r="AB89" s="62">
        <v>7.4955519999999998E-2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6"/>
      <c r="AM89" s="86">
        <f t="shared" si="4"/>
        <v>-3.3365239999999972</v>
      </c>
      <c r="AN89" s="121">
        <f t="shared" si="5"/>
        <v>-3.1993739999999988</v>
      </c>
      <c r="AO89" s="121">
        <f t="shared" si="6"/>
        <v>-2.6609690000000019E-2</v>
      </c>
      <c r="AP89" s="121">
        <f t="shared" si="7"/>
        <v>-1.3573049999999975E-2</v>
      </c>
      <c r="AQ89" s="87">
        <f t="shared" si="8"/>
        <v>3.4081515999999999E-2</v>
      </c>
      <c r="AR89" s="37"/>
      <c r="AS89" s="234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36.787436</v>
      </c>
      <c r="G90" s="187">
        <v>40.675246000000001</v>
      </c>
      <c r="H90" s="187">
        <v>0.98980895999999996</v>
      </c>
      <c r="I90" s="62">
        <v>0.99353482999999998</v>
      </c>
      <c r="J90" s="62">
        <v>1.9172129999999999E-2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33.769106000000001</v>
      </c>
      <c r="Y90" s="187">
        <v>37.324840999999999</v>
      </c>
      <c r="Z90" s="187">
        <v>0.97907933999999996</v>
      </c>
      <c r="AA90" s="62">
        <v>0.98738636999999996</v>
      </c>
      <c r="AB90" s="62">
        <v>3.4786209999999998E-2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6"/>
      <c r="AM90" s="86">
        <f t="shared" si="4"/>
        <v>-3.0183299999999988</v>
      </c>
      <c r="AN90" s="121">
        <f t="shared" si="5"/>
        <v>-3.3504050000000021</v>
      </c>
      <c r="AO90" s="121">
        <f t="shared" si="6"/>
        <v>-1.0729619999999995E-2</v>
      </c>
      <c r="AP90" s="121">
        <f t="shared" si="7"/>
        <v>-6.1484600000000222E-3</v>
      </c>
      <c r="AQ90" s="87">
        <f t="shared" si="8"/>
        <v>1.5614079999999999E-2</v>
      </c>
      <c r="AR90" s="37"/>
      <c r="AS90" s="234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39.575045000000003</v>
      </c>
      <c r="G91" s="187">
        <v>43.699081999999997</v>
      </c>
      <c r="H91" s="187">
        <v>0.99435461000000003</v>
      </c>
      <c r="I91" s="62">
        <v>0.99636446999999995</v>
      </c>
      <c r="J91" s="62">
        <v>1.1083959000000001E-2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37.871496</v>
      </c>
      <c r="Y91" s="187">
        <v>41.811937999999998</v>
      </c>
      <c r="Z91" s="187">
        <v>0.99151581</v>
      </c>
      <c r="AA91" s="62">
        <v>0.99450044000000004</v>
      </c>
      <c r="AB91" s="62">
        <v>1.6386798000000001E-2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6"/>
      <c r="AM91" s="86">
        <f t="shared" si="4"/>
        <v>-1.7035490000000024</v>
      </c>
      <c r="AN91" s="121">
        <f t="shared" si="5"/>
        <v>-1.8871439999999993</v>
      </c>
      <c r="AO91" s="121">
        <f t="shared" si="6"/>
        <v>-2.8388000000000302E-3</v>
      </c>
      <c r="AP91" s="121">
        <f t="shared" si="7"/>
        <v>-1.8640299999999055E-3</v>
      </c>
      <c r="AQ91" s="87">
        <f t="shared" si="8"/>
        <v>5.3028390000000002E-3</v>
      </c>
      <c r="AR91" s="37"/>
      <c r="AS91" s="234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29.001481999999999</v>
      </c>
      <c r="G93" s="96">
        <v>32.826703999999999</v>
      </c>
      <c r="H93" s="96">
        <v>0.94019308000000001</v>
      </c>
      <c r="I93" s="60">
        <v>0.96648648000000004</v>
      </c>
      <c r="J93" s="60">
        <v>7.6625219999999994E-2</v>
      </c>
      <c r="K93" s="61"/>
      <c r="L93" s="258"/>
      <c r="M93" s="258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26.24419</v>
      </c>
      <c r="Y93" s="96">
        <v>30.376066999999999</v>
      </c>
      <c r="Z93" s="96">
        <v>0.90644079</v>
      </c>
      <c r="AA93" s="60">
        <v>0.95092487000000003</v>
      </c>
      <c r="AB93" s="60">
        <v>0.12689775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-2.7572919999999996</v>
      </c>
      <c r="AN93" s="95">
        <f t="shared" si="5"/>
        <v>-2.4506370000000004</v>
      </c>
      <c r="AO93" s="95">
        <f t="shared" si="6"/>
        <v>-3.3752290000000018E-2</v>
      </c>
      <c r="AP93" s="95">
        <f t="shared" si="7"/>
        <v>-1.5561610000000003E-2</v>
      </c>
      <c r="AQ93" s="120">
        <f t="shared" si="8"/>
        <v>5.027253000000001E-2</v>
      </c>
      <c r="AR93" s="37"/>
      <c r="AS93" s="234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33.793317000000002</v>
      </c>
      <c r="G94" s="187">
        <v>37.214562000000001</v>
      </c>
      <c r="H94" s="187">
        <v>0.97370586000000003</v>
      </c>
      <c r="I94" s="62">
        <v>0.98394504999999999</v>
      </c>
      <c r="J94" s="62">
        <v>3.5566647E-2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29.579861000000001</v>
      </c>
      <c r="Y94" s="187">
        <v>33.407175000000002</v>
      </c>
      <c r="Z94" s="187">
        <v>0.94895010999999996</v>
      </c>
      <c r="AA94" s="62">
        <v>0.96921550999999995</v>
      </c>
      <c r="AB94" s="62">
        <v>6.7515396000000005E-2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6"/>
      <c r="AM94" s="86">
        <f t="shared" si="4"/>
        <v>-4.2134560000000008</v>
      </c>
      <c r="AN94" s="121">
        <f t="shared" si="5"/>
        <v>-3.8073869999999985</v>
      </c>
      <c r="AO94" s="121">
        <f t="shared" si="6"/>
        <v>-2.4755750000000076E-2</v>
      </c>
      <c r="AP94" s="121">
        <f t="shared" si="7"/>
        <v>-1.4729540000000041E-2</v>
      </c>
      <c r="AQ94" s="87">
        <f t="shared" si="8"/>
        <v>3.1948749000000005E-2</v>
      </c>
      <c r="AR94" s="37"/>
      <c r="AS94" s="234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38.579943</v>
      </c>
      <c r="G95" s="187">
        <v>41.993856000000001</v>
      </c>
      <c r="H95" s="187">
        <v>0.98987824000000002</v>
      </c>
      <c r="I95" s="62">
        <v>0.99340497999999999</v>
      </c>
      <c r="J95" s="62">
        <v>1.4611213499999999E-2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34.570880000000002</v>
      </c>
      <c r="Y95" s="187">
        <v>38.035784</v>
      </c>
      <c r="Z95" s="187">
        <v>0.97903879999999999</v>
      </c>
      <c r="AA95" s="62">
        <v>0.98664280999999998</v>
      </c>
      <c r="AB95" s="62">
        <v>2.9941147000000001E-2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6"/>
      <c r="AM95" s="86">
        <f t="shared" si="4"/>
        <v>-4.0090629999999976</v>
      </c>
      <c r="AN95" s="121">
        <f t="shared" si="5"/>
        <v>-3.9580720000000014</v>
      </c>
      <c r="AO95" s="121">
        <f t="shared" si="6"/>
        <v>-1.0839440000000033E-2</v>
      </c>
      <c r="AP95" s="121">
        <f t="shared" si="7"/>
        <v>-6.7621700000000118E-3</v>
      </c>
      <c r="AQ95" s="87">
        <f t="shared" si="8"/>
        <v>1.5329933500000002E-2</v>
      </c>
      <c r="AR95" s="37"/>
      <c r="AS95" s="234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42.776511999999997</v>
      </c>
      <c r="G96" s="187">
        <v>45.980176</v>
      </c>
      <c r="H96" s="187">
        <v>0.99476639</v>
      </c>
      <c r="I96" s="62">
        <v>0.99686456000000001</v>
      </c>
      <c r="J96" s="62">
        <v>6.5214475999999999E-3</v>
      </c>
      <c r="K96" s="188"/>
      <c r="L96" s="259"/>
      <c r="M96" s="259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39.879494000000001</v>
      </c>
      <c r="Y96" s="187">
        <v>43.270096000000002</v>
      </c>
      <c r="Z96" s="187">
        <v>0.99171443000000004</v>
      </c>
      <c r="AA96" s="62">
        <v>0.99473144000000002</v>
      </c>
      <c r="AB96" s="62">
        <v>1.2500519E-2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6"/>
      <c r="AM96" s="86">
        <f t="shared" si="4"/>
        <v>-2.8970179999999957</v>
      </c>
      <c r="AN96" s="121">
        <f t="shared" si="5"/>
        <v>-2.7100799999999978</v>
      </c>
      <c r="AO96" s="121">
        <f t="shared" si="6"/>
        <v>-3.0519599999999647E-3</v>
      </c>
      <c r="AP96" s="121">
        <f t="shared" si="7"/>
        <v>-2.1331199999999884E-3</v>
      </c>
      <c r="AQ96" s="87">
        <f t="shared" si="8"/>
        <v>5.9790714E-3</v>
      </c>
      <c r="AR96" s="37"/>
      <c r="AS96" s="234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28.272511999999999</v>
      </c>
      <c r="G98" s="96">
        <v>32.159286000000002</v>
      </c>
      <c r="H98" s="96">
        <v>0.93909255999999997</v>
      </c>
      <c r="I98" s="60">
        <v>0.96690085000000003</v>
      </c>
      <c r="J98" s="60">
        <v>7.138245E-2</v>
      </c>
      <c r="K98" s="61"/>
      <c r="L98" s="258"/>
      <c r="M98" s="258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26.146718</v>
      </c>
      <c r="Y98" s="96">
        <v>30.412472999999999</v>
      </c>
      <c r="Z98" s="96">
        <v>0.90715950999999995</v>
      </c>
      <c r="AA98" s="60">
        <v>0.95427664000000001</v>
      </c>
      <c r="AB98" s="60">
        <v>0.11138223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-2.1257939999999991</v>
      </c>
      <c r="AN98" s="95">
        <f t="shared" si="15"/>
        <v>-1.7468130000000031</v>
      </c>
      <c r="AO98" s="95">
        <f t="shared" si="16"/>
        <v>-3.1933050000000018E-2</v>
      </c>
      <c r="AP98" s="95">
        <f t="shared" si="17"/>
        <v>-1.2624210000000025E-2</v>
      </c>
      <c r="AQ98" s="120">
        <f t="shared" si="18"/>
        <v>3.9999779999999999E-2</v>
      </c>
      <c r="AR98" s="37"/>
      <c r="AS98" s="234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32.941516</v>
      </c>
      <c r="G99" s="187">
        <v>36.420447000000003</v>
      </c>
      <c r="H99" s="187">
        <v>0.97316387000000004</v>
      </c>
      <c r="I99" s="62">
        <v>0.98402358999999995</v>
      </c>
      <c r="J99" s="62">
        <v>3.5323787000000002E-2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29.530360000000002</v>
      </c>
      <c r="Y99" s="187">
        <v>33.285840999999998</v>
      </c>
      <c r="Z99" s="187">
        <v>0.94893304999999994</v>
      </c>
      <c r="AA99" s="62">
        <v>0.97194314999999998</v>
      </c>
      <c r="AB99" s="62">
        <v>5.8096285999999997E-2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6"/>
      <c r="AM99" s="86">
        <f t="shared" si="14"/>
        <v>-3.4111559999999983</v>
      </c>
      <c r="AN99" s="121">
        <f t="shared" si="15"/>
        <v>-3.1346060000000051</v>
      </c>
      <c r="AO99" s="121">
        <f t="shared" si="16"/>
        <v>-2.4230820000000097E-2</v>
      </c>
      <c r="AP99" s="121">
        <f t="shared" si="17"/>
        <v>-1.208043999999997E-2</v>
      </c>
      <c r="AQ99" s="87">
        <f t="shared" si="18"/>
        <v>2.2772498999999995E-2</v>
      </c>
      <c r="AR99" s="37"/>
      <c r="AS99" s="234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37.304209</v>
      </c>
      <c r="G100" s="187">
        <v>40.959145999999997</v>
      </c>
      <c r="H100" s="187">
        <v>0.98943270999999999</v>
      </c>
      <c r="I100" s="62">
        <v>0.99319113999999997</v>
      </c>
      <c r="J100" s="62">
        <v>1.6549352999999999E-2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34.352021000000001</v>
      </c>
      <c r="Y100" s="187">
        <v>37.775697000000001</v>
      </c>
      <c r="Z100" s="187">
        <v>0.97870747000000002</v>
      </c>
      <c r="AA100" s="62">
        <v>0.98722186000000001</v>
      </c>
      <c r="AB100" s="62">
        <v>2.7916856E-2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6"/>
      <c r="AM100" s="86">
        <f t="shared" si="14"/>
        <v>-2.9521879999999996</v>
      </c>
      <c r="AN100" s="121">
        <f t="shared" si="15"/>
        <v>-3.183448999999996</v>
      </c>
      <c r="AO100" s="121">
        <f t="shared" si="16"/>
        <v>-1.0725239999999969E-2</v>
      </c>
      <c r="AP100" s="121">
        <f t="shared" si="17"/>
        <v>-5.9692799999999657E-3</v>
      </c>
      <c r="AQ100" s="87">
        <f t="shared" si="18"/>
        <v>1.1367503000000001E-2</v>
      </c>
      <c r="AR100" s="37"/>
      <c r="AS100" s="234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39.905439999999999</v>
      </c>
      <c r="G101" s="187">
        <v>43.747644999999999</v>
      </c>
      <c r="H101" s="187">
        <v>0.99422361999999997</v>
      </c>
      <c r="I101" s="62">
        <v>0.99617707</v>
      </c>
      <c r="J101" s="62">
        <v>8.9982410000000006E-3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38.518441000000003</v>
      </c>
      <c r="Y101" s="187">
        <v>42.176023000000001</v>
      </c>
      <c r="Z101" s="187">
        <v>0.9912377</v>
      </c>
      <c r="AA101" s="62">
        <v>0.99439884000000001</v>
      </c>
      <c r="AB101" s="62">
        <v>1.3481521E-2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6"/>
      <c r="AM101" s="86">
        <f t="shared" si="14"/>
        <v>-1.3869989999999959</v>
      </c>
      <c r="AN101" s="121">
        <f t="shared" si="15"/>
        <v>-1.5716219999999979</v>
      </c>
      <c r="AO101" s="121">
        <f t="shared" si="16"/>
        <v>-2.9859199999999753E-3</v>
      </c>
      <c r="AP101" s="121">
        <f t="shared" si="17"/>
        <v>-1.7782299999999918E-3</v>
      </c>
      <c r="AQ101" s="87">
        <f t="shared" si="18"/>
        <v>4.4832799999999992E-3</v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27.219017000000001</v>
      </c>
      <c r="G103" s="96">
        <v>31.137539</v>
      </c>
      <c r="H103" s="96">
        <v>0.92906034000000004</v>
      </c>
      <c r="I103" s="60">
        <v>0.96281976000000002</v>
      </c>
      <c r="J103" s="60">
        <v>7.9683124999999994E-2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24.944023000000001</v>
      </c>
      <c r="Y103" s="96">
        <v>29.111156000000001</v>
      </c>
      <c r="Z103" s="96">
        <v>0.89103915</v>
      </c>
      <c r="AA103" s="60">
        <v>0.94669148000000003</v>
      </c>
      <c r="AB103" s="60">
        <v>0.11828863000000001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-2.2749939999999995</v>
      </c>
      <c r="AN103" s="95">
        <f t="shared" si="15"/>
        <v>-2.0263829999999992</v>
      </c>
      <c r="AO103" s="95">
        <f t="shared" si="16"/>
        <v>-3.8021190000000038E-2</v>
      </c>
      <c r="AP103" s="95">
        <f t="shared" si="17"/>
        <v>-1.6128279999999995E-2</v>
      </c>
      <c r="AQ103" s="120">
        <f t="shared" si="18"/>
        <v>3.8605505000000012E-2</v>
      </c>
      <c r="AR103" s="37"/>
      <c r="AS103" s="234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31.239398999999999</v>
      </c>
      <c r="G104" s="187">
        <v>35.109684000000001</v>
      </c>
      <c r="H104" s="187">
        <v>0.96818749999999998</v>
      </c>
      <c r="I104" s="62">
        <v>0.98165833000000002</v>
      </c>
      <c r="J104" s="62">
        <v>4.4465579999999998E-2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28.343447000000001</v>
      </c>
      <c r="Y104" s="187">
        <v>32.152642</v>
      </c>
      <c r="Z104" s="187">
        <v>0.94001184000000004</v>
      </c>
      <c r="AA104" s="62">
        <v>0.96745959999999998</v>
      </c>
      <c r="AB104" s="62">
        <v>6.8236135000000003E-2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6"/>
      <c r="AM104" s="86">
        <f t="shared" si="14"/>
        <v>-2.8959519999999976</v>
      </c>
      <c r="AN104" s="121">
        <f t="shared" si="15"/>
        <v>-2.9570420000000013</v>
      </c>
      <c r="AO104" s="121">
        <f t="shared" si="16"/>
        <v>-2.8175659999999936E-2</v>
      </c>
      <c r="AP104" s="121">
        <f t="shared" si="17"/>
        <v>-1.4198730000000048E-2</v>
      </c>
      <c r="AQ104" s="87">
        <f t="shared" si="18"/>
        <v>2.3770555000000006E-2</v>
      </c>
      <c r="AR104" s="37"/>
      <c r="AS104" s="234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34.727707000000002</v>
      </c>
      <c r="G105" s="187">
        <v>39.022717</v>
      </c>
      <c r="H105" s="187">
        <v>0.98743079</v>
      </c>
      <c r="I105" s="62">
        <v>0.99191845999999995</v>
      </c>
      <c r="J105" s="62">
        <v>2.5589556999999999E-2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32.425288000000002</v>
      </c>
      <c r="Y105" s="187">
        <v>36.308616000000001</v>
      </c>
      <c r="Z105" s="187">
        <v>0.97458188000000001</v>
      </c>
      <c r="AA105" s="62">
        <v>0.98520103000000003</v>
      </c>
      <c r="AB105" s="62">
        <v>3.7372887E-2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6"/>
      <c r="AM105" s="86">
        <f t="shared" si="14"/>
        <v>-2.3024190000000004</v>
      </c>
      <c r="AN105" s="121">
        <f t="shared" si="15"/>
        <v>-2.7141009999999994</v>
      </c>
      <c r="AO105" s="121">
        <f t="shared" si="16"/>
        <v>-1.2848909999999991E-2</v>
      </c>
      <c r="AP105" s="121">
        <f t="shared" si="17"/>
        <v>-6.7174299999999132E-3</v>
      </c>
      <c r="AQ105" s="87">
        <f t="shared" si="18"/>
        <v>1.1783330000000002E-2</v>
      </c>
      <c r="AR105" s="37"/>
      <c r="AS105" s="234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36.769208999999996</v>
      </c>
      <c r="G106" s="187">
        <v>41.142302999999998</v>
      </c>
      <c r="H106" s="187">
        <v>0.99334920999999998</v>
      </c>
      <c r="I106" s="62">
        <v>0.99555143000000001</v>
      </c>
      <c r="J106" s="62">
        <v>1.5844845999999999E-2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35.822600000000001</v>
      </c>
      <c r="Y106" s="187">
        <v>40.085591000000001</v>
      </c>
      <c r="Z106" s="187">
        <v>0.98963544999999997</v>
      </c>
      <c r="AA106" s="62">
        <v>0.99329173000000004</v>
      </c>
      <c r="AB106" s="62">
        <v>2.0276155000000001E-2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6"/>
      <c r="AM106" s="86">
        <f t="shared" si="14"/>
        <v>-0.94660899999999515</v>
      </c>
      <c r="AN106" s="121">
        <f t="shared" si="15"/>
        <v>-1.0567119999999974</v>
      </c>
      <c r="AO106" s="121">
        <f t="shared" si="16"/>
        <v>-3.7137600000000104E-3</v>
      </c>
      <c r="AP106" s="121">
        <f t="shared" si="17"/>
        <v>-2.2596999999999756E-3</v>
      </c>
      <c r="AQ106" s="87">
        <f t="shared" si="18"/>
        <v>4.4313090000000013E-3</v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>
        <v>27.634982999999998</v>
      </c>
      <c r="G108" s="96">
        <v>31.616582999999999</v>
      </c>
      <c r="H108" s="96">
        <v>0.92797328999999995</v>
      </c>
      <c r="I108" s="60">
        <v>0.96410879999999999</v>
      </c>
      <c r="J108" s="60">
        <v>7.5196949999999999E-2</v>
      </c>
      <c r="K108" s="61"/>
      <c r="L108" s="258"/>
      <c r="M108" s="258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>
        <v>24.885684000000001</v>
      </c>
      <c r="Y108" s="96">
        <v>29.359016</v>
      </c>
      <c r="Z108" s="96">
        <v>0.89091324999999999</v>
      </c>
      <c r="AA108" s="60">
        <v>0.95031452000000005</v>
      </c>
      <c r="AB108" s="60">
        <v>0.11163687999999999</v>
      </c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5" t="s">
        <v>84</v>
      </c>
      <c r="AM108" s="119">
        <f t="shared" si="14"/>
        <v>-2.7492989999999971</v>
      </c>
      <c r="AN108" s="95">
        <f t="shared" si="15"/>
        <v>-2.2575669999999981</v>
      </c>
      <c r="AO108" s="95">
        <f t="shared" si="16"/>
        <v>-3.7060039999999961E-2</v>
      </c>
      <c r="AP108" s="95">
        <f t="shared" si="17"/>
        <v>-1.3794279999999937E-2</v>
      </c>
      <c r="AQ108" s="120">
        <f t="shared" si="18"/>
        <v>3.6439929999999995E-2</v>
      </c>
      <c r="AR108" s="37"/>
      <c r="AS108" s="234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>
        <v>31.577911</v>
      </c>
      <c r="G109" s="187">
        <v>35.410705</v>
      </c>
      <c r="H109" s="187">
        <v>0.96822518000000002</v>
      </c>
      <c r="I109" s="62">
        <v>0.98188735999999999</v>
      </c>
      <c r="J109" s="62">
        <v>3.7699851999999999E-2</v>
      </c>
      <c r="K109" s="188"/>
      <c r="L109" s="259"/>
      <c r="M109" s="259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>
        <v>28.626028000000002</v>
      </c>
      <c r="Y109" s="187">
        <v>32.571796999999997</v>
      </c>
      <c r="Z109" s="187">
        <v>0.93852464999999996</v>
      </c>
      <c r="AA109" s="62">
        <v>0.96946372999999997</v>
      </c>
      <c r="AB109" s="62">
        <v>6.3584829999999995E-2</v>
      </c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6"/>
      <c r="AM109" s="86">
        <f t="shared" si="14"/>
        <v>-2.9518829999999987</v>
      </c>
      <c r="AN109" s="121">
        <f t="shared" si="15"/>
        <v>-2.8389080000000035</v>
      </c>
      <c r="AO109" s="121">
        <f t="shared" si="16"/>
        <v>-2.9700530000000058E-2</v>
      </c>
      <c r="AP109" s="121">
        <f t="shared" si="17"/>
        <v>-1.2423630000000019E-2</v>
      </c>
      <c r="AQ109" s="87">
        <f t="shared" si="18"/>
        <v>2.5884977999999996E-2</v>
      </c>
      <c r="AR109" s="37"/>
      <c r="AS109" s="234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>
        <v>35.586975000000002</v>
      </c>
      <c r="G110" s="187">
        <v>39.785708</v>
      </c>
      <c r="H110" s="187">
        <v>0.98782950000000003</v>
      </c>
      <c r="I110" s="62">
        <v>0.99231564999999999</v>
      </c>
      <c r="J110" s="62">
        <v>1.9365667999999999E-2</v>
      </c>
      <c r="K110" s="188"/>
      <c r="L110" s="259"/>
      <c r="M110" s="259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>
        <v>32.604581000000003</v>
      </c>
      <c r="Y110" s="187">
        <v>36.498840000000001</v>
      </c>
      <c r="Z110" s="187">
        <v>0.97448480000000004</v>
      </c>
      <c r="AA110" s="62">
        <v>0.98541915999999996</v>
      </c>
      <c r="AB110" s="62">
        <v>3.2111272000000003E-2</v>
      </c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6"/>
      <c r="AM110" s="86">
        <f t="shared" si="14"/>
        <v>-2.9823939999999993</v>
      </c>
      <c r="AN110" s="121">
        <f t="shared" si="15"/>
        <v>-3.2868679999999983</v>
      </c>
      <c r="AO110" s="121">
        <f t="shared" si="16"/>
        <v>-1.3344699999999987E-2</v>
      </c>
      <c r="AP110" s="121">
        <f t="shared" si="17"/>
        <v>-6.8964900000000329E-3</v>
      </c>
      <c r="AQ110" s="87">
        <f t="shared" si="18"/>
        <v>1.2745604000000004E-2</v>
      </c>
      <c r="AR110" s="37"/>
      <c r="AS110" s="234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>
        <v>37.878258000000002</v>
      </c>
      <c r="G111" s="187">
        <v>42.240096999999999</v>
      </c>
      <c r="H111" s="187">
        <v>0.99375603000000001</v>
      </c>
      <c r="I111" s="62">
        <v>0.99571100000000001</v>
      </c>
      <c r="J111" s="62">
        <v>1.2087036000000001E-2</v>
      </c>
      <c r="K111" s="188"/>
      <c r="L111" s="259"/>
      <c r="M111" s="259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>
        <v>36.548022000000003</v>
      </c>
      <c r="Y111" s="187">
        <v>40.745939999999997</v>
      </c>
      <c r="Z111" s="187">
        <v>0.99001264</v>
      </c>
      <c r="AA111" s="62">
        <v>0.99346464000000001</v>
      </c>
      <c r="AB111" s="62">
        <v>1.6222408000000001E-2</v>
      </c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6"/>
      <c r="AM111" s="86">
        <f t="shared" si="14"/>
        <v>-1.3302359999999993</v>
      </c>
      <c r="AN111" s="121">
        <f t="shared" si="15"/>
        <v>-1.4941570000000013</v>
      </c>
      <c r="AO111" s="121">
        <f t="shared" si="16"/>
        <v>-3.7433900000000131E-3</v>
      </c>
      <c r="AP111" s="121">
        <f t="shared" si="17"/>
        <v>-2.2463600000000028E-3</v>
      </c>
      <c r="AQ111" s="87">
        <f t="shared" si="18"/>
        <v>4.135372E-3</v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>
        <v>26.668046</v>
      </c>
      <c r="G113" s="96">
        <v>30.762591</v>
      </c>
      <c r="H113" s="96">
        <v>0.91664725999999996</v>
      </c>
      <c r="I113" s="60">
        <v>0.95249041000000001</v>
      </c>
      <c r="J113" s="60">
        <v>7.4049555000000003E-2</v>
      </c>
      <c r="K113" s="61"/>
      <c r="L113" s="258"/>
      <c r="M113" s="258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>
        <v>24.557483999999999</v>
      </c>
      <c r="Y113" s="96">
        <v>28.985310999999999</v>
      </c>
      <c r="Z113" s="96">
        <v>0.88037029</v>
      </c>
      <c r="AA113" s="60">
        <v>0.93619213999999995</v>
      </c>
      <c r="AB113" s="60">
        <v>0.10649592400000001</v>
      </c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5" t="s">
        <v>85</v>
      </c>
      <c r="AM113" s="119">
        <f t="shared" si="14"/>
        <v>-2.1105620000000016</v>
      </c>
      <c r="AN113" s="95">
        <f t="shared" si="15"/>
        <v>-1.7772800000000011</v>
      </c>
      <c r="AO113" s="95">
        <f t="shared" si="16"/>
        <v>-3.6276969999999964E-2</v>
      </c>
      <c r="AP113" s="95">
        <f t="shared" si="17"/>
        <v>-1.6298270000000059E-2</v>
      </c>
      <c r="AQ113" s="120">
        <f t="shared" si="18"/>
        <v>3.2446369000000003E-2</v>
      </c>
      <c r="AR113" s="37"/>
      <c r="AS113" s="234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>
        <v>31.130870999999999</v>
      </c>
      <c r="G114" s="187">
        <v>34.845519000000003</v>
      </c>
      <c r="H114" s="187">
        <v>0.95896742000000001</v>
      </c>
      <c r="I114" s="62">
        <v>0.97581163999999998</v>
      </c>
      <c r="J114" s="62">
        <v>3.8444903000000002E-2</v>
      </c>
      <c r="K114" s="188"/>
      <c r="L114" s="259"/>
      <c r="M114" s="259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>
        <v>27.634357999999999</v>
      </c>
      <c r="Y114" s="187">
        <v>31.603449999999999</v>
      </c>
      <c r="Z114" s="187">
        <v>0.92723378000000001</v>
      </c>
      <c r="AA114" s="62">
        <v>0.95765608999999996</v>
      </c>
      <c r="AB114" s="62">
        <v>6.3873970000000002E-2</v>
      </c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6"/>
      <c r="AM114" s="86">
        <f t="shared" si="14"/>
        <v>-3.4965130000000002</v>
      </c>
      <c r="AN114" s="121">
        <f t="shared" si="15"/>
        <v>-3.2420690000000043</v>
      </c>
      <c r="AO114" s="121">
        <f t="shared" si="16"/>
        <v>-3.1733640000000007E-2</v>
      </c>
      <c r="AP114" s="121">
        <f t="shared" si="17"/>
        <v>-1.815555000000002E-2</v>
      </c>
      <c r="AQ114" s="87">
        <f t="shared" si="18"/>
        <v>2.5429067E-2</v>
      </c>
      <c r="AR114" s="37"/>
      <c r="AS114" s="234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>
        <v>35.465874999999997</v>
      </c>
      <c r="G115" s="187">
        <v>39.410400000000003</v>
      </c>
      <c r="H115" s="187">
        <v>0.98413976000000003</v>
      </c>
      <c r="I115" s="62">
        <v>0.99000452000000005</v>
      </c>
      <c r="J115" s="62">
        <v>1.812132E-2</v>
      </c>
      <c r="K115" s="188"/>
      <c r="L115" s="259"/>
      <c r="M115" s="259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>
        <v>32.177236999999998</v>
      </c>
      <c r="Y115" s="187">
        <v>35.855528</v>
      </c>
      <c r="Z115" s="187">
        <v>0.96720834</v>
      </c>
      <c r="AA115" s="62">
        <v>0.98025826000000005</v>
      </c>
      <c r="AB115" s="62">
        <v>3.2444883000000001E-2</v>
      </c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6"/>
      <c r="AM115" s="86">
        <f t="shared" si="14"/>
        <v>-3.2886379999999988</v>
      </c>
      <c r="AN115" s="121">
        <f t="shared" si="15"/>
        <v>-3.5548720000000031</v>
      </c>
      <c r="AO115" s="121">
        <f t="shared" si="16"/>
        <v>-1.693142000000003E-2</v>
      </c>
      <c r="AP115" s="121">
        <f t="shared" si="17"/>
        <v>-9.7462600000000066E-3</v>
      </c>
      <c r="AQ115" s="87">
        <f t="shared" si="18"/>
        <v>1.4323563000000001E-2</v>
      </c>
      <c r="AR115" s="37"/>
      <c r="AS115" s="234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>
        <v>38.215800000000002</v>
      </c>
      <c r="G116" s="187">
        <v>42.382660999999999</v>
      </c>
      <c r="H116" s="187">
        <v>0.99247695999999996</v>
      </c>
      <c r="I116" s="62">
        <v>0.99495960999999999</v>
      </c>
      <c r="J116" s="62">
        <v>9.6101229999999999E-3</v>
      </c>
      <c r="K116" s="188"/>
      <c r="L116" s="259"/>
      <c r="M116" s="259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>
        <v>36.592123000000001</v>
      </c>
      <c r="Y116" s="187">
        <v>40.560265000000001</v>
      </c>
      <c r="Z116" s="187">
        <v>0.98724305000000001</v>
      </c>
      <c r="AA116" s="62">
        <v>0.99188659999999995</v>
      </c>
      <c r="AB116" s="62">
        <v>1.4923067999999999E-2</v>
      </c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6"/>
      <c r="AM116" s="86">
        <f t="shared" si="14"/>
        <v>-1.6236770000000007</v>
      </c>
      <c r="AN116" s="121">
        <f t="shared" si="15"/>
        <v>-1.8223959999999977</v>
      </c>
      <c r="AO116" s="121">
        <f t="shared" si="16"/>
        <v>-5.2339099999999528E-3</v>
      </c>
      <c r="AP116" s="121">
        <f t="shared" si="17"/>
        <v>-3.0730100000000427E-3</v>
      </c>
      <c r="AQ116" s="87">
        <f t="shared" si="18"/>
        <v>5.3129449999999995E-3</v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>
        <v>27.871503000000001</v>
      </c>
      <c r="G118" s="96">
        <v>32.028606000000003</v>
      </c>
      <c r="H118" s="96">
        <v>0.93784813</v>
      </c>
      <c r="I118" s="60">
        <v>0.96502113</v>
      </c>
      <c r="J118" s="60">
        <v>8.1608324999999995E-2</v>
      </c>
      <c r="K118" s="61"/>
      <c r="L118" s="258"/>
      <c r="M118" s="258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>
        <v>25.658486</v>
      </c>
      <c r="Y118" s="96">
        <v>30.077251</v>
      </c>
      <c r="Z118" s="96">
        <v>0.90035814999999997</v>
      </c>
      <c r="AA118" s="60">
        <v>0.94704146</v>
      </c>
      <c r="AB118" s="60">
        <v>0.12439491599999999</v>
      </c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5" t="s">
        <v>86</v>
      </c>
      <c r="AM118" s="119">
        <f t="shared" si="14"/>
        <v>-2.2130170000000007</v>
      </c>
      <c r="AN118" s="95">
        <f t="shared" si="15"/>
        <v>-1.9513550000000031</v>
      </c>
      <c r="AO118" s="95">
        <f t="shared" si="16"/>
        <v>-3.7489980000000034E-2</v>
      </c>
      <c r="AP118" s="95">
        <f t="shared" si="17"/>
        <v>-1.7979670000000003E-2</v>
      </c>
      <c r="AQ118" s="120">
        <f t="shared" si="18"/>
        <v>4.2786590999999999E-2</v>
      </c>
      <c r="AR118" s="37"/>
      <c r="AS118" s="234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>
        <v>32.285034000000003</v>
      </c>
      <c r="G119" s="187">
        <v>36.082895000000001</v>
      </c>
      <c r="H119" s="187">
        <v>0.97333972999999996</v>
      </c>
      <c r="I119" s="62">
        <v>0.98385564000000003</v>
      </c>
      <c r="J119" s="62">
        <v>4.0423602000000003E-2</v>
      </c>
      <c r="K119" s="188"/>
      <c r="L119" s="259"/>
      <c r="M119" s="259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>
        <v>28.801349999999999</v>
      </c>
      <c r="Y119" s="187">
        <v>32.778170000000003</v>
      </c>
      <c r="Z119" s="187">
        <v>0.94753790999999998</v>
      </c>
      <c r="AA119" s="62">
        <v>0.96882261000000003</v>
      </c>
      <c r="AB119" s="62">
        <v>7.2519219999999995E-2</v>
      </c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6"/>
      <c r="AM119" s="86">
        <f t="shared" si="14"/>
        <v>-3.4836840000000038</v>
      </c>
      <c r="AN119" s="121">
        <f t="shared" si="15"/>
        <v>-3.3047249999999977</v>
      </c>
      <c r="AO119" s="121">
        <f t="shared" si="16"/>
        <v>-2.5801819999999975E-2</v>
      </c>
      <c r="AP119" s="121">
        <f t="shared" si="17"/>
        <v>-1.5033030000000003E-2</v>
      </c>
      <c r="AQ119" s="87">
        <f t="shared" si="18"/>
        <v>3.2095617999999992E-2</v>
      </c>
      <c r="AR119" s="37"/>
      <c r="AS119" s="234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>
        <v>36.741233999999999</v>
      </c>
      <c r="G120" s="187">
        <v>40.631118999999998</v>
      </c>
      <c r="H120" s="187">
        <v>0.98981470000000005</v>
      </c>
      <c r="I120" s="62">
        <v>0.99344208000000001</v>
      </c>
      <c r="J120" s="62">
        <v>1.8483622000000002E-2</v>
      </c>
      <c r="K120" s="188"/>
      <c r="L120" s="259"/>
      <c r="M120" s="259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>
        <v>33.456964999999997</v>
      </c>
      <c r="Y120" s="187">
        <v>37.173082000000001</v>
      </c>
      <c r="Z120" s="187">
        <v>0.97885084</v>
      </c>
      <c r="AA120" s="62">
        <v>0.98690922999999997</v>
      </c>
      <c r="AB120" s="62">
        <v>3.3072796000000002E-2</v>
      </c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6"/>
      <c r="AM120" s="86">
        <f t="shared" si="14"/>
        <v>-3.2842690000000019</v>
      </c>
      <c r="AN120" s="121">
        <f t="shared" si="15"/>
        <v>-3.4580369999999974</v>
      </c>
      <c r="AO120" s="121">
        <f t="shared" si="16"/>
        <v>-1.0963860000000047E-2</v>
      </c>
      <c r="AP120" s="121">
        <f t="shared" si="17"/>
        <v>-6.5328500000000345E-3</v>
      </c>
      <c r="AQ120" s="87">
        <f t="shared" si="18"/>
        <v>1.4589174E-2</v>
      </c>
      <c r="AR120" s="37"/>
      <c r="AS120" s="234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>
        <v>39.186357999999998</v>
      </c>
      <c r="G121" s="187">
        <v>43.346876999999999</v>
      </c>
      <c r="H121" s="187">
        <v>0.99446599000000002</v>
      </c>
      <c r="I121" s="62">
        <v>0.99643082999999999</v>
      </c>
      <c r="J121" s="62">
        <v>1.1271995999999999E-2</v>
      </c>
      <c r="K121" s="188"/>
      <c r="L121" s="259"/>
      <c r="M121" s="259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>
        <v>37.718184000000001</v>
      </c>
      <c r="Y121" s="187">
        <v>41.627147000000001</v>
      </c>
      <c r="Z121" s="187">
        <v>0.99155873000000005</v>
      </c>
      <c r="AA121" s="62">
        <v>0.99444637999999996</v>
      </c>
      <c r="AB121" s="62">
        <v>1.5917506000000001E-2</v>
      </c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6"/>
      <c r="AM121" s="86">
        <f t="shared" si="14"/>
        <v>-1.4681739999999976</v>
      </c>
      <c r="AN121" s="121">
        <f t="shared" si="15"/>
        <v>-1.7197299999999984</v>
      </c>
      <c r="AO121" s="121">
        <f t="shared" si="16"/>
        <v>-2.9072599999999671E-3</v>
      </c>
      <c r="AP121" s="121">
        <f t="shared" si="17"/>
        <v>-1.9844500000000265E-3</v>
      </c>
      <c r="AQ121" s="87">
        <f t="shared" si="18"/>
        <v>4.645510000000002E-3</v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>
        <v>27.986867</v>
      </c>
      <c r="G123" s="96">
        <v>32.078310999999999</v>
      </c>
      <c r="H123" s="96">
        <v>0.93515406999999995</v>
      </c>
      <c r="I123" s="60">
        <v>0.96771300000000005</v>
      </c>
      <c r="J123" s="60">
        <v>8.3635619999999994E-2</v>
      </c>
      <c r="K123" s="61"/>
      <c r="L123" s="258"/>
      <c r="M123" s="258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>
        <v>24.940185</v>
      </c>
      <c r="Y123" s="96">
        <v>29.688601999999999</v>
      </c>
      <c r="Z123" s="96">
        <v>0.89245059000000004</v>
      </c>
      <c r="AA123" s="60">
        <v>0.94940259000000005</v>
      </c>
      <c r="AB123" s="60">
        <v>0.12961178000000001</v>
      </c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5" t="s">
        <v>87</v>
      </c>
      <c r="AM123" s="119">
        <f t="shared" si="14"/>
        <v>-3.0466820000000006</v>
      </c>
      <c r="AN123" s="95">
        <f t="shared" si="15"/>
        <v>-2.3897089999999999</v>
      </c>
      <c r="AO123" s="95">
        <f t="shared" si="16"/>
        <v>-4.2703479999999905E-2</v>
      </c>
      <c r="AP123" s="95">
        <f t="shared" si="17"/>
        <v>-1.8310409999999999E-2</v>
      </c>
      <c r="AQ123" s="120">
        <f t="shared" si="18"/>
        <v>4.5976160000000016E-2</v>
      </c>
      <c r="AR123" s="37"/>
      <c r="AS123" s="234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>
        <v>32.150286999999999</v>
      </c>
      <c r="G124" s="187">
        <v>35.926735999999998</v>
      </c>
      <c r="H124" s="187">
        <v>0.97274265000000004</v>
      </c>
      <c r="I124" s="62">
        <v>0.98495882999999995</v>
      </c>
      <c r="J124" s="62">
        <v>3.8919444999999997E-2</v>
      </c>
      <c r="K124" s="188"/>
      <c r="L124" s="259"/>
      <c r="M124" s="259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>
        <v>28.793213000000002</v>
      </c>
      <c r="Y124" s="187">
        <v>32.867314999999998</v>
      </c>
      <c r="Z124" s="187">
        <v>0.94599394999999997</v>
      </c>
      <c r="AA124" s="62">
        <v>0.97221807999999998</v>
      </c>
      <c r="AB124" s="62">
        <v>6.7783095000000002E-2</v>
      </c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6"/>
      <c r="AM124" s="86">
        <f t="shared" si="14"/>
        <v>-3.3570739999999972</v>
      </c>
      <c r="AN124" s="121">
        <f t="shared" si="15"/>
        <v>-3.0594210000000004</v>
      </c>
      <c r="AO124" s="121">
        <f t="shared" si="16"/>
        <v>-2.674870000000007E-2</v>
      </c>
      <c r="AP124" s="121">
        <f t="shared" si="17"/>
        <v>-1.2740749999999967E-2</v>
      </c>
      <c r="AQ124" s="87">
        <f t="shared" si="18"/>
        <v>2.8863650000000005E-2</v>
      </c>
      <c r="AR124" s="37"/>
      <c r="AS124" s="234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>
        <v>36.350766</v>
      </c>
      <c r="G125" s="187">
        <v>40.304667999999999</v>
      </c>
      <c r="H125" s="187">
        <v>0.98911269000000002</v>
      </c>
      <c r="I125" s="62">
        <v>0.99337511999999994</v>
      </c>
      <c r="J125" s="62">
        <v>1.9176029000000001E-2</v>
      </c>
      <c r="K125" s="188"/>
      <c r="L125" s="259"/>
      <c r="M125" s="259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>
        <v>33.176901999999998</v>
      </c>
      <c r="Y125" s="187">
        <v>36.961433999999997</v>
      </c>
      <c r="Z125" s="187">
        <v>0.97799391999999996</v>
      </c>
      <c r="AA125" s="62">
        <v>0.98727533999999995</v>
      </c>
      <c r="AB125" s="62">
        <v>3.4325010000000003E-2</v>
      </c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6"/>
      <c r="AM125" s="86">
        <f t="shared" si="14"/>
        <v>-3.1738640000000018</v>
      </c>
      <c r="AN125" s="121">
        <f t="shared" si="15"/>
        <v>-3.3432340000000025</v>
      </c>
      <c r="AO125" s="121">
        <f t="shared" si="16"/>
        <v>-1.1118770000000056E-2</v>
      </c>
      <c r="AP125" s="121">
        <f t="shared" si="17"/>
        <v>-6.0997799999999991E-3</v>
      </c>
      <c r="AQ125" s="87">
        <f t="shared" si="18"/>
        <v>1.5148981000000002E-2</v>
      </c>
      <c r="AR125" s="37"/>
      <c r="AS125" s="234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>
        <v>38.550550000000001</v>
      </c>
      <c r="G126" s="187">
        <v>42.697291</v>
      </c>
      <c r="H126" s="187">
        <v>0.99385593000000005</v>
      </c>
      <c r="I126" s="62">
        <v>0.99615052000000004</v>
      </c>
      <c r="J126" s="62">
        <v>1.0913631E-2</v>
      </c>
      <c r="K126" s="188"/>
      <c r="L126" s="259"/>
      <c r="M126" s="259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>
        <v>37.27064</v>
      </c>
      <c r="Y126" s="187">
        <v>41.277904999999997</v>
      </c>
      <c r="Z126" s="187">
        <v>0.99084804999999998</v>
      </c>
      <c r="AA126" s="62">
        <v>0.99426338000000003</v>
      </c>
      <c r="AB126" s="62">
        <v>1.5873327999999999E-2</v>
      </c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6"/>
      <c r="AM126" s="86">
        <f t="shared" si="14"/>
        <v>-1.279910000000001</v>
      </c>
      <c r="AN126" s="121">
        <f t="shared" si="15"/>
        <v>-1.4193860000000029</v>
      </c>
      <c r="AO126" s="121">
        <f t="shared" si="16"/>
        <v>-3.0078800000000738E-3</v>
      </c>
      <c r="AP126" s="121">
        <f t="shared" si="17"/>
        <v>-1.8871400000000094E-3</v>
      </c>
      <c r="AQ126" s="87">
        <f t="shared" si="18"/>
        <v>4.959696999999999E-3</v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>
        <v>28.024414</v>
      </c>
      <c r="G128" s="96">
        <v>31.908144</v>
      </c>
      <c r="H128" s="96">
        <v>0.92903068</v>
      </c>
      <c r="I128" s="60">
        <v>0.96556947999999998</v>
      </c>
      <c r="J128" s="60">
        <v>7.7828369999999994E-2</v>
      </c>
      <c r="K128" s="61"/>
      <c r="L128" s="258"/>
      <c r="M128" s="258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>
        <v>25.443517</v>
      </c>
      <c r="Y128" s="96">
        <v>29.673106000000001</v>
      </c>
      <c r="Z128" s="96">
        <v>0.89119148000000004</v>
      </c>
      <c r="AA128" s="60">
        <v>0.95024302999999999</v>
      </c>
      <c r="AB128" s="60">
        <v>0.11487546999999999</v>
      </c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5" t="s">
        <v>88</v>
      </c>
      <c r="AM128" s="119">
        <f t="shared" si="14"/>
        <v>-2.5808970000000002</v>
      </c>
      <c r="AN128" s="95">
        <f t="shared" si="15"/>
        <v>-2.2350379999999994</v>
      </c>
      <c r="AO128" s="95">
        <f t="shared" si="16"/>
        <v>-3.7839199999999962E-2</v>
      </c>
      <c r="AP128" s="95">
        <f t="shared" si="17"/>
        <v>-1.5326449999999991E-2</v>
      </c>
      <c r="AQ128" s="120">
        <f t="shared" si="18"/>
        <v>3.7047099999999999E-2</v>
      </c>
      <c r="AR128" s="37"/>
      <c r="AS128" s="234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>
        <v>32.089956999999998</v>
      </c>
      <c r="G129" s="187">
        <v>35.897723999999997</v>
      </c>
      <c r="H129" s="187">
        <v>0.96988114000000003</v>
      </c>
      <c r="I129" s="62">
        <v>0.98313413999999999</v>
      </c>
      <c r="J129" s="62">
        <v>3.7735446999999998E-2</v>
      </c>
      <c r="K129" s="188"/>
      <c r="L129" s="259"/>
      <c r="M129" s="259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>
        <v>29.000655999999999</v>
      </c>
      <c r="Y129" s="187">
        <v>32.795031000000002</v>
      </c>
      <c r="Z129" s="187">
        <v>0.94077635000000004</v>
      </c>
      <c r="AA129" s="62">
        <v>0.96993034</v>
      </c>
      <c r="AB129" s="62">
        <v>6.7695489999999997E-2</v>
      </c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6"/>
      <c r="AM129" s="86">
        <f t="shared" si="14"/>
        <v>-3.089300999999999</v>
      </c>
      <c r="AN129" s="121">
        <f t="shared" si="15"/>
        <v>-3.102692999999995</v>
      </c>
      <c r="AO129" s="121">
        <f t="shared" si="16"/>
        <v>-2.9104789999999992E-2</v>
      </c>
      <c r="AP129" s="121">
        <f t="shared" si="17"/>
        <v>-1.3203799999999988E-2</v>
      </c>
      <c r="AQ129" s="87">
        <f t="shared" si="18"/>
        <v>2.9960042999999999E-2</v>
      </c>
      <c r="AR129" s="37"/>
      <c r="AS129" s="234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>
        <v>35.872253999999998</v>
      </c>
      <c r="G130" s="187">
        <v>40.026378000000001</v>
      </c>
      <c r="H130" s="187">
        <v>0.98862713000000002</v>
      </c>
      <c r="I130" s="62">
        <v>0.99269275999999995</v>
      </c>
      <c r="J130" s="62">
        <v>1.8171950999999999E-2</v>
      </c>
      <c r="K130" s="188"/>
      <c r="L130" s="259"/>
      <c r="M130" s="259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>
        <v>33.093361999999999</v>
      </c>
      <c r="Y130" s="187">
        <v>36.919727000000002</v>
      </c>
      <c r="Z130" s="187">
        <v>0.97600513</v>
      </c>
      <c r="AA130" s="62">
        <v>0.98611081</v>
      </c>
      <c r="AB130" s="62">
        <v>3.1678049999999999E-2</v>
      </c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6"/>
      <c r="AM130" s="86">
        <f t="shared" si="14"/>
        <v>-2.778891999999999</v>
      </c>
      <c r="AN130" s="121">
        <f t="shared" si="15"/>
        <v>-3.1066509999999994</v>
      </c>
      <c r="AO130" s="121">
        <f t="shared" si="16"/>
        <v>-1.2622000000000022E-2</v>
      </c>
      <c r="AP130" s="121">
        <f t="shared" si="17"/>
        <v>-6.5819499999999476E-3</v>
      </c>
      <c r="AQ130" s="87">
        <f t="shared" si="18"/>
        <v>1.3506099000000001E-2</v>
      </c>
      <c r="AR130" s="37"/>
      <c r="AS130" s="234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>
        <v>38.164065000000001</v>
      </c>
      <c r="G131" s="187">
        <v>42.499479999999998</v>
      </c>
      <c r="H131" s="187">
        <v>0.99403724000000004</v>
      </c>
      <c r="I131" s="62">
        <v>0.99586410999999997</v>
      </c>
      <c r="J131" s="62">
        <v>1.1772126000000001E-2</v>
      </c>
      <c r="K131" s="188"/>
      <c r="L131" s="259"/>
      <c r="M131" s="259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>
        <v>36.909714000000001</v>
      </c>
      <c r="Y131" s="187">
        <v>41.084460999999997</v>
      </c>
      <c r="Z131" s="187">
        <v>0.99060968999999999</v>
      </c>
      <c r="AA131" s="62">
        <v>0.99381324999999998</v>
      </c>
      <c r="AB131" s="62">
        <v>1.5458226E-2</v>
      </c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6"/>
      <c r="AM131" s="86">
        <f t="shared" si="14"/>
        <v>-1.2543509999999998</v>
      </c>
      <c r="AN131" s="121">
        <f t="shared" si="15"/>
        <v>-1.4150190000000009</v>
      </c>
      <c r="AO131" s="121">
        <f t="shared" si="16"/>
        <v>-3.4275500000000569E-3</v>
      </c>
      <c r="AP131" s="121">
        <f t="shared" si="17"/>
        <v>-2.0508599999999877E-3</v>
      </c>
      <c r="AQ131" s="87">
        <f t="shared" si="18"/>
        <v>3.6860999999999994E-3</v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>
        <v>27.267343</v>
      </c>
      <c r="G133" s="96">
        <v>31.392391</v>
      </c>
      <c r="H133" s="96">
        <v>0.92341801999999995</v>
      </c>
      <c r="I133" s="60">
        <v>0.96006243999999996</v>
      </c>
      <c r="J133" s="60">
        <v>7.0322309999999999E-2</v>
      </c>
      <c r="K133" s="61"/>
      <c r="L133" s="258"/>
      <c r="M133" s="258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>
        <v>24.711171</v>
      </c>
      <c r="Y133" s="96">
        <v>29.154523000000001</v>
      </c>
      <c r="Z133" s="96">
        <v>0.88023483000000002</v>
      </c>
      <c r="AA133" s="60">
        <v>0.94556461000000003</v>
      </c>
      <c r="AB133" s="60">
        <v>0.11574037399999999</v>
      </c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5" t="s">
        <v>89</v>
      </c>
      <c r="AM133" s="119">
        <f t="shared" si="14"/>
        <v>-2.5561720000000001</v>
      </c>
      <c r="AN133" s="95">
        <f t="shared" si="15"/>
        <v>-2.2378679999999989</v>
      </c>
      <c r="AO133" s="95">
        <f t="shared" si="16"/>
        <v>-4.3183189999999927E-2</v>
      </c>
      <c r="AP133" s="95">
        <f t="shared" si="17"/>
        <v>-1.4497829999999934E-2</v>
      </c>
      <c r="AQ133" s="120">
        <f t="shared" si="18"/>
        <v>4.5418063999999994E-2</v>
      </c>
      <c r="AR133" s="37"/>
      <c r="AS133" s="234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>
        <v>32.315548999999997</v>
      </c>
      <c r="G134" s="187">
        <v>35.842168999999998</v>
      </c>
      <c r="H134" s="187">
        <v>0.96724471000000001</v>
      </c>
      <c r="I134" s="62">
        <v>0.98126405000000005</v>
      </c>
      <c r="J134" s="62">
        <v>3.1805093999999999E-2</v>
      </c>
      <c r="K134" s="188"/>
      <c r="L134" s="259"/>
      <c r="M134" s="259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>
        <v>28.373011000000002</v>
      </c>
      <c r="Y134" s="187">
        <v>32.335102999999997</v>
      </c>
      <c r="Z134" s="187">
        <v>0.93532219000000005</v>
      </c>
      <c r="AA134" s="62">
        <v>0.96460354999999998</v>
      </c>
      <c r="AB134" s="62">
        <v>5.9687509999999999E-2</v>
      </c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6"/>
      <c r="AM134" s="86">
        <f t="shared" si="14"/>
        <v>-3.9425379999999954</v>
      </c>
      <c r="AN134" s="121">
        <f t="shared" si="15"/>
        <v>-3.5070660000000018</v>
      </c>
      <c r="AO134" s="121">
        <f t="shared" si="16"/>
        <v>-3.1922519999999954E-2</v>
      </c>
      <c r="AP134" s="121">
        <f t="shared" si="17"/>
        <v>-1.6660500000000078E-2</v>
      </c>
      <c r="AQ134" s="87">
        <f t="shared" si="18"/>
        <v>2.7882416E-2</v>
      </c>
      <c r="AR134" s="37"/>
      <c r="AS134" s="234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>
        <v>37.409021000000003</v>
      </c>
      <c r="G135" s="187">
        <v>40.846406000000002</v>
      </c>
      <c r="H135" s="187">
        <v>0.98761918999999998</v>
      </c>
      <c r="I135" s="62">
        <v>0.99223452999999995</v>
      </c>
      <c r="J135" s="62">
        <v>1.2405161E-2</v>
      </c>
      <c r="K135" s="188"/>
      <c r="L135" s="259"/>
      <c r="M135" s="259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>
        <v>33.347281000000002</v>
      </c>
      <c r="Y135" s="187">
        <v>36.844628999999998</v>
      </c>
      <c r="Z135" s="187">
        <v>0.97403483999999996</v>
      </c>
      <c r="AA135" s="62">
        <v>0.98442963999999999</v>
      </c>
      <c r="AB135" s="62">
        <v>2.5276114999999998E-2</v>
      </c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6"/>
      <c r="AM135" s="86">
        <f t="shared" si="14"/>
        <v>-4.0617400000000004</v>
      </c>
      <c r="AN135" s="121">
        <f t="shared" si="15"/>
        <v>-4.0017770000000041</v>
      </c>
      <c r="AO135" s="121">
        <f t="shared" si="16"/>
        <v>-1.3584350000000023E-2</v>
      </c>
      <c r="AP135" s="121">
        <f t="shared" si="17"/>
        <v>-7.8048899999999533E-3</v>
      </c>
      <c r="AQ135" s="87">
        <f t="shared" si="18"/>
        <v>1.2870953999999999E-2</v>
      </c>
      <c r="AR135" s="37"/>
      <c r="AS135" s="234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>
        <v>40.530346000000002</v>
      </c>
      <c r="G136" s="187">
        <v>43.944268000000001</v>
      </c>
      <c r="H136" s="187">
        <v>0.99379885999999995</v>
      </c>
      <c r="I136" s="62">
        <v>0.99601795000000004</v>
      </c>
      <c r="J136" s="62">
        <v>5.8914963000000001E-3</v>
      </c>
      <c r="K136" s="188"/>
      <c r="L136" s="259"/>
      <c r="M136" s="259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>
        <v>38.315959999999997</v>
      </c>
      <c r="Y136" s="187">
        <v>41.782795</v>
      </c>
      <c r="Z136" s="187">
        <v>0.98988509999999996</v>
      </c>
      <c r="AA136" s="62">
        <v>0.99348955999999999</v>
      </c>
      <c r="AB136" s="62">
        <v>1.0245570000000001E-2</v>
      </c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6"/>
      <c r="AM136" s="86">
        <f t="shared" si="14"/>
        <v>-2.2143860000000046</v>
      </c>
      <c r="AN136" s="121">
        <f t="shared" si="15"/>
        <v>-2.1614730000000009</v>
      </c>
      <c r="AO136" s="121">
        <f t="shared" si="16"/>
        <v>-3.9137599999999884E-3</v>
      </c>
      <c r="AP136" s="121">
        <f t="shared" si="17"/>
        <v>-2.528390000000047E-3</v>
      </c>
      <c r="AQ136" s="87">
        <f t="shared" si="18"/>
        <v>4.3540737000000006E-3</v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>
        <v>28.285053999999999</v>
      </c>
      <c r="G138" s="96">
        <v>31.968796000000001</v>
      </c>
      <c r="H138" s="96">
        <v>0.94148282999999999</v>
      </c>
      <c r="I138" s="60">
        <v>0.96870811000000001</v>
      </c>
      <c r="J138" s="60">
        <v>8.5464970000000001E-2</v>
      </c>
      <c r="K138" s="61"/>
      <c r="L138" s="258"/>
      <c r="M138" s="258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>
        <v>26.208368</v>
      </c>
      <c r="Y138" s="96">
        <v>30.213100000000001</v>
      </c>
      <c r="Z138" s="96">
        <v>0.91179796000000002</v>
      </c>
      <c r="AA138" s="60">
        <v>0.95631016999999996</v>
      </c>
      <c r="AB138" s="60">
        <v>0.12237309</v>
      </c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5" t="s">
        <v>90</v>
      </c>
      <c r="AM138" s="119">
        <f t="shared" si="14"/>
        <v>-2.0766859999999987</v>
      </c>
      <c r="AN138" s="95">
        <f t="shared" si="15"/>
        <v>-1.7556960000000004</v>
      </c>
      <c r="AO138" s="95">
        <f t="shared" si="16"/>
        <v>-2.9684869999999974E-2</v>
      </c>
      <c r="AP138" s="95">
        <f t="shared" si="17"/>
        <v>-1.2397940000000052E-2</v>
      </c>
      <c r="AQ138" s="120">
        <f t="shared" si="18"/>
        <v>3.6908120000000003E-2</v>
      </c>
      <c r="AR138" s="37"/>
      <c r="AS138" s="234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>
        <v>32.062249000000001</v>
      </c>
      <c r="G139" s="187">
        <v>35.817635000000003</v>
      </c>
      <c r="H139" s="187">
        <v>0.97402179</v>
      </c>
      <c r="I139" s="62">
        <v>0.98483131999999995</v>
      </c>
      <c r="J139" s="62">
        <v>4.4257405999999999E-2</v>
      </c>
      <c r="K139" s="188"/>
      <c r="L139" s="259"/>
      <c r="M139" s="259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>
        <v>29.335349999999998</v>
      </c>
      <c r="Y139" s="187">
        <v>32.893555999999997</v>
      </c>
      <c r="Z139" s="187">
        <v>0.95019140999999996</v>
      </c>
      <c r="AA139" s="62">
        <v>0.97190774999999996</v>
      </c>
      <c r="AB139" s="62">
        <v>7.1126499999999995E-2</v>
      </c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6"/>
      <c r="AM139" s="86">
        <f t="shared" si="14"/>
        <v>-2.7268990000000031</v>
      </c>
      <c r="AN139" s="121">
        <f t="shared" si="15"/>
        <v>-2.9240790000000061</v>
      </c>
      <c r="AO139" s="121">
        <f t="shared" si="16"/>
        <v>-2.383038000000004E-2</v>
      </c>
      <c r="AP139" s="121">
        <f t="shared" si="17"/>
        <v>-1.2923569999999995E-2</v>
      </c>
      <c r="AQ139" s="87">
        <f t="shared" si="18"/>
        <v>2.6869093999999996E-2</v>
      </c>
      <c r="AR139" s="37"/>
      <c r="AS139" s="234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>
        <v>35.605291000000001</v>
      </c>
      <c r="G140" s="187">
        <v>39.811281000000001</v>
      </c>
      <c r="H140" s="187">
        <v>0.98948731999999995</v>
      </c>
      <c r="I140" s="62">
        <v>0.99324330000000005</v>
      </c>
      <c r="J140" s="62">
        <v>2.60535E-2</v>
      </c>
      <c r="K140" s="188"/>
      <c r="L140" s="259"/>
      <c r="M140" s="259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>
        <v>33.431570000000001</v>
      </c>
      <c r="Y140" s="187">
        <v>37.068714999999997</v>
      </c>
      <c r="Z140" s="187">
        <v>0.97906978</v>
      </c>
      <c r="AA140" s="62">
        <v>0.98730578999999996</v>
      </c>
      <c r="AB140" s="62">
        <v>3.9178398000000003E-2</v>
      </c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6"/>
      <c r="AM140" s="86">
        <f t="shared" si="14"/>
        <v>-2.1737210000000005</v>
      </c>
      <c r="AN140" s="121">
        <f t="shared" si="15"/>
        <v>-2.7425660000000036</v>
      </c>
      <c r="AO140" s="121">
        <f t="shared" si="16"/>
        <v>-1.0417539999999947E-2</v>
      </c>
      <c r="AP140" s="121">
        <f t="shared" si="17"/>
        <v>-5.9375100000000902E-3</v>
      </c>
      <c r="AQ140" s="87">
        <f t="shared" si="18"/>
        <v>1.3124898000000003E-2</v>
      </c>
      <c r="AR140" s="37"/>
      <c r="AS140" s="234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>
        <v>37.726869000000001</v>
      </c>
      <c r="G141" s="187">
        <v>42.072983000000001</v>
      </c>
      <c r="H141" s="187">
        <v>0.99411541999999997</v>
      </c>
      <c r="I141" s="62">
        <v>0.99625695000000003</v>
      </c>
      <c r="J141" s="62">
        <v>1.5894650999999999E-2</v>
      </c>
      <c r="K141" s="188"/>
      <c r="L141" s="259"/>
      <c r="M141" s="259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>
        <v>36.695830000000001</v>
      </c>
      <c r="Y141" s="187">
        <v>40.888596999999997</v>
      </c>
      <c r="Z141" s="187">
        <v>0.99119018000000003</v>
      </c>
      <c r="AA141" s="62">
        <v>0.99441460999999998</v>
      </c>
      <c r="AB141" s="62">
        <v>2.0724833000000002E-2</v>
      </c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6"/>
      <c r="AM141" s="86">
        <f t="shared" si="14"/>
        <v>-1.0310389999999998</v>
      </c>
      <c r="AN141" s="121">
        <f t="shared" si="15"/>
        <v>-1.1843860000000035</v>
      </c>
      <c r="AO141" s="121">
        <f t="shared" si="16"/>
        <v>-2.9252399999999401E-3</v>
      </c>
      <c r="AP141" s="121">
        <f t="shared" si="17"/>
        <v>-1.8423400000000534E-3</v>
      </c>
      <c r="AQ141" s="87">
        <f t="shared" si="18"/>
        <v>4.8301820000000023E-3</v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>
        <v>28.304888999999999</v>
      </c>
      <c r="G143" s="96">
        <v>32.056983000000002</v>
      </c>
      <c r="H143" s="96">
        <v>0.93630955000000005</v>
      </c>
      <c r="I143" s="60">
        <v>0.96486287999999998</v>
      </c>
      <c r="J143" s="60">
        <v>8.0729720000000005E-2</v>
      </c>
      <c r="K143" s="61"/>
      <c r="L143" s="258"/>
      <c r="M143" s="258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>
        <v>26.046617000000001</v>
      </c>
      <c r="Y143" s="96">
        <v>30.019971999999999</v>
      </c>
      <c r="Z143" s="96">
        <v>0.90326077999999999</v>
      </c>
      <c r="AA143" s="60">
        <v>0.95177966000000003</v>
      </c>
      <c r="AB143" s="60">
        <v>0.12295987</v>
      </c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5" t="s">
        <v>91</v>
      </c>
      <c r="AM143" s="119">
        <f t="shared" si="14"/>
        <v>-2.2582719999999981</v>
      </c>
      <c r="AN143" s="95">
        <f t="shared" si="15"/>
        <v>-2.0370110000000032</v>
      </c>
      <c r="AO143" s="95">
        <f t="shared" si="16"/>
        <v>-3.3048770000000061E-2</v>
      </c>
      <c r="AP143" s="95">
        <f t="shared" si="17"/>
        <v>-1.3083219999999951E-2</v>
      </c>
      <c r="AQ143" s="120">
        <f t="shared" si="18"/>
        <v>4.2230149999999994E-2</v>
      </c>
      <c r="AR143" s="37"/>
      <c r="AS143" s="234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>
        <v>32.493070000000003</v>
      </c>
      <c r="G144" s="187">
        <v>36.150624999999998</v>
      </c>
      <c r="H144" s="187">
        <v>0.97187042999999995</v>
      </c>
      <c r="I144" s="62">
        <v>0.98325837000000005</v>
      </c>
      <c r="J144" s="62">
        <v>4.4290244999999999E-2</v>
      </c>
      <c r="K144" s="188"/>
      <c r="L144" s="259"/>
      <c r="M144" s="259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>
        <v>29.823157999999999</v>
      </c>
      <c r="Y144" s="187">
        <v>33.410992</v>
      </c>
      <c r="Z144" s="187">
        <v>0.94614478999999996</v>
      </c>
      <c r="AA144" s="62">
        <v>0.97063120999999997</v>
      </c>
      <c r="AB144" s="62">
        <v>6.7087090000000002E-2</v>
      </c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6"/>
      <c r="AM144" s="86">
        <f t="shared" si="14"/>
        <v>-2.6699120000000036</v>
      </c>
      <c r="AN144" s="121">
        <f t="shared" si="15"/>
        <v>-2.7396329999999978</v>
      </c>
      <c r="AO144" s="121">
        <f t="shared" si="16"/>
        <v>-2.5725639999999994E-2</v>
      </c>
      <c r="AP144" s="121">
        <f t="shared" si="17"/>
        <v>-1.2627160000000082E-2</v>
      </c>
      <c r="AQ144" s="87">
        <f t="shared" si="18"/>
        <v>2.2796845000000003E-2</v>
      </c>
      <c r="AR144" s="37"/>
      <c r="AS144" s="234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>
        <v>36.397537</v>
      </c>
      <c r="G145" s="187">
        <v>40.321170000000002</v>
      </c>
      <c r="H145" s="187">
        <v>0.98879877000000005</v>
      </c>
      <c r="I145" s="62">
        <v>0.99280559999999995</v>
      </c>
      <c r="J145" s="62">
        <v>2.2687294E-2</v>
      </c>
      <c r="K145" s="188"/>
      <c r="L145" s="259"/>
      <c r="M145" s="259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>
        <v>33.906039999999997</v>
      </c>
      <c r="Y145" s="187">
        <v>37.519970000000001</v>
      </c>
      <c r="Z145" s="187">
        <v>0.97745775000000001</v>
      </c>
      <c r="AA145" s="62">
        <v>0.98668261999999995</v>
      </c>
      <c r="AB145" s="62">
        <v>3.4850683E-2</v>
      </c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6"/>
      <c r="AM145" s="86">
        <f t="shared" si="14"/>
        <v>-2.4914970000000025</v>
      </c>
      <c r="AN145" s="121">
        <f t="shared" si="15"/>
        <v>-2.8012000000000015</v>
      </c>
      <c r="AO145" s="121">
        <f t="shared" si="16"/>
        <v>-1.1341020000000035E-2</v>
      </c>
      <c r="AP145" s="121">
        <f t="shared" si="17"/>
        <v>-6.1229800000000001E-3</v>
      </c>
      <c r="AQ145" s="87">
        <f t="shared" si="18"/>
        <v>1.2163389E-2</v>
      </c>
      <c r="AR145" s="37"/>
      <c r="AS145" s="234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>
        <v>38.868017000000002</v>
      </c>
      <c r="G146" s="187">
        <v>42.960399000000002</v>
      </c>
      <c r="H146" s="187">
        <v>0.99383798999999995</v>
      </c>
      <c r="I146" s="62">
        <v>0.99608841000000004</v>
      </c>
      <c r="J146" s="62">
        <v>1.3001840000000001E-2</v>
      </c>
      <c r="K146" s="188"/>
      <c r="L146" s="259"/>
      <c r="M146" s="259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>
        <v>37.724175000000002</v>
      </c>
      <c r="Y146" s="187">
        <v>41.632857000000001</v>
      </c>
      <c r="Z146" s="187">
        <v>0.99074393000000005</v>
      </c>
      <c r="AA146" s="62">
        <v>0.99415801000000004</v>
      </c>
      <c r="AB146" s="62">
        <v>1.8271019999999999E-2</v>
      </c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6"/>
      <c r="AM146" s="86">
        <f t="shared" si="14"/>
        <v>-1.1438419999999994</v>
      </c>
      <c r="AN146" s="121">
        <f t="shared" si="15"/>
        <v>-1.3275420000000011</v>
      </c>
      <c r="AO146" s="121">
        <f t="shared" si="16"/>
        <v>-3.0940599999998986E-3</v>
      </c>
      <c r="AP146" s="121">
        <f t="shared" si="17"/>
        <v>-1.9303999999999988E-3</v>
      </c>
      <c r="AQ146" s="87">
        <f t="shared" si="18"/>
        <v>5.2691799999999983E-3</v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>
        <v>27.010940000000002</v>
      </c>
      <c r="G148" s="96">
        <v>31.413173</v>
      </c>
      <c r="H148" s="96">
        <v>0.93056643999999999</v>
      </c>
      <c r="I148" s="60">
        <v>0.95798563000000003</v>
      </c>
      <c r="J148" s="60">
        <v>7.778525E-2</v>
      </c>
      <c r="K148" s="61"/>
      <c r="L148" s="258"/>
      <c r="M148" s="258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>
        <v>23.966396</v>
      </c>
      <c r="Y148" s="96">
        <v>28.604481</v>
      </c>
      <c r="Z148" s="96">
        <v>0.88756413999999995</v>
      </c>
      <c r="AA148" s="60">
        <v>0.93366444000000004</v>
      </c>
      <c r="AB148" s="60">
        <v>0.12823899999999999</v>
      </c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5" t="s">
        <v>92</v>
      </c>
      <c r="AM148" s="119">
        <f t="shared" si="14"/>
        <v>-3.0445440000000019</v>
      </c>
      <c r="AN148" s="95">
        <f t="shared" si="15"/>
        <v>-2.8086920000000006</v>
      </c>
      <c r="AO148" s="95">
        <f t="shared" si="16"/>
        <v>-4.3002300000000049E-2</v>
      </c>
      <c r="AP148" s="95">
        <f t="shared" si="17"/>
        <v>-2.4321189999999993E-2</v>
      </c>
      <c r="AQ148" s="120">
        <f t="shared" si="18"/>
        <v>5.0453749999999992E-2</v>
      </c>
      <c r="AR148" s="37"/>
      <c r="AS148" s="234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>
        <v>32.452967000000001</v>
      </c>
      <c r="G149" s="187">
        <v>36.159205999999998</v>
      </c>
      <c r="H149" s="187">
        <v>0.97111480999999999</v>
      </c>
      <c r="I149" s="62">
        <v>0.98192290999999998</v>
      </c>
      <c r="J149" s="62">
        <v>3.2885350000000001E-2</v>
      </c>
      <c r="K149" s="188"/>
      <c r="L149" s="259"/>
      <c r="M149" s="259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>
        <v>28.112659000000001</v>
      </c>
      <c r="Y149" s="187">
        <v>32.332368000000002</v>
      </c>
      <c r="Z149" s="187">
        <v>0.94236589000000004</v>
      </c>
      <c r="AA149" s="62">
        <v>0.96420439000000002</v>
      </c>
      <c r="AB149" s="62">
        <v>6.4906740000000004E-2</v>
      </c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6"/>
      <c r="AM149" s="86">
        <f t="shared" si="14"/>
        <v>-4.3403080000000003</v>
      </c>
      <c r="AN149" s="121">
        <f t="shared" si="15"/>
        <v>-3.8268379999999951</v>
      </c>
      <c r="AO149" s="121">
        <f t="shared" si="16"/>
        <v>-2.8748919999999956E-2</v>
      </c>
      <c r="AP149" s="121">
        <f t="shared" si="17"/>
        <v>-1.771851999999996E-2</v>
      </c>
      <c r="AQ149" s="87">
        <f t="shared" si="18"/>
        <v>3.2021390000000004E-2</v>
      </c>
      <c r="AR149" s="37"/>
      <c r="AS149" s="234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>
        <v>37.739161000000003</v>
      </c>
      <c r="G150" s="187">
        <v>41.183694000000003</v>
      </c>
      <c r="H150" s="187">
        <v>0.98917582000000004</v>
      </c>
      <c r="I150" s="62">
        <v>0.99300624999999998</v>
      </c>
      <c r="J150" s="62">
        <v>1.3538451999999999E-2</v>
      </c>
      <c r="K150" s="188"/>
      <c r="L150" s="259"/>
      <c r="M150" s="259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>
        <v>33.578235999999997</v>
      </c>
      <c r="Y150" s="187">
        <v>37.195408</v>
      </c>
      <c r="Z150" s="187">
        <v>0.97739008000000005</v>
      </c>
      <c r="AA150" s="62">
        <v>0.98547737999999996</v>
      </c>
      <c r="AB150" s="62">
        <v>2.6362322000000001E-2</v>
      </c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6"/>
      <c r="AM150" s="86">
        <f t="shared" si="14"/>
        <v>-4.160925000000006</v>
      </c>
      <c r="AN150" s="121">
        <f t="shared" si="15"/>
        <v>-3.9882860000000022</v>
      </c>
      <c r="AO150" s="121">
        <f t="shared" si="16"/>
        <v>-1.1785739999999989E-2</v>
      </c>
      <c r="AP150" s="121">
        <f t="shared" si="17"/>
        <v>-7.5288700000000208E-3</v>
      </c>
      <c r="AQ150" s="87">
        <f t="shared" si="18"/>
        <v>1.2823870000000001E-2</v>
      </c>
      <c r="AR150" s="37"/>
      <c r="AS150" s="234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>
        <v>41.513610999999997</v>
      </c>
      <c r="G151" s="187">
        <v>44.736683999999997</v>
      </c>
      <c r="H151" s="187">
        <v>0.99459036000000001</v>
      </c>
      <c r="I151" s="62">
        <v>0.99652932000000005</v>
      </c>
      <c r="J151" s="62">
        <v>6.1612558000000003E-3</v>
      </c>
      <c r="K151" s="188"/>
      <c r="L151" s="259"/>
      <c r="M151" s="259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>
        <v>38.857225</v>
      </c>
      <c r="Y151" s="187">
        <v>42.294623999999999</v>
      </c>
      <c r="Z151" s="187">
        <v>0.99118693000000002</v>
      </c>
      <c r="AA151" s="62">
        <v>0.99423143999999997</v>
      </c>
      <c r="AB151" s="62">
        <v>1.0874448E-2</v>
      </c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6"/>
      <c r="AM151" s="86">
        <f t="shared" si="14"/>
        <v>-2.6563859999999977</v>
      </c>
      <c r="AN151" s="121">
        <f t="shared" si="15"/>
        <v>-2.4420599999999979</v>
      </c>
      <c r="AO151" s="121">
        <f t="shared" si="16"/>
        <v>-3.4034299999999851E-3</v>
      </c>
      <c r="AP151" s="121">
        <f t="shared" si="17"/>
        <v>-2.2978800000000854E-3</v>
      </c>
      <c r="AQ151" s="87">
        <f t="shared" si="18"/>
        <v>4.7131921999999998E-3</v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>
        <v>27.238603000000001</v>
      </c>
      <c r="G153" s="96">
        <v>31.218533000000001</v>
      </c>
      <c r="H153" s="96">
        <v>0.92435235000000004</v>
      </c>
      <c r="I153" s="60">
        <v>0.96233168999999996</v>
      </c>
      <c r="J153" s="60">
        <v>7.7776620000000005E-2</v>
      </c>
      <c r="K153" s="61"/>
      <c r="L153" s="258"/>
      <c r="M153" s="258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>
        <v>24.948467999999998</v>
      </c>
      <c r="Y153" s="96">
        <v>29.182641</v>
      </c>
      <c r="Z153" s="96">
        <v>0.88259988</v>
      </c>
      <c r="AA153" s="60">
        <v>0.94765202999999998</v>
      </c>
      <c r="AB153" s="60">
        <v>0.11766144000000001</v>
      </c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5" t="s">
        <v>93</v>
      </c>
      <c r="AM153" s="119">
        <f t="shared" si="14"/>
        <v>-2.2901350000000029</v>
      </c>
      <c r="AN153" s="95">
        <f t="shared" si="15"/>
        <v>-2.0358920000000005</v>
      </c>
      <c r="AO153" s="95">
        <f t="shared" si="16"/>
        <v>-4.1752470000000041E-2</v>
      </c>
      <c r="AP153" s="95">
        <f t="shared" si="17"/>
        <v>-1.4679659999999983E-2</v>
      </c>
      <c r="AQ153" s="120">
        <f t="shared" si="18"/>
        <v>3.9884820000000001E-2</v>
      </c>
      <c r="AR153" s="37"/>
      <c r="AS153" s="234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>
        <v>31.296731000000001</v>
      </c>
      <c r="G154" s="187">
        <v>35.184277999999999</v>
      </c>
      <c r="H154" s="187">
        <v>0.96704860000000004</v>
      </c>
      <c r="I154" s="62">
        <v>0.98189165</v>
      </c>
      <c r="J154" s="62">
        <v>3.6475908000000001E-2</v>
      </c>
      <c r="K154" s="188"/>
      <c r="L154" s="259"/>
      <c r="M154" s="259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>
        <v>28.347496</v>
      </c>
      <c r="Y154" s="187">
        <v>32.211412000000003</v>
      </c>
      <c r="Z154" s="187">
        <v>0.93635628999999998</v>
      </c>
      <c r="AA154" s="62">
        <v>0.96774435999999997</v>
      </c>
      <c r="AB154" s="62">
        <v>6.5701170000000003E-2</v>
      </c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6"/>
      <c r="AM154" s="86">
        <f t="shared" si="14"/>
        <v>-2.9492350000000016</v>
      </c>
      <c r="AN154" s="121">
        <f t="shared" si="15"/>
        <v>-2.9728659999999962</v>
      </c>
      <c r="AO154" s="121">
        <f t="shared" si="16"/>
        <v>-3.0692310000000056E-2</v>
      </c>
      <c r="AP154" s="121">
        <f t="shared" si="17"/>
        <v>-1.4147290000000035E-2</v>
      </c>
      <c r="AQ154" s="87">
        <f t="shared" si="18"/>
        <v>2.9225262000000002E-2</v>
      </c>
      <c r="AR154" s="37"/>
      <c r="AS154" s="234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>
        <v>35.185751000000003</v>
      </c>
      <c r="G155" s="187">
        <v>39.395104000000003</v>
      </c>
      <c r="H155" s="187">
        <v>0.98743581000000002</v>
      </c>
      <c r="I155" s="62">
        <v>0.99198374</v>
      </c>
      <c r="J155" s="62">
        <v>1.8129760000000002E-2</v>
      </c>
      <c r="K155" s="188"/>
      <c r="L155" s="259"/>
      <c r="M155" s="259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>
        <v>32.390217999999997</v>
      </c>
      <c r="Y155" s="187">
        <v>36.247805999999997</v>
      </c>
      <c r="Z155" s="187">
        <v>0.97363369</v>
      </c>
      <c r="AA155" s="62">
        <v>0.98501598000000001</v>
      </c>
      <c r="AB155" s="62">
        <v>3.1360157E-2</v>
      </c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6"/>
      <c r="AM155" s="86">
        <f t="shared" si="14"/>
        <v>-2.795533000000006</v>
      </c>
      <c r="AN155" s="121">
        <f t="shared" si="15"/>
        <v>-3.1472980000000064</v>
      </c>
      <c r="AO155" s="121">
        <f t="shared" si="16"/>
        <v>-1.3802120000000029E-2</v>
      </c>
      <c r="AP155" s="121">
        <f t="shared" si="17"/>
        <v>-6.9677599999999895E-3</v>
      </c>
      <c r="AQ155" s="87">
        <f t="shared" si="18"/>
        <v>1.3230396999999998E-2</v>
      </c>
      <c r="AR155" s="37"/>
      <c r="AS155" s="234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>
        <v>37.429352999999999</v>
      </c>
      <c r="G156" s="187">
        <v>41.791052999999998</v>
      </c>
      <c r="H156" s="187">
        <v>0.99371620999999999</v>
      </c>
      <c r="I156" s="62">
        <v>0.99555861999999995</v>
      </c>
      <c r="J156" s="62">
        <v>1.1188786500000001E-2</v>
      </c>
      <c r="K156" s="188"/>
      <c r="L156" s="259"/>
      <c r="M156" s="259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>
        <v>36.328364999999998</v>
      </c>
      <c r="Y156" s="187">
        <v>40.513154999999998</v>
      </c>
      <c r="Z156" s="187">
        <v>0.98979359</v>
      </c>
      <c r="AA156" s="62">
        <v>0.99321583000000002</v>
      </c>
      <c r="AB156" s="62">
        <v>1.4683351000000001E-2</v>
      </c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6"/>
      <c r="AM156" s="86">
        <f t="shared" si="14"/>
        <v>-1.100988000000001</v>
      </c>
      <c r="AN156" s="121">
        <f t="shared" si="15"/>
        <v>-1.2778980000000004</v>
      </c>
      <c r="AO156" s="121">
        <f t="shared" si="16"/>
        <v>-3.9226199999999878E-3</v>
      </c>
      <c r="AP156" s="121">
        <f t="shared" si="17"/>
        <v>-2.342789999999928E-3</v>
      </c>
      <c r="AQ156" s="87">
        <f t="shared" si="18"/>
        <v>3.4945645000000001E-3</v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>
        <v>27.277785999999999</v>
      </c>
      <c r="G158" s="96">
        <v>31.186937</v>
      </c>
      <c r="H158" s="96">
        <v>0.92401186999999996</v>
      </c>
      <c r="I158" s="60">
        <v>0.95967864000000003</v>
      </c>
      <c r="J158" s="60">
        <v>7.4561039999999995E-2</v>
      </c>
      <c r="K158" s="61"/>
      <c r="L158" s="258"/>
      <c r="M158" s="258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>
        <v>24.723165000000002</v>
      </c>
      <c r="Y158" s="96">
        <v>29.031898999999999</v>
      </c>
      <c r="Z158" s="96">
        <v>0.88121574000000003</v>
      </c>
      <c r="AA158" s="60">
        <v>0.94436405000000001</v>
      </c>
      <c r="AB158" s="60">
        <v>0.1212467</v>
      </c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5" t="s">
        <v>94</v>
      </c>
      <c r="AM158" s="119">
        <f t="shared" si="14"/>
        <v>-2.5546209999999974</v>
      </c>
      <c r="AN158" s="95">
        <f t="shared" si="15"/>
        <v>-2.1550380000000011</v>
      </c>
      <c r="AO158" s="95">
        <f t="shared" si="16"/>
        <v>-4.2796129999999932E-2</v>
      </c>
      <c r="AP158" s="95">
        <f t="shared" si="17"/>
        <v>-1.5314590000000017E-2</v>
      </c>
      <c r="AQ158" s="120">
        <f t="shared" si="18"/>
        <v>4.6685660000000004E-2</v>
      </c>
      <c r="AR158" s="37"/>
      <c r="AS158" s="234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>
        <v>31.819704999999999</v>
      </c>
      <c r="G159" s="187">
        <v>35.339478</v>
      </c>
      <c r="H159" s="187">
        <v>0.96751862</v>
      </c>
      <c r="I159" s="62">
        <v>0.980078</v>
      </c>
      <c r="J159" s="62">
        <v>3.1708411999999998E-2</v>
      </c>
      <c r="K159" s="188"/>
      <c r="L159" s="259"/>
      <c r="M159" s="259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>
        <v>28.292511000000001</v>
      </c>
      <c r="Y159" s="187">
        <v>32.053458999999997</v>
      </c>
      <c r="Z159" s="187">
        <v>0.93610771000000004</v>
      </c>
      <c r="AA159" s="62">
        <v>0.96460469999999998</v>
      </c>
      <c r="AB159" s="62">
        <v>5.9662737E-2</v>
      </c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6"/>
      <c r="AM159" s="86">
        <f t="shared" si="14"/>
        <v>-3.5271939999999979</v>
      </c>
      <c r="AN159" s="121">
        <f t="shared" si="15"/>
        <v>-3.2860190000000031</v>
      </c>
      <c r="AO159" s="121">
        <f t="shared" si="16"/>
        <v>-3.1410909999999959E-2</v>
      </c>
      <c r="AP159" s="121">
        <f t="shared" si="17"/>
        <v>-1.5473300000000023E-2</v>
      </c>
      <c r="AQ159" s="87">
        <f t="shared" si="18"/>
        <v>2.7954325000000002E-2</v>
      </c>
      <c r="AR159" s="37"/>
      <c r="AS159" s="234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>
        <v>36.674497000000002</v>
      </c>
      <c r="G160" s="187">
        <v>40.269067999999997</v>
      </c>
      <c r="H160" s="187">
        <v>0.98726828</v>
      </c>
      <c r="I160" s="62">
        <v>0.99156365999999996</v>
      </c>
      <c r="J160" s="62">
        <v>1.4250163999999999E-2</v>
      </c>
      <c r="K160" s="188"/>
      <c r="L160" s="259"/>
      <c r="M160" s="259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>
        <v>32.960144999999997</v>
      </c>
      <c r="Y160" s="187">
        <v>36.448793999999999</v>
      </c>
      <c r="Z160" s="187">
        <v>0.97379994000000003</v>
      </c>
      <c r="AA160" s="62">
        <v>0.98357269999999997</v>
      </c>
      <c r="AB160" s="62">
        <v>2.6121462000000002E-2</v>
      </c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6"/>
      <c r="AM160" s="86">
        <f t="shared" si="14"/>
        <v>-3.7143520000000052</v>
      </c>
      <c r="AN160" s="121">
        <f t="shared" si="15"/>
        <v>-3.8202739999999977</v>
      </c>
      <c r="AO160" s="121">
        <f t="shared" si="16"/>
        <v>-1.3468339999999968E-2</v>
      </c>
      <c r="AP160" s="121">
        <f t="shared" si="17"/>
        <v>-7.9909599999999914E-3</v>
      </c>
      <c r="AQ160" s="87">
        <f t="shared" si="18"/>
        <v>1.1871298000000002E-2</v>
      </c>
      <c r="AR160" s="37"/>
      <c r="AS160" s="234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>
        <v>39.523363000000003</v>
      </c>
      <c r="G161" s="187">
        <v>43.318682000000003</v>
      </c>
      <c r="H161" s="187">
        <v>0.99348656999999996</v>
      </c>
      <c r="I161" s="62">
        <v>0.99560156</v>
      </c>
      <c r="J161" s="62">
        <v>8.5541869999999996E-3</v>
      </c>
      <c r="K161" s="188"/>
      <c r="L161" s="259"/>
      <c r="M161" s="259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>
        <v>37.833683999999998</v>
      </c>
      <c r="Y161" s="187">
        <v>41.508862000000001</v>
      </c>
      <c r="Z161" s="187">
        <v>0.98950740999999998</v>
      </c>
      <c r="AA161" s="62">
        <v>0.99313689000000005</v>
      </c>
      <c r="AB161" s="62">
        <v>1.1883602E-2</v>
      </c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6"/>
      <c r="AM161" s="86">
        <f t="shared" ref="AM161:AM224" si="19">IF(OR(X161="",F161=""),"",X161-F161)</f>
        <v>-1.6896790000000053</v>
      </c>
      <c r="AN161" s="121">
        <f t="shared" ref="AN161:AN224" si="20">IF(OR(Y161="",G161=""),"",Y161-G161)</f>
        <v>-1.809820000000002</v>
      </c>
      <c r="AO161" s="121">
        <f t="shared" ref="AO161:AO224" si="21">IF(OR(Z161="",H161=""),"",Z161-H161)</f>
        <v>-3.9791599999999816E-3</v>
      </c>
      <c r="AP161" s="121">
        <f t="shared" ref="AP161:AP224" si="22">IF(OR(AA161="",I161=""),"",AA161-I161)</f>
        <v>-2.4646699999999466E-3</v>
      </c>
      <c r="AQ161" s="87">
        <f t="shared" ref="AQ161:AQ224" si="23">IF(OR(AB161="",J161=""),"",AB161-J161)</f>
        <v>3.3294150000000005E-3</v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>
        <v>27.639467</v>
      </c>
      <c r="G163" s="96">
        <v>32.032198999999999</v>
      </c>
      <c r="H163" s="96">
        <v>0.93267986999999997</v>
      </c>
      <c r="I163" s="60">
        <v>0.96162380000000003</v>
      </c>
      <c r="J163" s="60">
        <v>7.7987360000000006E-2</v>
      </c>
      <c r="K163" s="61"/>
      <c r="L163" s="258"/>
      <c r="M163" s="258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>
        <v>24.835042999999999</v>
      </c>
      <c r="Y163" s="96">
        <v>29.619363</v>
      </c>
      <c r="Z163" s="96">
        <v>0.89483506999999995</v>
      </c>
      <c r="AA163" s="60">
        <v>0.94298291000000001</v>
      </c>
      <c r="AB163" s="60">
        <v>0.12376726</v>
      </c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5" t="s">
        <v>95</v>
      </c>
      <c r="AM163" s="119">
        <f t="shared" si="19"/>
        <v>-2.8044240000000009</v>
      </c>
      <c r="AN163" s="95">
        <f t="shared" si="20"/>
        <v>-2.4128359999999986</v>
      </c>
      <c r="AO163" s="95">
        <f t="shared" si="21"/>
        <v>-3.7844800000000012E-2</v>
      </c>
      <c r="AP163" s="95">
        <f t="shared" si="22"/>
        <v>-1.8640890000000021E-2</v>
      </c>
      <c r="AQ163" s="120">
        <f t="shared" si="23"/>
        <v>4.5779899999999998E-2</v>
      </c>
      <c r="AR163" s="37"/>
      <c r="AS163" s="234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>
        <v>32.757389000000003</v>
      </c>
      <c r="G164" s="187">
        <v>36.445011000000001</v>
      </c>
      <c r="H164" s="187">
        <v>0.97137037999999998</v>
      </c>
      <c r="I164" s="62">
        <v>0.98277163000000001</v>
      </c>
      <c r="J164" s="62">
        <v>3.4864668000000001E-2</v>
      </c>
      <c r="K164" s="188"/>
      <c r="L164" s="259"/>
      <c r="M164" s="259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>
        <v>28.519358</v>
      </c>
      <c r="Y164" s="187">
        <v>32.791674</v>
      </c>
      <c r="Z164" s="187">
        <v>0.94326211999999998</v>
      </c>
      <c r="AA164" s="62">
        <v>0.96648836000000005</v>
      </c>
      <c r="AB164" s="62">
        <v>6.5823555000000006E-2</v>
      </c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6"/>
      <c r="AM164" s="86">
        <f t="shared" si="19"/>
        <v>-4.238031000000003</v>
      </c>
      <c r="AN164" s="121">
        <f t="shared" si="20"/>
        <v>-3.6533370000000005</v>
      </c>
      <c r="AO164" s="121">
        <f t="shared" si="21"/>
        <v>-2.8108259999999996E-2</v>
      </c>
      <c r="AP164" s="121">
        <f t="shared" si="22"/>
        <v>-1.6283269999999961E-2</v>
      </c>
      <c r="AQ164" s="87">
        <f t="shared" si="23"/>
        <v>3.0958887000000004E-2</v>
      </c>
      <c r="AR164" s="37"/>
      <c r="AS164" s="234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>
        <v>37.858674000000001</v>
      </c>
      <c r="G165" s="187">
        <v>41.295983999999997</v>
      </c>
      <c r="H165" s="187">
        <v>0.98911640000000001</v>
      </c>
      <c r="I165" s="62">
        <v>0.99330580000000002</v>
      </c>
      <c r="J165" s="62">
        <v>1.4686309E-2</v>
      </c>
      <c r="K165" s="188"/>
      <c r="L165" s="259"/>
      <c r="M165" s="259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>
        <v>33.994687999999996</v>
      </c>
      <c r="Y165" s="187">
        <v>37.593944999999998</v>
      </c>
      <c r="Z165" s="187">
        <v>0.97752583999999998</v>
      </c>
      <c r="AA165" s="62">
        <v>0.98627383000000002</v>
      </c>
      <c r="AB165" s="62">
        <v>2.7286876000000002E-2</v>
      </c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6"/>
      <c r="AM165" s="86">
        <f t="shared" si="19"/>
        <v>-3.8639860000000041</v>
      </c>
      <c r="AN165" s="121">
        <f t="shared" si="20"/>
        <v>-3.7020389999999992</v>
      </c>
      <c r="AO165" s="121">
        <f t="shared" si="21"/>
        <v>-1.1590560000000028E-2</v>
      </c>
      <c r="AP165" s="121">
        <f t="shared" si="22"/>
        <v>-7.0319699999999985E-3</v>
      </c>
      <c r="AQ165" s="87">
        <f t="shared" si="23"/>
        <v>1.2600567000000002E-2</v>
      </c>
      <c r="AR165" s="37"/>
      <c r="AS165" s="234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>
        <v>41.497456</v>
      </c>
      <c r="G166" s="187">
        <v>44.703995999999997</v>
      </c>
      <c r="H166" s="187">
        <v>0.99413669999999998</v>
      </c>
      <c r="I166" s="62">
        <v>0.99661233000000005</v>
      </c>
      <c r="J166" s="62">
        <v>7.5189200000000001E-3</v>
      </c>
      <c r="K166" s="188"/>
      <c r="L166" s="259"/>
      <c r="M166" s="259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>
        <v>38.979461000000001</v>
      </c>
      <c r="Y166" s="187">
        <v>42.382278999999997</v>
      </c>
      <c r="Z166" s="187">
        <v>0.99094366</v>
      </c>
      <c r="AA166" s="62">
        <v>0.99449284999999998</v>
      </c>
      <c r="AB166" s="62">
        <v>1.2266562E-2</v>
      </c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6"/>
      <c r="AM166" s="86">
        <f t="shared" si="19"/>
        <v>-2.5179949999999991</v>
      </c>
      <c r="AN166" s="121">
        <f t="shared" si="20"/>
        <v>-2.3217169999999996</v>
      </c>
      <c r="AO166" s="121">
        <f t="shared" si="21"/>
        <v>-3.1930399999999803E-3</v>
      </c>
      <c r="AP166" s="121">
        <f t="shared" si="22"/>
        <v>-2.1194800000000624E-3</v>
      </c>
      <c r="AQ166" s="87">
        <f t="shared" si="23"/>
        <v>4.7476419999999998E-3</v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>
        <v>28.013347</v>
      </c>
      <c r="G168" s="96">
        <v>31.842403999999998</v>
      </c>
      <c r="H168" s="96">
        <v>0.92993930999999996</v>
      </c>
      <c r="I168" s="60">
        <v>0.96497805000000003</v>
      </c>
      <c r="J168" s="60">
        <v>7.8149280000000002E-2</v>
      </c>
      <c r="K168" s="61"/>
      <c r="L168" s="258"/>
      <c r="M168" s="258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>
        <v>25.579540000000001</v>
      </c>
      <c r="Y168" s="96">
        <v>29.828641999999999</v>
      </c>
      <c r="Z168" s="96">
        <v>0.89210135000000002</v>
      </c>
      <c r="AA168" s="60">
        <v>0.95039130999999999</v>
      </c>
      <c r="AB168" s="60">
        <v>0.11483344400000001</v>
      </c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5" t="s">
        <v>96</v>
      </c>
      <c r="AM168" s="119">
        <f t="shared" si="19"/>
        <v>-2.4338069999999981</v>
      </c>
      <c r="AN168" s="95">
        <f t="shared" si="20"/>
        <v>-2.0137619999999998</v>
      </c>
      <c r="AO168" s="95">
        <f t="shared" si="21"/>
        <v>-3.7837959999999948E-2</v>
      </c>
      <c r="AP168" s="95">
        <f t="shared" si="22"/>
        <v>-1.4586740000000042E-2</v>
      </c>
      <c r="AQ168" s="120">
        <f t="shared" si="23"/>
        <v>3.6684164000000005E-2</v>
      </c>
      <c r="AR168" s="37"/>
      <c r="AS168" s="234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>
        <v>32.158828999999997</v>
      </c>
      <c r="G169" s="187">
        <v>35.790396999999999</v>
      </c>
      <c r="H169" s="187">
        <v>0.96941456999999998</v>
      </c>
      <c r="I169" s="62">
        <v>0.98256275999999998</v>
      </c>
      <c r="J169" s="62">
        <v>3.9769935999999999E-2</v>
      </c>
      <c r="K169" s="188"/>
      <c r="L169" s="259"/>
      <c r="M169" s="259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>
        <v>29.312738</v>
      </c>
      <c r="Y169" s="187">
        <v>32.971836000000003</v>
      </c>
      <c r="Z169" s="187">
        <v>0.94157785000000005</v>
      </c>
      <c r="AA169" s="62">
        <v>0.97023996000000001</v>
      </c>
      <c r="AB169" s="62">
        <v>6.258118E-2</v>
      </c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6"/>
      <c r="AM169" s="86">
        <f t="shared" si="19"/>
        <v>-2.8460909999999977</v>
      </c>
      <c r="AN169" s="121">
        <f t="shared" si="20"/>
        <v>-2.8185609999999954</v>
      </c>
      <c r="AO169" s="121">
        <f t="shared" si="21"/>
        <v>-2.7836719999999926E-2</v>
      </c>
      <c r="AP169" s="121">
        <f t="shared" si="22"/>
        <v>-1.2322799999999967E-2</v>
      </c>
      <c r="AQ169" s="87">
        <f t="shared" si="23"/>
        <v>2.2811244000000001E-2</v>
      </c>
      <c r="AR169" s="37"/>
      <c r="AS169" s="234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>
        <v>36.046807999999999</v>
      </c>
      <c r="G170" s="187">
        <v>40.054698999999999</v>
      </c>
      <c r="H170" s="187">
        <v>0.98790191000000005</v>
      </c>
      <c r="I170" s="62">
        <v>0.99234374999999997</v>
      </c>
      <c r="J170" s="62">
        <v>2.2139757999999999E-2</v>
      </c>
      <c r="K170" s="188"/>
      <c r="L170" s="259"/>
      <c r="M170" s="259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>
        <v>33.473860000000002</v>
      </c>
      <c r="Y170" s="187">
        <v>37.131698</v>
      </c>
      <c r="Z170" s="187">
        <v>0.97580383000000004</v>
      </c>
      <c r="AA170" s="62">
        <v>0.98606039999999995</v>
      </c>
      <c r="AB170" s="62">
        <v>3.2591811999999998E-2</v>
      </c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6"/>
      <c r="AM170" s="86">
        <f t="shared" si="19"/>
        <v>-2.5729479999999967</v>
      </c>
      <c r="AN170" s="121">
        <f t="shared" si="20"/>
        <v>-2.9230009999999993</v>
      </c>
      <c r="AO170" s="121">
        <f t="shared" si="21"/>
        <v>-1.2098080000000011E-2</v>
      </c>
      <c r="AP170" s="121">
        <f t="shared" si="22"/>
        <v>-6.2833500000000209E-3</v>
      </c>
      <c r="AQ170" s="87">
        <f t="shared" si="23"/>
        <v>1.0452053999999999E-2</v>
      </c>
      <c r="AR170" s="37"/>
      <c r="AS170" s="234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>
        <v>38.093451999999999</v>
      </c>
      <c r="G171" s="187">
        <v>42.293680000000002</v>
      </c>
      <c r="H171" s="187">
        <v>0.99355744999999995</v>
      </c>
      <c r="I171" s="62">
        <v>0.99585239000000003</v>
      </c>
      <c r="J171" s="62">
        <v>1.3181500000000001E-2</v>
      </c>
      <c r="K171" s="188"/>
      <c r="L171" s="259"/>
      <c r="M171" s="259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>
        <v>36.912457000000003</v>
      </c>
      <c r="Y171" s="187">
        <v>40.943711999999998</v>
      </c>
      <c r="Z171" s="187">
        <v>0.98998786999999999</v>
      </c>
      <c r="AA171" s="62">
        <v>0.99363966000000004</v>
      </c>
      <c r="AB171" s="62">
        <v>1.7801607000000001E-2</v>
      </c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6"/>
      <c r="AM171" s="86">
        <f t="shared" si="19"/>
        <v>-1.1809949999999958</v>
      </c>
      <c r="AN171" s="121">
        <f t="shared" si="20"/>
        <v>-1.3499680000000041</v>
      </c>
      <c r="AO171" s="121">
        <f t="shared" si="21"/>
        <v>-3.5695799999999611E-3</v>
      </c>
      <c r="AP171" s="121">
        <f t="shared" si="22"/>
        <v>-2.2127299999999961E-3</v>
      </c>
      <c r="AQ171" s="87">
        <f t="shared" si="23"/>
        <v>4.620107E-3</v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>
        <v>27.344467999999999</v>
      </c>
      <c r="G173" s="96">
        <v>31.802250999999998</v>
      </c>
      <c r="H173" s="96">
        <v>0.92328770000000004</v>
      </c>
      <c r="I173" s="60">
        <v>0.96026999999999996</v>
      </c>
      <c r="J173" s="60">
        <v>8.3661780000000005E-2</v>
      </c>
      <c r="K173" s="61"/>
      <c r="L173" s="258"/>
      <c r="M173" s="258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>
        <v>24.742764999999999</v>
      </c>
      <c r="Y173" s="96">
        <v>29.473690000000001</v>
      </c>
      <c r="Z173" s="96">
        <v>0.88123982999999995</v>
      </c>
      <c r="AA173" s="60">
        <v>0.94397184000000001</v>
      </c>
      <c r="AB173" s="60">
        <v>0.12479116</v>
      </c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5" t="s">
        <v>97</v>
      </c>
      <c r="AM173" s="119">
        <f t="shared" si="19"/>
        <v>-2.6017030000000005</v>
      </c>
      <c r="AN173" s="95">
        <f t="shared" si="20"/>
        <v>-2.328560999999997</v>
      </c>
      <c r="AO173" s="95">
        <f t="shared" si="21"/>
        <v>-4.2047870000000098E-2</v>
      </c>
      <c r="AP173" s="95">
        <f t="shared" si="22"/>
        <v>-1.629815999999995E-2</v>
      </c>
      <c r="AQ173" s="120">
        <f t="shared" si="23"/>
        <v>4.1129379999999993E-2</v>
      </c>
      <c r="AR173" s="37"/>
      <c r="AS173" s="234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>
        <v>32.730283</v>
      </c>
      <c r="G174" s="187">
        <v>36.382064999999997</v>
      </c>
      <c r="H174" s="187">
        <v>0.9701244</v>
      </c>
      <c r="I174" s="62">
        <v>0.98249142</v>
      </c>
      <c r="J174" s="62">
        <v>3.6133416000000002E-2</v>
      </c>
      <c r="K174" s="188"/>
      <c r="L174" s="259"/>
      <c r="M174" s="259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>
        <v>28.522309</v>
      </c>
      <c r="Y174" s="187">
        <v>32.759208999999998</v>
      </c>
      <c r="Z174" s="187">
        <v>0.93764565</v>
      </c>
      <c r="AA174" s="62">
        <v>0.96596128000000003</v>
      </c>
      <c r="AB174" s="62">
        <v>7.0276839999999993E-2</v>
      </c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6"/>
      <c r="AM174" s="86">
        <f t="shared" si="19"/>
        <v>-4.2079740000000001</v>
      </c>
      <c r="AN174" s="121">
        <f t="shared" si="20"/>
        <v>-3.6228559999999987</v>
      </c>
      <c r="AO174" s="121">
        <f t="shared" si="21"/>
        <v>-3.2478750000000001E-2</v>
      </c>
      <c r="AP174" s="121">
        <f t="shared" si="22"/>
        <v>-1.6530139999999971E-2</v>
      </c>
      <c r="AQ174" s="87">
        <f t="shared" si="23"/>
        <v>3.4143423999999992E-2</v>
      </c>
      <c r="AR174" s="37"/>
      <c r="AS174" s="234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>
        <v>37.993003000000002</v>
      </c>
      <c r="G175" s="187">
        <v>41.403934999999997</v>
      </c>
      <c r="H175" s="187">
        <v>0.98886236999999999</v>
      </c>
      <c r="I175" s="62">
        <v>0.99329683000000002</v>
      </c>
      <c r="J175" s="62">
        <v>1.5012207E-2</v>
      </c>
      <c r="K175" s="188"/>
      <c r="L175" s="259"/>
      <c r="M175" s="259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>
        <v>33.927073</v>
      </c>
      <c r="Y175" s="187">
        <v>37.544981999999997</v>
      </c>
      <c r="Z175" s="187">
        <v>0.97660069000000005</v>
      </c>
      <c r="AA175" s="62">
        <v>0.98600220000000005</v>
      </c>
      <c r="AB175" s="62">
        <v>2.908527E-2</v>
      </c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6"/>
      <c r="AM175" s="86">
        <f t="shared" si="19"/>
        <v>-4.0659300000000016</v>
      </c>
      <c r="AN175" s="121">
        <f t="shared" si="20"/>
        <v>-3.8589529999999996</v>
      </c>
      <c r="AO175" s="121">
        <f t="shared" si="21"/>
        <v>-1.2261679999999942E-2</v>
      </c>
      <c r="AP175" s="121">
        <f t="shared" si="22"/>
        <v>-7.2946299999999686E-3</v>
      </c>
      <c r="AQ175" s="87">
        <f t="shared" si="23"/>
        <v>1.4073063E-2</v>
      </c>
      <c r="AR175" s="37"/>
      <c r="AS175" s="234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>
        <v>41.493738</v>
      </c>
      <c r="G176" s="187">
        <v>44.680779000000001</v>
      </c>
      <c r="H176" s="187">
        <v>0.99402811999999996</v>
      </c>
      <c r="I176" s="62">
        <v>0.99651369999999995</v>
      </c>
      <c r="J176" s="62">
        <v>7.5126532000000003E-3</v>
      </c>
      <c r="K176" s="188"/>
      <c r="L176" s="259"/>
      <c r="M176" s="259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>
        <v>39.028070999999997</v>
      </c>
      <c r="Y176" s="187">
        <v>42.386370999999997</v>
      </c>
      <c r="Z176" s="187">
        <v>0.99080095000000001</v>
      </c>
      <c r="AA176" s="62">
        <v>0.99440978000000002</v>
      </c>
      <c r="AB176" s="62">
        <v>1.2805384E-2</v>
      </c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6"/>
      <c r="AM176" s="86">
        <f t="shared" si="19"/>
        <v>-2.4656670000000034</v>
      </c>
      <c r="AN176" s="121">
        <f t="shared" si="20"/>
        <v>-2.2944080000000042</v>
      </c>
      <c r="AO176" s="121">
        <f t="shared" si="21"/>
        <v>-3.2271699999999459E-3</v>
      </c>
      <c r="AP176" s="121">
        <f t="shared" si="22"/>
        <v>-2.1039199999999258E-3</v>
      </c>
      <c r="AQ176" s="87">
        <f t="shared" si="23"/>
        <v>5.2927307999999992E-3</v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>
        <v>26.791905</v>
      </c>
      <c r="G178" s="96">
        <v>31.032499999999999</v>
      </c>
      <c r="H178" s="96">
        <v>0.91927391000000003</v>
      </c>
      <c r="I178" s="60">
        <v>0.95343244000000005</v>
      </c>
      <c r="J178" s="60">
        <v>7.4881080000000003E-2</v>
      </c>
      <c r="K178" s="61"/>
      <c r="L178" s="258"/>
      <c r="M178" s="258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>
        <v>24.224029999999999</v>
      </c>
      <c r="Y178" s="96">
        <v>28.758814000000001</v>
      </c>
      <c r="Z178" s="96">
        <v>0.87434809000000002</v>
      </c>
      <c r="AA178" s="60">
        <v>0.93461094</v>
      </c>
      <c r="AB178" s="60">
        <v>0.124407195</v>
      </c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5" t="s">
        <v>98</v>
      </c>
      <c r="AM178" s="119">
        <f t="shared" si="19"/>
        <v>-2.5678750000000008</v>
      </c>
      <c r="AN178" s="95">
        <f t="shared" si="20"/>
        <v>-2.2736859999999979</v>
      </c>
      <c r="AO178" s="95">
        <f t="shared" si="21"/>
        <v>-4.4925820000000005E-2</v>
      </c>
      <c r="AP178" s="95">
        <f t="shared" si="22"/>
        <v>-1.8821500000000047E-2</v>
      </c>
      <c r="AQ178" s="120">
        <f t="shared" si="23"/>
        <v>4.9526114999999996E-2</v>
      </c>
      <c r="AR178" s="37"/>
      <c r="AS178" s="234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>
        <v>32.196173000000002</v>
      </c>
      <c r="G179" s="187">
        <v>35.736322999999999</v>
      </c>
      <c r="H179" s="187">
        <v>0.96645621000000004</v>
      </c>
      <c r="I179" s="62">
        <v>0.97953129999999999</v>
      </c>
      <c r="J179" s="62">
        <v>3.1716912999999999E-2</v>
      </c>
      <c r="K179" s="188"/>
      <c r="L179" s="259"/>
      <c r="M179" s="259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>
        <v>27.856657999999999</v>
      </c>
      <c r="Y179" s="187">
        <v>31.951969999999999</v>
      </c>
      <c r="Z179" s="187">
        <v>0.93162524999999996</v>
      </c>
      <c r="AA179" s="62">
        <v>0.95972031000000002</v>
      </c>
      <c r="AB179" s="62">
        <v>6.4656295000000003E-2</v>
      </c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6"/>
      <c r="AM179" s="86">
        <f t="shared" si="19"/>
        <v>-4.3395150000000022</v>
      </c>
      <c r="AN179" s="121">
        <f t="shared" si="20"/>
        <v>-3.7843529999999994</v>
      </c>
      <c r="AO179" s="121">
        <f t="shared" si="21"/>
        <v>-3.4830960000000077E-2</v>
      </c>
      <c r="AP179" s="121">
        <f t="shared" si="22"/>
        <v>-1.9810989999999973E-2</v>
      </c>
      <c r="AQ179" s="87">
        <f t="shared" si="23"/>
        <v>3.2939382000000003E-2</v>
      </c>
      <c r="AR179" s="37"/>
      <c r="AS179" s="234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>
        <v>37.542903000000003</v>
      </c>
      <c r="G180" s="187">
        <v>40.89593</v>
      </c>
      <c r="H180" s="187">
        <v>0.98783007</v>
      </c>
      <c r="I180" s="62">
        <v>0.99212027000000003</v>
      </c>
      <c r="J180" s="62">
        <v>1.2350486000000001E-2</v>
      </c>
      <c r="K180" s="188"/>
      <c r="L180" s="259"/>
      <c r="M180" s="259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>
        <v>33.383229999999998</v>
      </c>
      <c r="Y180" s="187">
        <v>36.862990000000003</v>
      </c>
      <c r="Z180" s="187">
        <v>0.97342326000000001</v>
      </c>
      <c r="AA180" s="62">
        <v>0.98331332000000005</v>
      </c>
      <c r="AB180" s="62">
        <v>2.5126664E-2</v>
      </c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6"/>
      <c r="AM180" s="86">
        <f t="shared" si="19"/>
        <v>-4.1596730000000051</v>
      </c>
      <c r="AN180" s="121">
        <f t="shared" si="20"/>
        <v>-4.0329399999999964</v>
      </c>
      <c r="AO180" s="121">
        <f t="shared" si="21"/>
        <v>-1.4406809999999992E-2</v>
      </c>
      <c r="AP180" s="121">
        <f t="shared" si="22"/>
        <v>-8.8069499999999801E-3</v>
      </c>
      <c r="AQ180" s="87">
        <f t="shared" si="23"/>
        <v>1.2776177999999999E-2</v>
      </c>
      <c r="AR180" s="37"/>
      <c r="AS180" s="234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>
        <v>41.615329000000003</v>
      </c>
      <c r="G181" s="187">
        <v>44.719675000000002</v>
      </c>
      <c r="H181" s="187">
        <v>0.99416731000000003</v>
      </c>
      <c r="I181" s="62">
        <v>0.99630863000000003</v>
      </c>
      <c r="J181" s="62">
        <v>5.3076874000000003E-3</v>
      </c>
      <c r="K181" s="188"/>
      <c r="L181" s="259"/>
      <c r="M181" s="259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>
        <v>38.781979</v>
      </c>
      <c r="Y181" s="187">
        <v>42.113326999999998</v>
      </c>
      <c r="Z181" s="187">
        <v>0.99010392999999997</v>
      </c>
      <c r="AA181" s="62">
        <v>0.99360753999999996</v>
      </c>
      <c r="AB181" s="62">
        <v>9.7883940000000006E-3</v>
      </c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6"/>
      <c r="AM181" s="86">
        <f t="shared" si="19"/>
        <v>-2.8333500000000029</v>
      </c>
      <c r="AN181" s="121">
        <f t="shared" si="20"/>
        <v>-2.6063480000000041</v>
      </c>
      <c r="AO181" s="121">
        <f t="shared" si="21"/>
        <v>-4.0633800000000608E-3</v>
      </c>
      <c r="AP181" s="121">
        <f t="shared" si="22"/>
        <v>-2.7010900000000726E-3</v>
      </c>
      <c r="AQ181" s="87">
        <f t="shared" si="23"/>
        <v>4.4807066000000003E-3</v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>
        <v>26.863969000000001</v>
      </c>
      <c r="G183" s="96">
        <v>31.135057</v>
      </c>
      <c r="H183" s="96">
        <v>0.92212941000000004</v>
      </c>
      <c r="I183" s="60">
        <v>0.95897509000000003</v>
      </c>
      <c r="J183" s="60">
        <v>8.0864770000000002E-2</v>
      </c>
      <c r="K183" s="61"/>
      <c r="L183" s="258"/>
      <c r="M183" s="258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>
        <v>23.251832</v>
      </c>
      <c r="Y183" s="96">
        <v>28.203167000000001</v>
      </c>
      <c r="Z183" s="96">
        <v>0.87405913999999996</v>
      </c>
      <c r="AA183" s="60">
        <v>0.93251859000000004</v>
      </c>
      <c r="AB183" s="60">
        <v>0.13262557999999999</v>
      </c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5" t="s">
        <v>99</v>
      </c>
      <c r="AM183" s="119">
        <f t="shared" si="19"/>
        <v>-3.6121370000000006</v>
      </c>
      <c r="AN183" s="95">
        <f t="shared" si="20"/>
        <v>-2.9318899999999992</v>
      </c>
      <c r="AO183" s="95">
        <f t="shared" si="21"/>
        <v>-4.8070270000000082E-2</v>
      </c>
      <c r="AP183" s="95">
        <f t="shared" si="22"/>
        <v>-2.6456499999999994E-2</v>
      </c>
      <c r="AQ183" s="120">
        <f t="shared" si="23"/>
        <v>5.176080999999999E-2</v>
      </c>
      <c r="AR183" s="37"/>
      <c r="AS183" s="234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>
        <v>31.633346</v>
      </c>
      <c r="G184" s="187">
        <v>35.315882000000002</v>
      </c>
      <c r="H184" s="187">
        <v>0.96775820999999995</v>
      </c>
      <c r="I184" s="62">
        <v>0.98057136</v>
      </c>
      <c r="J184" s="62">
        <v>3.7672404E-2</v>
      </c>
      <c r="K184" s="188"/>
      <c r="L184" s="259"/>
      <c r="M184" s="259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>
        <v>27.790509</v>
      </c>
      <c r="Y184" s="187">
        <v>31.915579999999999</v>
      </c>
      <c r="Z184" s="187">
        <v>0.93503484999999997</v>
      </c>
      <c r="AA184" s="62">
        <v>0.96459123999999996</v>
      </c>
      <c r="AB184" s="62">
        <v>6.9712386000000001E-2</v>
      </c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6"/>
      <c r="AM184" s="86">
        <f t="shared" si="19"/>
        <v>-3.8428369999999994</v>
      </c>
      <c r="AN184" s="121">
        <f t="shared" si="20"/>
        <v>-3.4003020000000035</v>
      </c>
      <c r="AO184" s="121">
        <f t="shared" si="21"/>
        <v>-3.2723359999999979E-2</v>
      </c>
      <c r="AP184" s="121">
        <f t="shared" si="22"/>
        <v>-1.5980120000000042E-2</v>
      </c>
      <c r="AQ184" s="87">
        <f t="shared" si="23"/>
        <v>3.2039982000000002E-2</v>
      </c>
      <c r="AR184" s="37"/>
      <c r="AS184" s="234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>
        <v>36.884239999999998</v>
      </c>
      <c r="G185" s="187">
        <v>40.505035999999997</v>
      </c>
      <c r="H185" s="187">
        <v>0.98804683999999998</v>
      </c>
      <c r="I185" s="62">
        <v>0.99240596999999997</v>
      </c>
      <c r="J185" s="62">
        <v>1.5221607E-2</v>
      </c>
      <c r="K185" s="188"/>
      <c r="L185" s="259"/>
      <c r="M185" s="259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>
        <v>32.733235000000001</v>
      </c>
      <c r="Y185" s="187">
        <v>36.483984</v>
      </c>
      <c r="Z185" s="187">
        <v>0.97512589999999999</v>
      </c>
      <c r="AA185" s="62">
        <v>0.98432766999999999</v>
      </c>
      <c r="AB185" s="62">
        <v>3.0001860000000002E-2</v>
      </c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6"/>
      <c r="AM185" s="86">
        <f t="shared" si="19"/>
        <v>-4.1510049999999978</v>
      </c>
      <c r="AN185" s="121">
        <f t="shared" si="20"/>
        <v>-4.0210519999999974</v>
      </c>
      <c r="AO185" s="121">
        <f t="shared" si="21"/>
        <v>-1.2920939999999992E-2</v>
      </c>
      <c r="AP185" s="121">
        <f t="shared" si="22"/>
        <v>-8.0782999999999827E-3</v>
      </c>
      <c r="AQ185" s="87">
        <f t="shared" si="23"/>
        <v>1.4780253000000002E-2</v>
      </c>
      <c r="AR185" s="37"/>
      <c r="AS185" s="234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>
        <v>41.247024000000003</v>
      </c>
      <c r="G186" s="187">
        <v>44.464844999999997</v>
      </c>
      <c r="H186" s="187">
        <v>0.99392077999999995</v>
      </c>
      <c r="I186" s="62">
        <v>0.99631755</v>
      </c>
      <c r="J186" s="62">
        <v>6.3150832E-3</v>
      </c>
      <c r="K186" s="188"/>
      <c r="L186" s="259"/>
      <c r="M186" s="259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>
        <v>38.309944999999999</v>
      </c>
      <c r="Y186" s="187">
        <v>41.796551000000001</v>
      </c>
      <c r="Z186" s="187">
        <v>0.99042768999999997</v>
      </c>
      <c r="AA186" s="62">
        <v>0.99378591000000005</v>
      </c>
      <c r="AB186" s="62">
        <v>1.1547507E-2</v>
      </c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6"/>
      <c r="AM186" s="86">
        <f t="shared" si="19"/>
        <v>-2.9370790000000042</v>
      </c>
      <c r="AN186" s="121">
        <f t="shared" si="20"/>
        <v>-2.6682939999999959</v>
      </c>
      <c r="AO186" s="121">
        <f t="shared" si="21"/>
        <v>-3.4930899999999765E-3</v>
      </c>
      <c r="AP186" s="121">
        <f t="shared" si="22"/>
        <v>-2.5316399999999462E-3</v>
      </c>
      <c r="AQ186" s="87">
        <f t="shared" si="23"/>
        <v>5.2324238000000002E-3</v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>
        <v>27.464791999999999</v>
      </c>
      <c r="G188" s="96">
        <v>31.313670999999999</v>
      </c>
      <c r="H188" s="96">
        <v>0.92588934000000001</v>
      </c>
      <c r="I188" s="60">
        <v>0.96313340000000003</v>
      </c>
      <c r="J188" s="60">
        <v>8.7088150000000003E-2</v>
      </c>
      <c r="K188" s="61"/>
      <c r="L188" s="258"/>
      <c r="M188" s="258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>
        <v>25.148364999999998</v>
      </c>
      <c r="Y188" s="96">
        <v>29.115673000000001</v>
      </c>
      <c r="Z188" s="96">
        <v>0.88424944000000005</v>
      </c>
      <c r="AA188" s="60">
        <v>0.94727402999999999</v>
      </c>
      <c r="AB188" s="60">
        <v>0.12704808000000001</v>
      </c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5" t="s">
        <v>100</v>
      </c>
      <c r="AM188" s="119">
        <f t="shared" si="19"/>
        <v>-2.3164270000000009</v>
      </c>
      <c r="AN188" s="95">
        <f t="shared" si="20"/>
        <v>-2.1979979999999983</v>
      </c>
      <c r="AO188" s="95">
        <f t="shared" si="21"/>
        <v>-4.1639899999999952E-2</v>
      </c>
      <c r="AP188" s="95">
        <f t="shared" si="22"/>
        <v>-1.5859370000000039E-2</v>
      </c>
      <c r="AQ188" s="120">
        <f t="shared" si="23"/>
        <v>3.9959930000000005E-2</v>
      </c>
      <c r="AR188" s="37"/>
      <c r="AS188" s="234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>
        <v>31.411349000000001</v>
      </c>
      <c r="G189" s="187">
        <v>35.292467000000002</v>
      </c>
      <c r="H189" s="187">
        <v>0.96769192999999998</v>
      </c>
      <c r="I189" s="62">
        <v>0.98153944000000004</v>
      </c>
      <c r="J189" s="62">
        <v>4.5092486000000001E-2</v>
      </c>
      <c r="K189" s="188"/>
      <c r="L189" s="259"/>
      <c r="M189" s="259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>
        <v>28.480568000000002</v>
      </c>
      <c r="Y189" s="187">
        <v>32.242753999999998</v>
      </c>
      <c r="Z189" s="187">
        <v>0.93803755</v>
      </c>
      <c r="AA189" s="62">
        <v>0.96710719999999994</v>
      </c>
      <c r="AB189" s="62">
        <v>7.3625029999999994E-2</v>
      </c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6"/>
      <c r="AM189" s="86">
        <f t="shared" si="19"/>
        <v>-2.9307809999999996</v>
      </c>
      <c r="AN189" s="121">
        <f t="shared" si="20"/>
        <v>-3.0497130000000041</v>
      </c>
      <c r="AO189" s="121">
        <f t="shared" si="21"/>
        <v>-2.965437999999998E-2</v>
      </c>
      <c r="AP189" s="121">
        <f t="shared" si="22"/>
        <v>-1.4432240000000096E-2</v>
      </c>
      <c r="AQ189" s="87">
        <f t="shared" si="23"/>
        <v>2.8532543999999993E-2</v>
      </c>
      <c r="AR189" s="37"/>
      <c r="AS189" s="234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>
        <v>35.088746</v>
      </c>
      <c r="G190" s="187">
        <v>39.389536999999997</v>
      </c>
      <c r="H190" s="187">
        <v>0.98765510000000001</v>
      </c>
      <c r="I190" s="62">
        <v>0.99211901000000002</v>
      </c>
      <c r="J190" s="62">
        <v>2.2861104E-2</v>
      </c>
      <c r="K190" s="188"/>
      <c r="L190" s="259"/>
      <c r="M190" s="259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>
        <v>32.538859000000002</v>
      </c>
      <c r="Y190" s="187">
        <v>36.434050999999997</v>
      </c>
      <c r="Z190" s="187">
        <v>0.97430859000000003</v>
      </c>
      <c r="AA190" s="62">
        <v>0.98499937999999998</v>
      </c>
      <c r="AB190" s="62">
        <v>3.8886829999999997E-2</v>
      </c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6"/>
      <c r="AM190" s="86">
        <f t="shared" si="19"/>
        <v>-2.5498869999999982</v>
      </c>
      <c r="AN190" s="121">
        <f t="shared" si="20"/>
        <v>-2.9554860000000005</v>
      </c>
      <c r="AO190" s="121">
        <f t="shared" si="21"/>
        <v>-1.3346509999999978E-2</v>
      </c>
      <c r="AP190" s="121">
        <f t="shared" si="22"/>
        <v>-7.1196300000000434E-3</v>
      </c>
      <c r="AQ190" s="87">
        <f t="shared" si="23"/>
        <v>1.6025725999999997E-2</v>
      </c>
      <c r="AR190" s="37"/>
      <c r="AS190" s="234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>
        <v>37.150682000000003</v>
      </c>
      <c r="G191" s="187">
        <v>41.599148</v>
      </c>
      <c r="H191" s="187">
        <v>0.99360196000000001</v>
      </c>
      <c r="I191" s="62">
        <v>0.99561421000000005</v>
      </c>
      <c r="J191" s="62">
        <v>1.4648757E-2</v>
      </c>
      <c r="K191" s="188"/>
      <c r="L191" s="259"/>
      <c r="M191" s="259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>
        <v>36.076549999999997</v>
      </c>
      <c r="Y191" s="187">
        <v>40.368662</v>
      </c>
      <c r="Z191" s="187">
        <v>0.98985926999999996</v>
      </c>
      <c r="AA191" s="62">
        <v>0.99333075000000004</v>
      </c>
      <c r="AB191" s="62">
        <v>1.9048136E-2</v>
      </c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6"/>
      <c r="AM191" s="86">
        <f t="shared" si="19"/>
        <v>-1.0741320000000059</v>
      </c>
      <c r="AN191" s="121">
        <f t="shared" si="20"/>
        <v>-1.2304859999999991</v>
      </c>
      <c r="AO191" s="121">
        <f t="shared" si="21"/>
        <v>-3.7426900000000485E-3</v>
      </c>
      <c r="AP191" s="121">
        <f t="shared" si="22"/>
        <v>-2.2834600000000149E-3</v>
      </c>
      <c r="AQ191" s="87">
        <f t="shared" si="23"/>
        <v>4.3993790000000001E-3</v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26.474685999999998</v>
      </c>
      <c r="G641" s="135">
        <f t="shared" si="59"/>
        <v>30.62199</v>
      </c>
      <c r="H641" s="135">
        <f t="shared" si="59"/>
        <v>0.91664725999999996</v>
      </c>
      <c r="I641" s="135">
        <f t="shared" si="59"/>
        <v>0.95231180999999998</v>
      </c>
      <c r="J641" s="135">
        <f t="shared" si="59"/>
        <v>7.0322309999999999E-2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23.251832</v>
      </c>
      <c r="Y641" s="135">
        <f t="shared" si="60"/>
        <v>28.203167000000001</v>
      </c>
      <c r="Z641" s="135">
        <f t="shared" si="60"/>
        <v>0.86841802000000001</v>
      </c>
      <c r="AA641" s="135">
        <f t="shared" si="60"/>
        <v>0.92921019000000005</v>
      </c>
      <c r="AB641" s="135">
        <f t="shared" si="60"/>
        <v>0.10649592400000001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4"/>
      <c r="F642" s="18">
        <f t="shared" si="59"/>
        <v>30.886320999999999</v>
      </c>
      <c r="G642" s="18">
        <f t="shared" si="59"/>
        <v>34.679296000000001</v>
      </c>
      <c r="H642" s="18">
        <f t="shared" si="59"/>
        <v>0.95896742000000001</v>
      </c>
      <c r="I642" s="18">
        <f t="shared" si="59"/>
        <v>0.97581163999999998</v>
      </c>
      <c r="J642" s="18">
        <f t="shared" si="59"/>
        <v>3.1708411999999998E-2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32</v>
      </c>
      <c r="V642" s="107"/>
      <c r="W642" s="264"/>
      <c r="X642" s="18">
        <f t="shared" si="60"/>
        <v>27.512294000000001</v>
      </c>
      <c r="Y642" s="18">
        <f t="shared" si="60"/>
        <v>31.51661</v>
      </c>
      <c r="Z642" s="18">
        <f t="shared" si="60"/>
        <v>0.92723378000000001</v>
      </c>
      <c r="AA642" s="18">
        <f t="shared" si="60"/>
        <v>0.95765608999999996</v>
      </c>
      <c r="AB642" s="18">
        <f t="shared" si="60"/>
        <v>5.8096285999999997E-2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4"/>
      <c r="F643" s="18">
        <f t="shared" si="59"/>
        <v>34.727707000000002</v>
      </c>
      <c r="G643" s="18">
        <f t="shared" si="59"/>
        <v>38.997549999999997</v>
      </c>
      <c r="H643" s="18">
        <f t="shared" si="59"/>
        <v>0.98413976000000003</v>
      </c>
      <c r="I643" s="18">
        <f t="shared" si="59"/>
        <v>0.98993008000000005</v>
      </c>
      <c r="J643" s="18">
        <f t="shared" si="59"/>
        <v>1.2350486000000001E-2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33</v>
      </c>
      <c r="V643" s="107"/>
      <c r="W643" s="264"/>
      <c r="X643" s="18">
        <f t="shared" si="60"/>
        <v>31.957515999999998</v>
      </c>
      <c r="Y643" s="18">
        <f t="shared" si="60"/>
        <v>35.709487000000003</v>
      </c>
      <c r="Z643" s="18">
        <f t="shared" si="60"/>
        <v>0.96720834</v>
      </c>
      <c r="AA643" s="18">
        <f t="shared" si="60"/>
        <v>0.98025826000000005</v>
      </c>
      <c r="AB643" s="18">
        <f t="shared" si="60"/>
        <v>2.5094491999999999E-2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4"/>
      <c r="F644" s="18">
        <f t="shared" si="59"/>
        <v>36.769208999999996</v>
      </c>
      <c r="G644" s="18">
        <f t="shared" si="59"/>
        <v>41.142302999999998</v>
      </c>
      <c r="H644" s="18">
        <f t="shared" si="59"/>
        <v>0.99247695999999996</v>
      </c>
      <c r="I644" s="18">
        <f t="shared" si="59"/>
        <v>0.99483820000000001</v>
      </c>
      <c r="J644" s="18">
        <f t="shared" si="59"/>
        <v>5.3076874000000003E-3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35</v>
      </c>
      <c r="V644" s="107"/>
      <c r="W644" s="264"/>
      <c r="X644" s="18">
        <f t="shared" si="60"/>
        <v>35.822600000000001</v>
      </c>
      <c r="Y644" s="18">
        <f t="shared" si="60"/>
        <v>40.050536999999998</v>
      </c>
      <c r="Z644" s="18">
        <f t="shared" si="60"/>
        <v>0.98724305000000001</v>
      </c>
      <c r="AA644" s="18">
        <f t="shared" si="60"/>
        <v>0.99172388</v>
      </c>
      <c r="AB644" s="18">
        <f t="shared" si="60"/>
        <v>9.7883940000000006E-3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89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29.001481999999999</v>
      </c>
      <c r="G646" s="135">
        <f t="shared" si="61"/>
        <v>32.826703999999999</v>
      </c>
      <c r="H646" s="135">
        <f t="shared" si="61"/>
        <v>0.94148282999999999</v>
      </c>
      <c r="I646" s="135">
        <f t="shared" si="61"/>
        <v>0.96894431999999997</v>
      </c>
      <c r="J646" s="135">
        <f t="shared" si="61"/>
        <v>8.9956289999999994E-2</v>
      </c>
      <c r="K646" s="109"/>
      <c r="L646" s="109"/>
      <c r="M646" s="109"/>
      <c r="N646" s="109"/>
      <c r="O646" s="263"/>
      <c r="P646" s="109"/>
      <c r="Q646" s="110"/>
      <c r="R646" s="111"/>
      <c r="T646" s="289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26.24419</v>
      </c>
      <c r="Y646" s="135">
        <f t="shared" si="62"/>
        <v>30.412472999999999</v>
      </c>
      <c r="Z646" s="135">
        <f t="shared" si="62"/>
        <v>0.91179796000000002</v>
      </c>
      <c r="AA646" s="135">
        <f t="shared" si="62"/>
        <v>0.95684570000000002</v>
      </c>
      <c r="AB646" s="135">
        <f t="shared" si="62"/>
        <v>0.13949710000000001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4"/>
      <c r="F647" s="18">
        <f t="shared" si="61"/>
        <v>33.793317000000002</v>
      </c>
      <c r="G647" s="18">
        <f t="shared" si="61"/>
        <v>37.214562000000001</v>
      </c>
      <c r="H647" s="18">
        <f t="shared" si="61"/>
        <v>0.97402179</v>
      </c>
      <c r="I647" s="18">
        <f t="shared" si="61"/>
        <v>0.98495882999999995</v>
      </c>
      <c r="J647" s="18">
        <f t="shared" si="61"/>
        <v>4.5640979999999998E-2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32</v>
      </c>
      <c r="V647" s="107"/>
      <c r="W647" s="264"/>
      <c r="X647" s="18">
        <f t="shared" si="62"/>
        <v>29.823157999999999</v>
      </c>
      <c r="Y647" s="18">
        <f t="shared" si="62"/>
        <v>33.410992</v>
      </c>
      <c r="Z647" s="18">
        <f t="shared" si="62"/>
        <v>0.95019140999999996</v>
      </c>
      <c r="AA647" s="18">
        <f t="shared" si="62"/>
        <v>0.97257298000000003</v>
      </c>
      <c r="AB647" s="18">
        <f t="shared" si="62"/>
        <v>7.4955519999999998E-2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4"/>
      <c r="F648" s="18">
        <f t="shared" si="61"/>
        <v>38.579943</v>
      </c>
      <c r="G648" s="18">
        <f t="shared" si="61"/>
        <v>41.993856000000001</v>
      </c>
      <c r="H648" s="18">
        <f t="shared" si="61"/>
        <v>0.98987824000000002</v>
      </c>
      <c r="I648" s="18">
        <f t="shared" si="61"/>
        <v>0.99353482999999998</v>
      </c>
      <c r="J648" s="18">
        <f t="shared" si="61"/>
        <v>2.60535E-2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33</v>
      </c>
      <c r="V648" s="107"/>
      <c r="W648" s="264"/>
      <c r="X648" s="18">
        <f t="shared" si="62"/>
        <v>34.570880000000002</v>
      </c>
      <c r="Y648" s="18">
        <f t="shared" si="62"/>
        <v>38.035784</v>
      </c>
      <c r="Z648" s="18">
        <f t="shared" si="62"/>
        <v>0.97907933999999996</v>
      </c>
      <c r="AA648" s="18">
        <f t="shared" si="62"/>
        <v>0.98747096000000001</v>
      </c>
      <c r="AB648" s="18">
        <f t="shared" si="62"/>
        <v>4.0373642000000001E-2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4"/>
      <c r="F649" s="18">
        <f t="shared" si="61"/>
        <v>42.776511999999997</v>
      </c>
      <c r="G649" s="18">
        <f t="shared" si="61"/>
        <v>45.980176</v>
      </c>
      <c r="H649" s="18">
        <f t="shared" si="61"/>
        <v>0.99476639</v>
      </c>
      <c r="I649" s="18">
        <f t="shared" si="61"/>
        <v>0.99686456000000001</v>
      </c>
      <c r="J649" s="18">
        <f t="shared" si="61"/>
        <v>1.5967187000000001E-2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35</v>
      </c>
      <c r="V649" s="107"/>
      <c r="W649" s="264"/>
      <c r="X649" s="18">
        <f t="shared" si="62"/>
        <v>39.879494000000001</v>
      </c>
      <c r="Y649" s="18">
        <f t="shared" si="62"/>
        <v>43.270096000000002</v>
      </c>
      <c r="Z649" s="18">
        <f t="shared" si="62"/>
        <v>0.99171443000000004</v>
      </c>
      <c r="AA649" s="18">
        <f t="shared" si="62"/>
        <v>0.99473144000000002</v>
      </c>
      <c r="AB649" s="18">
        <f t="shared" si="62"/>
        <v>2.0724833000000002E-2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2"/>
      <c r="F651" s="135">
        <f t="shared" ref="F651:J654" si="63">F646-F641</f>
        <v>2.5267960000000009</v>
      </c>
      <c r="G651" s="135">
        <f t="shared" si="63"/>
        <v>2.2047139999999992</v>
      </c>
      <c r="H651" s="135">
        <f t="shared" si="63"/>
        <v>2.4835570000000029E-2</v>
      </c>
      <c r="I651" s="135">
        <f t="shared" si="63"/>
        <v>1.6632509999999989E-2</v>
      </c>
      <c r="J651" s="135">
        <f t="shared" si="63"/>
        <v>1.9633979999999995E-2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192</v>
      </c>
      <c r="U651" s="25" t="s">
        <v>31</v>
      </c>
      <c r="V651" s="106"/>
      <c r="W651" s="262"/>
      <c r="X651" s="135">
        <f t="shared" ref="X651:AB654" si="64">X646-X641</f>
        <v>2.9923579999999994</v>
      </c>
      <c r="Y651" s="135">
        <f t="shared" si="64"/>
        <v>2.209305999999998</v>
      </c>
      <c r="Z651" s="135">
        <f t="shared" si="64"/>
        <v>4.3379940000000006E-2</v>
      </c>
      <c r="AA651" s="135">
        <f t="shared" si="64"/>
        <v>2.7635509999999974E-2</v>
      </c>
      <c r="AB651" s="135">
        <f t="shared" si="64"/>
        <v>3.3001176000000007E-2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4"/>
      <c r="F652" s="18">
        <f t="shared" si="63"/>
        <v>2.906996000000003</v>
      </c>
      <c r="G652" s="18">
        <f t="shared" si="63"/>
        <v>2.535266</v>
      </c>
      <c r="H652" s="18">
        <f t="shared" si="63"/>
        <v>1.5054369999999984E-2</v>
      </c>
      <c r="I652" s="18">
        <f t="shared" si="63"/>
        <v>9.1471899999999717E-3</v>
      </c>
      <c r="J652" s="18">
        <f t="shared" si="63"/>
        <v>1.3932567999999999E-2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32</v>
      </c>
      <c r="V652" s="107"/>
      <c r="W652" s="264"/>
      <c r="X652" s="18">
        <f t="shared" si="64"/>
        <v>2.3108639999999987</v>
      </c>
      <c r="Y652" s="18">
        <f t="shared" si="64"/>
        <v>1.8943820000000002</v>
      </c>
      <c r="Z652" s="18">
        <f t="shared" si="64"/>
        <v>2.2957629999999951E-2</v>
      </c>
      <c r="AA652" s="18">
        <f t="shared" si="64"/>
        <v>1.4916890000000071E-2</v>
      </c>
      <c r="AB652" s="18">
        <f t="shared" si="64"/>
        <v>1.6859234000000001E-2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4"/>
      <c r="F653" s="18">
        <f t="shared" si="63"/>
        <v>3.8522359999999978</v>
      </c>
      <c r="G653" s="18">
        <f t="shared" si="63"/>
        <v>2.9963060000000041</v>
      </c>
      <c r="H653" s="18">
        <f t="shared" si="63"/>
        <v>5.7384799999999903E-3</v>
      </c>
      <c r="I653" s="18">
        <f t="shared" si="63"/>
        <v>3.6047499999999344E-3</v>
      </c>
      <c r="J653" s="18">
        <f t="shared" si="63"/>
        <v>1.3703013999999999E-2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33</v>
      </c>
      <c r="V653" s="107"/>
      <c r="W653" s="264"/>
      <c r="X653" s="18">
        <f t="shared" si="64"/>
        <v>2.6133640000000042</v>
      </c>
      <c r="Y653" s="18">
        <f t="shared" si="64"/>
        <v>2.3262969999999967</v>
      </c>
      <c r="Z653" s="18">
        <f t="shared" si="64"/>
        <v>1.1870999999999965E-2</v>
      </c>
      <c r="AA653" s="18">
        <f t="shared" si="64"/>
        <v>7.2126999999999608E-3</v>
      </c>
      <c r="AB653" s="18">
        <f t="shared" si="64"/>
        <v>1.5279150000000002E-2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4"/>
      <c r="F654" s="18">
        <f t="shared" si="63"/>
        <v>6.0073030000000003</v>
      </c>
      <c r="G654" s="18">
        <f t="shared" si="63"/>
        <v>4.8378730000000019</v>
      </c>
      <c r="H654" s="18">
        <f t="shared" si="63"/>
        <v>2.2894300000000367E-3</v>
      </c>
      <c r="I654" s="18">
        <f t="shared" si="63"/>
        <v>2.0263600000000048E-3</v>
      </c>
      <c r="J654" s="18">
        <f t="shared" si="63"/>
        <v>1.06594996E-2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35</v>
      </c>
      <c r="V654" s="107"/>
      <c r="W654" s="264"/>
      <c r="X654" s="18">
        <f t="shared" si="64"/>
        <v>4.0568939999999998</v>
      </c>
      <c r="Y654" s="18">
        <f t="shared" si="64"/>
        <v>3.2195590000000038</v>
      </c>
      <c r="Z654" s="18">
        <f t="shared" si="64"/>
        <v>4.4713800000000248E-3</v>
      </c>
      <c r="AA654" s="18">
        <f t="shared" si="64"/>
        <v>3.0075600000000202E-3</v>
      </c>
      <c r="AB654" s="18">
        <f t="shared" si="64"/>
        <v>1.0936439000000001E-2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T388:T392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16</v>
      </c>
      <c r="C2" s="295" t="str">
        <f>CONCATENATE("Summary [ ",'Summary (auto)'!$C$3," ]")</f>
        <v>Summary [ 12bit-quantize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bartender_track</v>
      </c>
      <c r="U2" s="290" t="str">
        <f>CONCATENATE("Summary [ ",'Summary (auto)'!$C$4," ]")</f>
        <v>Summary [ 11bit-quantize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1"/>
      <c r="AK2" s="199"/>
      <c r="AL2" s="161" t="str">
        <f>$B$2</f>
        <v>bartender_track</v>
      </c>
      <c r="AM2" s="305" t="s">
        <v>47</v>
      </c>
      <c r="AN2" s="269"/>
      <c r="AO2" s="269"/>
      <c r="AP2" s="269"/>
      <c r="AQ2" s="291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0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0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3"/>
      <c r="Q4" s="273"/>
      <c r="R4" s="301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3"/>
      <c r="AI4" s="273"/>
      <c r="AJ4" s="301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9"/>
      <c r="C5" s="25" t="s">
        <v>31</v>
      </c>
      <c r="D5" s="26"/>
      <c r="E5" s="125">
        <f>E23</f>
        <v>37948.527999999998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31.755635095238102</v>
      </c>
      <c r="G5" s="30">
        <f t="shared" si="0"/>
        <v>34.971935000000002</v>
      </c>
      <c r="H5" s="30">
        <f t="shared" si="0"/>
        <v>0.97019467904761891</v>
      </c>
      <c r="I5" s="90">
        <f t="shared" si="0"/>
        <v>0.97618636761904753</v>
      </c>
      <c r="J5" s="90">
        <f t="shared" si="0"/>
        <v>6.1267784095238094E-2</v>
      </c>
      <c r="K5" s="55"/>
      <c r="L5" s="55"/>
      <c r="M5" s="55"/>
      <c r="N5" s="26"/>
      <c r="O5" s="56"/>
      <c r="P5" s="130">
        <f t="shared" ref="P5:Q8" si="1">P16</f>
        <v>36.295999999999999</v>
      </c>
      <c r="Q5" s="151">
        <f t="shared" si="1"/>
        <v>9.4209999999999994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28839.088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30.286830809523806</v>
      </c>
      <c r="Y5" s="30">
        <f t="shared" si="2"/>
        <v>33.393721047619046</v>
      </c>
      <c r="Z5" s="30">
        <f t="shared" si="2"/>
        <v>0.95763893571428582</v>
      </c>
      <c r="AA5" s="90">
        <f t="shared" si="2"/>
        <v>0.96833189666666664</v>
      </c>
      <c r="AB5" s="90">
        <f t="shared" si="2"/>
        <v>8.4084497904761912E-2</v>
      </c>
      <c r="AC5" s="55"/>
      <c r="AD5" s="55"/>
      <c r="AE5" s="55"/>
      <c r="AF5" s="26"/>
      <c r="AG5" s="239"/>
      <c r="AH5" s="130">
        <f t="shared" ref="AH5:AI8" si="3">AH16</f>
        <v>33.64</v>
      </c>
      <c r="AI5" s="151">
        <f t="shared" si="3"/>
        <v>11.375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-1.6034769839175622E-2</v>
      </c>
      <c r="AN5" s="241">
        <f>bdrate($E5:$E8,G5:G8,$W5:$W8,Y5:Y8)</f>
        <v>3.5701095192786081E-3</v>
      </c>
      <c r="AO5" s="241">
        <f>bdrate($E5:$E8,H5:H8,$W5:$W8,Z5:Z8)</f>
        <v>6.8445455294676716E-3</v>
      </c>
      <c r="AP5" s="241">
        <f>bdrate($E5:$E8,I5:I8,$W5:$W8,AA5:AA8)</f>
        <v>7.3676725709563851E-3</v>
      </c>
      <c r="AQ5" s="242">
        <f>bdrateInverted($E5:$E8,J5:J8,$W5:$W8,AB5:AB8)</f>
        <v>-7.1631056610994559E-3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56081.432000000001</v>
      </c>
      <c r="F6" s="90">
        <f t="shared" si="0"/>
        <v>34.329895857142851</v>
      </c>
      <c r="G6" s="90">
        <f t="shared" si="0"/>
        <v>37.957441523809521</v>
      </c>
      <c r="H6" s="90">
        <f t="shared" si="0"/>
        <v>0.98123514571428549</v>
      </c>
      <c r="I6" s="90">
        <f t="shared" si="0"/>
        <v>0.98590186619047637</v>
      </c>
      <c r="J6" s="90">
        <f t="shared" si="0"/>
        <v>4.1539619095238095E-2</v>
      </c>
      <c r="K6" s="56"/>
      <c r="L6" s="56"/>
      <c r="M6" s="56"/>
      <c r="N6" s="28"/>
      <c r="O6" s="56"/>
      <c r="P6" s="130">
        <f t="shared" si="1"/>
        <v>37.234000000000002</v>
      </c>
      <c r="Q6" s="130">
        <f t="shared" si="1"/>
        <v>9.859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41692</v>
      </c>
      <c r="X6" s="90">
        <f t="shared" si="2"/>
        <v>32.375512714285719</v>
      </c>
      <c r="Y6" s="90">
        <f t="shared" si="2"/>
        <v>35.584091714285719</v>
      </c>
      <c r="Z6" s="90">
        <f t="shared" si="2"/>
        <v>0.97306909380952378</v>
      </c>
      <c r="AA6" s="90">
        <f t="shared" si="2"/>
        <v>0.97908107047619042</v>
      </c>
      <c r="AB6" s="90">
        <f t="shared" si="2"/>
        <v>5.6555546428571427E-2</v>
      </c>
      <c r="AC6" s="56"/>
      <c r="AD6" s="56"/>
      <c r="AE6" s="56"/>
      <c r="AF6" s="28"/>
      <c r="AG6" s="239"/>
      <c r="AH6" s="130">
        <f t="shared" si="3"/>
        <v>34.030999999999999</v>
      </c>
      <c r="AI6" s="130">
        <f t="shared" si="3"/>
        <v>11.125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83899.415999999997</v>
      </c>
      <c r="F7" s="90">
        <f t="shared" si="0"/>
        <v>37.467606095238089</v>
      </c>
      <c r="G7" s="90">
        <f t="shared" si="0"/>
        <v>41.642704333333349</v>
      </c>
      <c r="H7" s="90">
        <f t="shared" si="0"/>
        <v>0.99006418190476186</v>
      </c>
      <c r="I7" s="90">
        <f t="shared" si="0"/>
        <v>0.99313430571428574</v>
      </c>
      <c r="J7" s="90">
        <f t="shared" si="0"/>
        <v>2.2487464095238094E-2</v>
      </c>
      <c r="K7" s="56"/>
      <c r="L7" s="56"/>
      <c r="M7" s="56"/>
      <c r="N7" s="28"/>
      <c r="O7" s="56"/>
      <c r="P7" s="130">
        <f t="shared" si="1"/>
        <v>38.670999999999999</v>
      </c>
      <c r="Q7" s="130">
        <f t="shared" si="1"/>
        <v>9.875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61894.767999999996</v>
      </c>
      <c r="X7" s="90">
        <f t="shared" si="2"/>
        <v>35.176534619047622</v>
      </c>
      <c r="Y7" s="90">
        <f t="shared" si="2"/>
        <v>38.776302904761899</v>
      </c>
      <c r="Z7" s="90">
        <f t="shared" si="2"/>
        <v>0.98364651761904753</v>
      </c>
      <c r="AA7" s="90">
        <f t="shared" si="2"/>
        <v>0.98776408190476195</v>
      </c>
      <c r="AB7" s="90">
        <f t="shared" si="2"/>
        <v>3.5756336285714278E-2</v>
      </c>
      <c r="AC7" s="56"/>
      <c r="AD7" s="56"/>
      <c r="AE7" s="56"/>
      <c r="AF7" s="28"/>
      <c r="AG7" s="239"/>
      <c r="AH7" s="130">
        <f t="shared" si="3"/>
        <v>34.593000000000004</v>
      </c>
      <c r="AI7" s="130">
        <f t="shared" si="3"/>
        <v>11.295999999999999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121390.568</v>
      </c>
      <c r="F8" s="90">
        <f t="shared" si="0"/>
        <v>39.933718476190471</v>
      </c>
      <c r="G8" s="90">
        <f t="shared" si="0"/>
        <v>44.420052047619052</v>
      </c>
      <c r="H8" s="90">
        <f t="shared" si="0"/>
        <v>0.99394777333333351</v>
      </c>
      <c r="I8" s="90">
        <f t="shared" si="0"/>
        <v>0.99616589142857137</v>
      </c>
      <c r="J8" s="90">
        <f t="shared" si="0"/>
        <v>1.2618574619047621E-2</v>
      </c>
      <c r="K8" s="56"/>
      <c r="L8" s="56"/>
      <c r="M8" s="56"/>
      <c r="N8" s="28"/>
      <c r="O8" s="56"/>
      <c r="P8" s="130">
        <f t="shared" si="1"/>
        <v>38.061999999999998</v>
      </c>
      <c r="Q8" s="130">
        <f t="shared" si="1"/>
        <v>10.25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92347.751999999993</v>
      </c>
      <c r="X8" s="90">
        <f t="shared" si="2"/>
        <v>38.571262761904762</v>
      </c>
      <c r="Y8" s="90">
        <f t="shared" si="2"/>
        <v>42.732196285714288</v>
      </c>
      <c r="Z8" s="90">
        <f t="shared" si="2"/>
        <v>0.99133679380952378</v>
      </c>
      <c r="AA8" s="90">
        <f t="shared" si="2"/>
        <v>0.99418296714285703</v>
      </c>
      <c r="AB8" s="90">
        <f t="shared" si="2"/>
        <v>1.8638662666666667E-2</v>
      </c>
      <c r="AC8" s="56"/>
      <c r="AD8" s="56"/>
      <c r="AE8" s="56"/>
      <c r="AF8" s="28"/>
      <c r="AG8" s="239"/>
      <c r="AH8" s="130">
        <f t="shared" si="3"/>
        <v>34.405999999999999</v>
      </c>
      <c r="AI8" s="130">
        <f t="shared" si="3"/>
        <v>11.468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37.555095186824758</v>
      </c>
      <c r="Q10" s="154">
        <f>GEOMEAN(Q5:Q8)</f>
        <v>9.8468587924928812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34.165539070921206</v>
      </c>
      <c r="AI10" s="154">
        <f>GEOMEAN(AI5:AI8)</f>
        <v>11.315296754813417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0" t="str">
        <f>CONCATENATE("Encoding/Decoding [ ",'Summary (auto)'!$C$3," ]")</f>
        <v>Encoding/Decoding [ 12bit-quantize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1"/>
      <c r="T13" s="21"/>
      <c r="U13" s="290" t="str">
        <f>CONCATENATE("Encoding [ ",'Summary (auto)'!$C$4," ]")</f>
        <v>Encoding [ 11bit-quantize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1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31</v>
      </c>
      <c r="D16" s="26"/>
      <c r="E16" s="128">
        <v>5841.6</v>
      </c>
      <c r="F16" s="166">
        <v>7652.5360000000001</v>
      </c>
      <c r="G16" s="166">
        <v>2354.136</v>
      </c>
      <c r="H16" s="166">
        <v>798.68</v>
      </c>
      <c r="I16" s="166">
        <v>228.32</v>
      </c>
      <c r="J16" s="166">
        <v>11434.832</v>
      </c>
      <c r="K16" s="60">
        <v>7192.424</v>
      </c>
      <c r="L16" s="60">
        <v>2446</v>
      </c>
      <c r="M16" s="60">
        <v>7.8879999999999999</v>
      </c>
      <c r="N16" s="55"/>
      <c r="O16" s="253"/>
      <c r="P16" s="129">
        <v>36.295999999999999</v>
      </c>
      <c r="Q16" s="129">
        <v>9.4209999999999994</v>
      </c>
      <c r="R16" s="142"/>
      <c r="S16" s="214"/>
      <c r="T16" s="302"/>
      <c r="U16" s="25" t="s">
        <v>31</v>
      </c>
      <c r="V16" s="26"/>
      <c r="W16" s="128">
        <v>5841.6</v>
      </c>
      <c r="X16" s="166">
        <v>5826.2240000000002</v>
      </c>
      <c r="Y16" s="166">
        <v>715.86400000000003</v>
      </c>
      <c r="Z16" s="166">
        <v>169.232</v>
      </c>
      <c r="AA16" s="166">
        <v>29.832000000000001</v>
      </c>
      <c r="AB16" s="166">
        <v>8989.2880000000005</v>
      </c>
      <c r="AC16" s="60">
        <v>5398.3040000000001</v>
      </c>
      <c r="AD16" s="60">
        <v>1868.7439999999999</v>
      </c>
      <c r="AE16" s="60">
        <v>7.8879999999999999</v>
      </c>
      <c r="AF16" s="55"/>
      <c r="AG16" s="253"/>
      <c r="AH16" s="129">
        <v>33.64</v>
      </c>
      <c r="AI16" s="129">
        <v>11.375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5841.6</v>
      </c>
      <c r="F17" s="167">
        <v>10136.487999999999</v>
      </c>
      <c r="G17" s="167">
        <v>6796.3040000000001</v>
      </c>
      <c r="H17" s="167">
        <v>3527.424</v>
      </c>
      <c r="I17" s="167">
        <v>2013.9839999999999</v>
      </c>
      <c r="J17" s="167">
        <v>14807.672</v>
      </c>
      <c r="K17" s="62">
        <v>9696.3919999999998</v>
      </c>
      <c r="L17" s="62">
        <v>3261.5680000000002</v>
      </c>
      <c r="M17" s="62">
        <v>7.88</v>
      </c>
      <c r="N17" s="56"/>
      <c r="O17" s="239"/>
      <c r="P17" s="144">
        <v>37.234000000000002</v>
      </c>
      <c r="Q17" s="144">
        <v>9.859</v>
      </c>
      <c r="R17" s="145"/>
      <c r="S17" s="214"/>
      <c r="T17" s="286"/>
      <c r="U17" s="27" t="s">
        <v>32</v>
      </c>
      <c r="V17" s="28"/>
      <c r="W17" s="143">
        <v>5841.6</v>
      </c>
      <c r="X17" s="167">
        <v>8255.7039999999997</v>
      </c>
      <c r="Y17" s="167">
        <v>3224.2959999999998</v>
      </c>
      <c r="Z17" s="167">
        <v>1231.1600000000001</v>
      </c>
      <c r="AA17" s="167">
        <v>423.94400000000002</v>
      </c>
      <c r="AB17" s="167">
        <v>12262.424000000001</v>
      </c>
      <c r="AC17" s="62">
        <v>7804.1840000000002</v>
      </c>
      <c r="AD17" s="62">
        <v>2648.6880000000001</v>
      </c>
      <c r="AE17" s="62">
        <v>7.88</v>
      </c>
      <c r="AF17" s="56"/>
      <c r="AG17" s="239"/>
      <c r="AH17" s="144">
        <v>34.030999999999999</v>
      </c>
      <c r="AI17" s="144">
        <v>11.125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5841.6</v>
      </c>
      <c r="F18" s="167">
        <v>12719.752</v>
      </c>
      <c r="G18" s="167">
        <v>13026.328</v>
      </c>
      <c r="H18" s="167">
        <v>9536.84</v>
      </c>
      <c r="I18" s="167">
        <v>8083.1440000000002</v>
      </c>
      <c r="J18" s="167">
        <v>18293.495999999999</v>
      </c>
      <c r="K18" s="62">
        <v>12290.712</v>
      </c>
      <c r="L18" s="62">
        <v>4107.5439999999999</v>
      </c>
      <c r="M18" s="62">
        <v>7.8639999999999999</v>
      </c>
      <c r="N18" s="56"/>
      <c r="O18" s="239"/>
      <c r="P18" s="144">
        <v>38.670999999999999</v>
      </c>
      <c r="Q18" s="144">
        <v>9.875</v>
      </c>
      <c r="R18" s="145"/>
      <c r="S18" s="214"/>
      <c r="T18" s="286"/>
      <c r="U18" s="27" t="s">
        <v>33</v>
      </c>
      <c r="V18" s="28"/>
      <c r="W18" s="143">
        <v>5841.6</v>
      </c>
      <c r="X18" s="167">
        <v>10759.832</v>
      </c>
      <c r="Y18" s="167">
        <v>8174.88</v>
      </c>
      <c r="Z18" s="167">
        <v>4632.5839999999998</v>
      </c>
      <c r="AA18" s="167">
        <v>3035.2559999999999</v>
      </c>
      <c r="AB18" s="167">
        <v>15656.56</v>
      </c>
      <c r="AC18" s="62">
        <v>10325.432000000001</v>
      </c>
      <c r="AD18" s="62">
        <v>3468.6239999999998</v>
      </c>
      <c r="AE18" s="62">
        <v>7.8639999999999999</v>
      </c>
      <c r="AF18" s="56"/>
      <c r="AG18" s="239"/>
      <c r="AH18" s="144">
        <v>34.593000000000004</v>
      </c>
      <c r="AI18" s="144">
        <v>11.295999999999999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5841.6</v>
      </c>
      <c r="F19" s="167">
        <v>15194.368</v>
      </c>
      <c r="G19" s="167">
        <v>19983.295999999998</v>
      </c>
      <c r="H19" s="167">
        <v>18827.400000000001</v>
      </c>
      <c r="I19" s="167">
        <v>19622.727999999999</v>
      </c>
      <c r="J19" s="167">
        <v>21915.168000000001</v>
      </c>
      <c r="K19" s="62">
        <v>15010.368</v>
      </c>
      <c r="L19" s="62">
        <v>4995.6400000000003</v>
      </c>
      <c r="M19" s="62">
        <v>7.7359999999999998</v>
      </c>
      <c r="N19" s="56"/>
      <c r="O19" s="239"/>
      <c r="P19" s="144">
        <v>38.061999999999998</v>
      </c>
      <c r="Q19" s="144">
        <v>10.25</v>
      </c>
      <c r="R19" s="145"/>
      <c r="S19" s="214"/>
      <c r="T19" s="286"/>
      <c r="U19" s="27" t="s">
        <v>35</v>
      </c>
      <c r="V19" s="28"/>
      <c r="W19" s="143">
        <v>5841.6</v>
      </c>
      <c r="X19" s="167">
        <v>13142.432000000001</v>
      </c>
      <c r="Y19" s="167">
        <v>14629.08</v>
      </c>
      <c r="Z19" s="167">
        <v>11667.064</v>
      </c>
      <c r="AA19" s="167">
        <v>10598.704</v>
      </c>
      <c r="AB19" s="167">
        <v>19187.223999999998</v>
      </c>
      <c r="AC19" s="62">
        <v>12958.415999999999</v>
      </c>
      <c r="AD19" s="62">
        <v>4323.232</v>
      </c>
      <c r="AE19" s="62">
        <v>7.7359999999999998</v>
      </c>
      <c r="AF19" s="56"/>
      <c r="AG19" s="239"/>
      <c r="AH19" s="144">
        <v>34.405999999999999</v>
      </c>
      <c r="AI19" s="144">
        <v>11.468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7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7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8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9"/>
      <c r="C23" s="25" t="s">
        <v>31</v>
      </c>
      <c r="D23" s="26"/>
      <c r="E23" s="127">
        <f>SUM(E16:L16)</f>
        <v>37948.527999999998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89"/>
      <c r="U23" s="25" t="s">
        <v>31</v>
      </c>
      <c r="V23" s="26"/>
      <c r="W23" s="127">
        <f>SUM(W16:AD16)</f>
        <v>28839.088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56081.432000000001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41692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83899.415999999997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61894.767999999996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121390.568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92347.751999999993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0" t="str">
        <f>CONCATENATE("View Synthesis [ ",'Summary (auto)'!$C$3," ]")</f>
        <v>View Synthesis [ 12bit-quantize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1"/>
      <c r="S31" s="214"/>
      <c r="T31" s="21"/>
      <c r="U31" s="290" t="str">
        <f>CONCATENATE("View Synthesis [ ",'Summary (auto)'!$C$4," ]")</f>
        <v>View Synthesis [ 11bit-quantize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1"/>
      <c r="AK31" s="199"/>
      <c r="AL31" s="199"/>
      <c r="AM31" s="29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30.627144999999999</v>
      </c>
      <c r="G33" s="96">
        <v>33.654103999999997</v>
      </c>
      <c r="H33" s="96">
        <v>0.96910246</v>
      </c>
      <c r="I33" s="60">
        <v>0.97199323999999998</v>
      </c>
      <c r="J33" s="60">
        <v>7.1138610000000005E-2</v>
      </c>
      <c r="K33" s="61"/>
      <c r="L33" s="258"/>
      <c r="M33" s="258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29.559228000000001</v>
      </c>
      <c r="Y33" s="96">
        <v>32.058052000000004</v>
      </c>
      <c r="Z33" s="96">
        <v>0.95658620000000005</v>
      </c>
      <c r="AA33" s="60">
        <v>0.96629598000000005</v>
      </c>
      <c r="AB33" s="60">
        <v>9.5446034999999999E-2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-1.0679169999999978</v>
      </c>
      <c r="AN33" s="95">
        <f t="shared" ref="AN33:AN96" si="5">IF(OR(Y33="",G33=""),"",Y33-G33)</f>
        <v>-1.5960519999999931</v>
      </c>
      <c r="AO33" s="95">
        <f t="shared" ref="AO33:AO96" si="6">IF(OR(Z33="",H33=""),"",Z33-H33)</f>
        <v>-1.2516259999999946E-2</v>
      </c>
      <c r="AP33" s="95">
        <f t="shared" ref="AP33:AP96" si="7">IF(OR(AA33="",I33=""),"",AA33-I33)</f>
        <v>-5.6972599999999263E-3</v>
      </c>
      <c r="AQ33" s="120">
        <f t="shared" ref="AQ33:AQ96" si="8">IF(OR(AB33="",J33=""),"",AB33-J33)</f>
        <v>2.4307424999999994E-2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33.375081000000002</v>
      </c>
      <c r="G34" s="187">
        <v>36.891778000000002</v>
      </c>
      <c r="H34" s="187">
        <v>0.98115781999999996</v>
      </c>
      <c r="I34" s="62">
        <v>0.98371333999999999</v>
      </c>
      <c r="J34" s="62">
        <v>4.6053186000000003E-2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31.211167</v>
      </c>
      <c r="Y34" s="187">
        <v>34.204752999999997</v>
      </c>
      <c r="Z34" s="187">
        <v>0.97276501999999998</v>
      </c>
      <c r="AA34" s="62">
        <v>0.97535881999999996</v>
      </c>
      <c r="AB34" s="62">
        <v>6.4408439999999997E-2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6"/>
      <c r="AM34" s="86">
        <f t="shared" si="4"/>
        <v>-2.1639140000000019</v>
      </c>
      <c r="AN34" s="121">
        <f t="shared" si="5"/>
        <v>-2.6870250000000055</v>
      </c>
      <c r="AO34" s="121">
        <f t="shared" si="6"/>
        <v>-8.3927999999999781E-3</v>
      </c>
      <c r="AP34" s="121">
        <f t="shared" si="7"/>
        <v>-8.3545200000000319E-3</v>
      </c>
      <c r="AQ34" s="87">
        <f t="shared" si="8"/>
        <v>1.8355253999999994E-2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36.749667000000002</v>
      </c>
      <c r="G35" s="187">
        <v>41.155943999999998</v>
      </c>
      <c r="H35" s="187">
        <v>0.99007679000000004</v>
      </c>
      <c r="I35" s="62">
        <v>0.99271005000000001</v>
      </c>
      <c r="J35" s="62">
        <v>2.4628988000000001E-2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34.298817999999997</v>
      </c>
      <c r="Y35" s="187">
        <v>37.742609000000002</v>
      </c>
      <c r="Z35" s="187">
        <v>0.98370882000000004</v>
      </c>
      <c r="AA35" s="62">
        <v>0.98595776999999996</v>
      </c>
      <c r="AB35" s="62">
        <v>3.9350320000000001E-2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6"/>
      <c r="AM35" s="86">
        <f t="shared" si="4"/>
        <v>-2.4508490000000052</v>
      </c>
      <c r="AN35" s="121">
        <f t="shared" si="5"/>
        <v>-3.4133349999999965</v>
      </c>
      <c r="AO35" s="121">
        <f t="shared" si="6"/>
        <v>-6.3679700000000006E-3</v>
      </c>
      <c r="AP35" s="121">
        <f t="shared" si="7"/>
        <v>-6.7522800000000549E-3</v>
      </c>
      <c r="AQ35" s="87">
        <f t="shared" si="8"/>
        <v>1.4721332E-2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38.812691999999998</v>
      </c>
      <c r="G36" s="187">
        <v>43.487045000000002</v>
      </c>
      <c r="H36" s="187">
        <v>0.99388832000000005</v>
      </c>
      <c r="I36" s="62">
        <v>0.99608187999999998</v>
      </c>
      <c r="J36" s="62">
        <v>1.4835922E-2</v>
      </c>
      <c r="K36" s="188"/>
      <c r="L36" s="259"/>
      <c r="M36" s="259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37.847037</v>
      </c>
      <c r="Y36" s="187">
        <v>42.317971</v>
      </c>
      <c r="Z36" s="187">
        <v>0.99125176000000004</v>
      </c>
      <c r="AA36" s="62">
        <v>0.99394229999999995</v>
      </c>
      <c r="AB36" s="62">
        <v>2.0561601999999998E-2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6"/>
      <c r="AM36" s="86">
        <f t="shared" si="4"/>
        <v>-0.96565499999999815</v>
      </c>
      <c r="AN36" s="121">
        <f t="shared" si="5"/>
        <v>-1.1690740000000019</v>
      </c>
      <c r="AO36" s="121">
        <f t="shared" si="6"/>
        <v>-2.63656000000001E-3</v>
      </c>
      <c r="AP36" s="121">
        <f t="shared" si="7"/>
        <v>-2.1395800000000298E-3</v>
      </c>
      <c r="AQ36" s="87">
        <f t="shared" si="8"/>
        <v>5.7256799999999986E-3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31.199984000000001</v>
      </c>
      <c r="G38" s="96">
        <v>34.371468</v>
      </c>
      <c r="H38" s="96">
        <v>0.97068518000000004</v>
      </c>
      <c r="I38" s="60">
        <v>0.97451690000000002</v>
      </c>
      <c r="J38" s="60">
        <v>6.4037899999999995E-2</v>
      </c>
      <c r="K38" s="61"/>
      <c r="L38" s="258"/>
      <c r="M38" s="258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30.018895000000001</v>
      </c>
      <c r="Y38" s="96">
        <v>32.750422</v>
      </c>
      <c r="Z38" s="96">
        <v>0.95869673</v>
      </c>
      <c r="AA38" s="60">
        <v>0.96888200000000002</v>
      </c>
      <c r="AB38" s="60">
        <v>8.5876579999999994E-2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-1.1810890000000001</v>
      </c>
      <c r="AN38" s="95">
        <f t="shared" si="5"/>
        <v>-1.6210459999999998</v>
      </c>
      <c r="AO38" s="95">
        <f t="shared" si="6"/>
        <v>-1.1988450000000039E-2</v>
      </c>
      <c r="AP38" s="95">
        <f t="shared" si="7"/>
        <v>-5.6348999999999982E-3</v>
      </c>
      <c r="AQ38" s="120">
        <f t="shared" si="8"/>
        <v>2.1838679999999999E-2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33.780332999999999</v>
      </c>
      <c r="G39" s="187">
        <v>37.485148000000002</v>
      </c>
      <c r="H39" s="187">
        <v>0.98165190999999996</v>
      </c>
      <c r="I39" s="62">
        <v>0.98468476000000005</v>
      </c>
      <c r="J39" s="62">
        <v>4.2864369999999999E-2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31.814952000000002</v>
      </c>
      <c r="Y39" s="187">
        <v>35.047195000000002</v>
      </c>
      <c r="Z39" s="187">
        <v>0.97409098000000005</v>
      </c>
      <c r="AA39" s="62">
        <v>0.97811528999999997</v>
      </c>
      <c r="AB39" s="62">
        <v>5.8128279999999997E-2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6"/>
      <c r="AM39" s="86">
        <f t="shared" si="4"/>
        <v>-1.9653809999999972</v>
      </c>
      <c r="AN39" s="121">
        <f t="shared" si="5"/>
        <v>-2.4379530000000003</v>
      </c>
      <c r="AO39" s="121">
        <f t="shared" si="6"/>
        <v>-7.5609299999999102E-3</v>
      </c>
      <c r="AP39" s="121">
        <f t="shared" si="7"/>
        <v>-6.5694700000000772E-3</v>
      </c>
      <c r="AQ39" s="87">
        <f t="shared" si="8"/>
        <v>1.5263909999999999E-2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36.904045000000004</v>
      </c>
      <c r="G40" s="187">
        <v>41.184108000000002</v>
      </c>
      <c r="H40" s="187">
        <v>0.99008631999999996</v>
      </c>
      <c r="I40" s="62">
        <v>0.99297849000000005</v>
      </c>
      <c r="J40" s="62">
        <v>2.3278585000000001E-2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34.585386</v>
      </c>
      <c r="Y40" s="187">
        <v>38.150466000000002</v>
      </c>
      <c r="Z40" s="187">
        <v>0.98389731000000002</v>
      </c>
      <c r="AA40" s="62">
        <v>0.98633769999999998</v>
      </c>
      <c r="AB40" s="62">
        <v>3.6739149999999998E-2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6"/>
      <c r="AM40" s="86">
        <f t="shared" si="4"/>
        <v>-2.3186590000000038</v>
      </c>
      <c r="AN40" s="121">
        <f t="shared" si="5"/>
        <v>-3.0336420000000004</v>
      </c>
      <c r="AO40" s="121">
        <f t="shared" si="6"/>
        <v>-6.1890099999999393E-3</v>
      </c>
      <c r="AP40" s="121">
        <f t="shared" si="7"/>
        <v>-6.640790000000063E-3</v>
      </c>
      <c r="AQ40" s="87">
        <f t="shared" si="8"/>
        <v>1.3460564999999997E-2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39.127370999999997</v>
      </c>
      <c r="G41" s="187">
        <v>43.700366000000002</v>
      </c>
      <c r="H41" s="187">
        <v>0.99394433999999998</v>
      </c>
      <c r="I41" s="62">
        <v>0.99618065</v>
      </c>
      <c r="J41" s="62">
        <v>1.4180632E-2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37.821210999999998</v>
      </c>
      <c r="Y41" s="187">
        <v>42.322001999999998</v>
      </c>
      <c r="Z41" s="187">
        <v>0.99128044000000004</v>
      </c>
      <c r="AA41" s="62">
        <v>0.99398204999999995</v>
      </c>
      <c r="AB41" s="62">
        <v>2.0451888000000001E-2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6"/>
      <c r="AM41" s="86">
        <f t="shared" si="4"/>
        <v>-1.3061599999999984</v>
      </c>
      <c r="AN41" s="121">
        <f t="shared" si="5"/>
        <v>-1.3783640000000048</v>
      </c>
      <c r="AO41" s="121">
        <f t="shared" si="6"/>
        <v>-2.6638999999999413E-3</v>
      </c>
      <c r="AP41" s="121">
        <f t="shared" si="7"/>
        <v>-2.1986000000000505E-3</v>
      </c>
      <c r="AQ41" s="87">
        <f t="shared" si="8"/>
        <v>6.2712560000000011E-3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30.982371000000001</v>
      </c>
      <c r="G43" s="96">
        <v>34.060940000000002</v>
      </c>
      <c r="H43" s="96">
        <v>0.97162294000000005</v>
      </c>
      <c r="I43" s="60">
        <v>0.97553080000000003</v>
      </c>
      <c r="J43" s="60">
        <v>6.2681559999999997E-2</v>
      </c>
      <c r="K43" s="61"/>
      <c r="L43" s="258"/>
      <c r="M43" s="258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29.750198999999999</v>
      </c>
      <c r="Y43" s="96">
        <v>32.522188999999997</v>
      </c>
      <c r="Z43" s="96">
        <v>0.96002350000000003</v>
      </c>
      <c r="AA43" s="60">
        <v>0.96824597000000001</v>
      </c>
      <c r="AB43" s="60">
        <v>8.4503750000000002E-2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-1.232172000000002</v>
      </c>
      <c r="AN43" s="95">
        <f t="shared" si="5"/>
        <v>-1.5387510000000049</v>
      </c>
      <c r="AO43" s="95">
        <f t="shared" si="6"/>
        <v>-1.1599440000000016E-2</v>
      </c>
      <c r="AP43" s="95">
        <f t="shared" si="7"/>
        <v>-7.2848300000000199E-3</v>
      </c>
      <c r="AQ43" s="120">
        <f t="shared" si="8"/>
        <v>2.1822190000000005E-2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33.306395999999999</v>
      </c>
      <c r="G44" s="187">
        <v>37.108282000000003</v>
      </c>
      <c r="H44" s="187">
        <v>0.98161944999999995</v>
      </c>
      <c r="I44" s="62">
        <v>0.98502471999999996</v>
      </c>
      <c r="J44" s="62">
        <v>4.4957083000000002E-2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31.586344</v>
      </c>
      <c r="Y44" s="187">
        <v>34.815913999999999</v>
      </c>
      <c r="Z44" s="187">
        <v>0.97450625999999996</v>
      </c>
      <c r="AA44" s="62">
        <v>0.97810014999999995</v>
      </c>
      <c r="AB44" s="62">
        <v>5.7375255999999999E-2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6"/>
      <c r="AM44" s="86">
        <f t="shared" si="4"/>
        <v>-1.720051999999999</v>
      </c>
      <c r="AN44" s="121">
        <f t="shared" si="5"/>
        <v>-2.2923680000000033</v>
      </c>
      <c r="AO44" s="121">
        <f t="shared" si="6"/>
        <v>-7.1131899999999915E-3</v>
      </c>
      <c r="AP44" s="121">
        <f t="shared" si="7"/>
        <v>-6.9245700000000188E-3</v>
      </c>
      <c r="AQ44" s="87">
        <f t="shared" si="8"/>
        <v>1.2418172999999998E-2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36.507210000000001</v>
      </c>
      <c r="G45" s="187">
        <v>40.988062999999997</v>
      </c>
      <c r="H45" s="187">
        <v>0.98998180000000002</v>
      </c>
      <c r="I45" s="62">
        <v>0.99300732000000003</v>
      </c>
      <c r="J45" s="62">
        <v>2.4987927E-2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33.970376999999999</v>
      </c>
      <c r="Y45" s="187">
        <v>37.688901999999999</v>
      </c>
      <c r="Z45" s="187">
        <v>0.98372358000000004</v>
      </c>
      <c r="AA45" s="62">
        <v>0.98631895999999997</v>
      </c>
      <c r="AB45" s="62">
        <v>3.9307065000000002E-2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6"/>
      <c r="AM45" s="86">
        <f t="shared" si="4"/>
        <v>-2.5368330000000014</v>
      </c>
      <c r="AN45" s="121">
        <f t="shared" si="5"/>
        <v>-3.299160999999998</v>
      </c>
      <c r="AO45" s="121">
        <f t="shared" si="6"/>
        <v>-6.258219999999981E-3</v>
      </c>
      <c r="AP45" s="121">
        <f t="shared" si="7"/>
        <v>-6.6883600000000598E-3</v>
      </c>
      <c r="AQ45" s="87">
        <f t="shared" si="8"/>
        <v>1.4319138000000002E-2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38.812629999999999</v>
      </c>
      <c r="G46" s="187">
        <v>43.612067000000003</v>
      </c>
      <c r="H46" s="187">
        <v>0.99389576999999996</v>
      </c>
      <c r="I46" s="62">
        <v>0.99602243999999995</v>
      </c>
      <c r="J46" s="62">
        <v>1.5111492000000001E-2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37.650376000000001</v>
      </c>
      <c r="Y46" s="187">
        <v>42.191951000000003</v>
      </c>
      <c r="Z46" s="187">
        <v>0.99119257999999999</v>
      </c>
      <c r="AA46" s="62">
        <v>0.99391324999999997</v>
      </c>
      <c r="AB46" s="62">
        <v>2.1378238000000001E-2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6"/>
      <c r="AM46" s="86">
        <f t="shared" si="4"/>
        <v>-1.1622539999999972</v>
      </c>
      <c r="AN46" s="121">
        <f t="shared" si="5"/>
        <v>-1.4201160000000002</v>
      </c>
      <c r="AO46" s="121">
        <f t="shared" si="6"/>
        <v>-2.7031899999999665E-3</v>
      </c>
      <c r="AP46" s="121">
        <f t="shared" si="7"/>
        <v>-2.109189999999983E-3</v>
      </c>
      <c r="AQ46" s="87">
        <f t="shared" si="8"/>
        <v>6.2667460000000001E-3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31.525745000000001</v>
      </c>
      <c r="G48" s="96">
        <v>34.147168999999998</v>
      </c>
      <c r="H48" s="96">
        <v>0.97098653000000001</v>
      </c>
      <c r="I48" s="60">
        <v>0.97634111000000001</v>
      </c>
      <c r="J48" s="60">
        <v>5.5875577000000003E-2</v>
      </c>
      <c r="K48" s="61"/>
      <c r="L48" s="258"/>
      <c r="M48" s="258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29.939937</v>
      </c>
      <c r="Y48" s="96">
        <v>32.614809999999999</v>
      </c>
      <c r="Z48" s="96">
        <v>0.95928469000000005</v>
      </c>
      <c r="AA48" s="60">
        <v>0.96833106000000002</v>
      </c>
      <c r="AB48" s="60">
        <v>7.7134036000000003E-2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-1.5858080000000001</v>
      </c>
      <c r="AN48" s="95">
        <f t="shared" si="5"/>
        <v>-1.5323589999999996</v>
      </c>
      <c r="AO48" s="95">
        <f t="shared" si="6"/>
        <v>-1.1701839999999963E-2</v>
      </c>
      <c r="AP48" s="95">
        <f t="shared" si="7"/>
        <v>-8.0100499999999908E-3</v>
      </c>
      <c r="AQ48" s="120">
        <f t="shared" si="8"/>
        <v>2.1258459E-2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34.367755000000002</v>
      </c>
      <c r="G49" s="187">
        <v>37.508856000000002</v>
      </c>
      <c r="H49" s="187">
        <v>0.98116228999999999</v>
      </c>
      <c r="I49" s="62">
        <v>0.98568568999999995</v>
      </c>
      <c r="J49" s="62">
        <v>3.9224833000000001E-2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32.383263999999997</v>
      </c>
      <c r="Y49" s="187">
        <v>35.038392000000002</v>
      </c>
      <c r="Z49" s="187">
        <v>0.97357311999999996</v>
      </c>
      <c r="AA49" s="62">
        <v>0.97907641000000001</v>
      </c>
      <c r="AB49" s="62">
        <v>5.1035303999999997E-2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6"/>
      <c r="AM49" s="86">
        <f t="shared" si="4"/>
        <v>-1.9844910000000056</v>
      </c>
      <c r="AN49" s="121">
        <f t="shared" si="5"/>
        <v>-2.4704639999999998</v>
      </c>
      <c r="AO49" s="121">
        <f t="shared" si="6"/>
        <v>-7.5891700000000339E-3</v>
      </c>
      <c r="AP49" s="121">
        <f t="shared" si="7"/>
        <v>-6.6092799999999396E-3</v>
      </c>
      <c r="AQ49" s="87">
        <f t="shared" si="8"/>
        <v>1.1810470999999996E-2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37.750833</v>
      </c>
      <c r="G50" s="187">
        <v>41.738880000000002</v>
      </c>
      <c r="H50" s="187">
        <v>0.98973438000000002</v>
      </c>
      <c r="I50" s="62">
        <v>0.99295283000000001</v>
      </c>
      <c r="J50" s="62">
        <v>2.0384983999999998E-2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35.281469999999999</v>
      </c>
      <c r="Y50" s="187">
        <v>38.353983999999997</v>
      </c>
      <c r="Z50" s="187">
        <v>0.98321703999999999</v>
      </c>
      <c r="AA50" s="62">
        <v>0.98721809000000005</v>
      </c>
      <c r="AB50" s="62">
        <v>3.2975957E-2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6"/>
      <c r="AM50" s="86">
        <f t="shared" si="4"/>
        <v>-2.4693630000000013</v>
      </c>
      <c r="AN50" s="121">
        <f t="shared" si="5"/>
        <v>-3.3848960000000048</v>
      </c>
      <c r="AO50" s="121">
        <f t="shared" si="6"/>
        <v>-6.5173400000000381E-3</v>
      </c>
      <c r="AP50" s="121">
        <f t="shared" si="7"/>
        <v>-5.7347399999999604E-3</v>
      </c>
      <c r="AQ50" s="87">
        <f t="shared" si="8"/>
        <v>1.2590973000000002E-2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39.906131000000002</v>
      </c>
      <c r="G51" s="187">
        <v>44.341990000000003</v>
      </c>
      <c r="H51" s="187">
        <v>0.99370225000000001</v>
      </c>
      <c r="I51" s="62">
        <v>0.99574764999999998</v>
      </c>
      <c r="J51" s="62">
        <v>1.1532534000000001E-2</v>
      </c>
      <c r="K51" s="188"/>
      <c r="L51" s="259"/>
      <c r="M51" s="259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38.674315</v>
      </c>
      <c r="Y51" s="187">
        <v>42.656888000000002</v>
      </c>
      <c r="Z51" s="187">
        <v>0.99100235999999997</v>
      </c>
      <c r="AA51" s="62">
        <v>0.99392250999999998</v>
      </c>
      <c r="AB51" s="62">
        <v>1.7400898000000001E-2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6"/>
      <c r="AM51" s="86">
        <f t="shared" si="4"/>
        <v>-1.231816000000002</v>
      </c>
      <c r="AN51" s="121">
        <f t="shared" si="5"/>
        <v>-1.6851020000000005</v>
      </c>
      <c r="AO51" s="121">
        <f t="shared" si="6"/>
        <v>-2.6998900000000381E-3</v>
      </c>
      <c r="AP51" s="121">
        <f t="shared" si="7"/>
        <v>-1.8251400000000029E-3</v>
      </c>
      <c r="AQ51" s="87">
        <f t="shared" si="8"/>
        <v>5.8683640000000009E-3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31.769103999999999</v>
      </c>
      <c r="G53" s="96">
        <v>34.283330999999997</v>
      </c>
      <c r="H53" s="96">
        <v>0.97146907999999998</v>
      </c>
      <c r="I53" s="60">
        <v>0.97757209</v>
      </c>
      <c r="J53" s="60">
        <v>5.7170569999999997E-2</v>
      </c>
      <c r="K53" s="61"/>
      <c r="L53" s="258"/>
      <c r="M53" s="258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30.106884000000001</v>
      </c>
      <c r="Y53" s="96">
        <v>32.635531999999998</v>
      </c>
      <c r="Z53" s="96">
        <v>0.96013448000000001</v>
      </c>
      <c r="AA53" s="60">
        <v>0.97023289000000001</v>
      </c>
      <c r="AB53" s="60">
        <v>7.7702930000000003E-2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-1.6622199999999978</v>
      </c>
      <c r="AN53" s="95">
        <f t="shared" si="5"/>
        <v>-1.6477989999999991</v>
      </c>
      <c r="AO53" s="95">
        <f t="shared" si="6"/>
        <v>-1.1334599999999972E-2</v>
      </c>
      <c r="AP53" s="95">
        <f t="shared" si="7"/>
        <v>-7.3391999999999902E-3</v>
      </c>
      <c r="AQ53" s="120">
        <f t="shared" si="8"/>
        <v>2.0532360000000006E-2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34.306956999999997</v>
      </c>
      <c r="G54" s="187">
        <v>37.570573000000003</v>
      </c>
      <c r="H54" s="187">
        <v>0.98126952999999995</v>
      </c>
      <c r="I54" s="62">
        <v>0.98590063999999999</v>
      </c>
      <c r="J54" s="62">
        <v>3.9739344000000003E-2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32.358586000000003</v>
      </c>
      <c r="Y54" s="187">
        <v>34.805674000000003</v>
      </c>
      <c r="Z54" s="187">
        <v>0.97366092999999998</v>
      </c>
      <c r="AA54" s="62">
        <v>0.98017220000000005</v>
      </c>
      <c r="AB54" s="62">
        <v>5.2355137000000003E-2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6"/>
      <c r="AM54" s="86">
        <f t="shared" si="4"/>
        <v>-1.9483709999999945</v>
      </c>
      <c r="AN54" s="121">
        <f t="shared" si="5"/>
        <v>-2.7648989999999998</v>
      </c>
      <c r="AO54" s="121">
        <f t="shared" si="6"/>
        <v>-7.6085999999999654E-3</v>
      </c>
      <c r="AP54" s="121">
        <f t="shared" si="7"/>
        <v>-5.7284399999999458E-3</v>
      </c>
      <c r="AQ54" s="87">
        <f t="shared" si="8"/>
        <v>1.2615793E-2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37.832439000000001</v>
      </c>
      <c r="G55" s="187">
        <v>41.898353999999998</v>
      </c>
      <c r="H55" s="187">
        <v>0.98973469000000003</v>
      </c>
      <c r="I55" s="62">
        <v>0.99299137000000004</v>
      </c>
      <c r="J55" s="62">
        <v>2.0164103999999999E-2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35.300893000000002</v>
      </c>
      <c r="Y55" s="187">
        <v>38.548993000000003</v>
      </c>
      <c r="Z55" s="187">
        <v>0.98336038000000003</v>
      </c>
      <c r="AA55" s="62">
        <v>0.98769879000000005</v>
      </c>
      <c r="AB55" s="62">
        <v>3.3482496E-2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6"/>
      <c r="AM55" s="86">
        <f t="shared" si="4"/>
        <v>-2.5315459999999987</v>
      </c>
      <c r="AN55" s="121">
        <f t="shared" si="5"/>
        <v>-3.3493609999999947</v>
      </c>
      <c r="AO55" s="121">
        <f t="shared" si="6"/>
        <v>-6.3743099999999941E-3</v>
      </c>
      <c r="AP55" s="121">
        <f t="shared" si="7"/>
        <v>-5.2925799999999912E-3</v>
      </c>
      <c r="AQ55" s="87">
        <f t="shared" si="8"/>
        <v>1.3318392000000002E-2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39.6601</v>
      </c>
      <c r="G56" s="187">
        <v>44.376734999999996</v>
      </c>
      <c r="H56" s="187">
        <v>0.99379627999999998</v>
      </c>
      <c r="I56" s="62">
        <v>0.99593430999999999</v>
      </c>
      <c r="J56" s="62">
        <v>1.2291318000000001E-2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38.768631999999997</v>
      </c>
      <c r="Y56" s="187">
        <v>42.729362000000002</v>
      </c>
      <c r="Z56" s="187">
        <v>0.99106075999999999</v>
      </c>
      <c r="AA56" s="62">
        <v>0.99382683999999999</v>
      </c>
      <c r="AB56" s="62">
        <v>1.7130777E-2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6"/>
      <c r="AM56" s="86">
        <f t="shared" si="4"/>
        <v>-0.89146800000000326</v>
      </c>
      <c r="AN56" s="121">
        <f t="shared" si="5"/>
        <v>-1.6473729999999946</v>
      </c>
      <c r="AO56" s="121">
        <f t="shared" si="6"/>
        <v>-2.7355199999999913E-3</v>
      </c>
      <c r="AP56" s="121">
        <f t="shared" si="7"/>
        <v>-2.1074700000000002E-3</v>
      </c>
      <c r="AQ56" s="87">
        <f t="shared" si="8"/>
        <v>4.8394589999999991E-3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31.567695000000001</v>
      </c>
      <c r="G58" s="96">
        <v>34.462153000000001</v>
      </c>
      <c r="H58" s="96">
        <v>0.97157908999999998</v>
      </c>
      <c r="I58" s="60">
        <v>0.97756016000000001</v>
      </c>
      <c r="J58" s="60">
        <v>6.1020214000000003E-2</v>
      </c>
      <c r="K58" s="61"/>
      <c r="L58" s="258"/>
      <c r="M58" s="258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30.107638999999999</v>
      </c>
      <c r="Y58" s="96">
        <v>32.944141999999999</v>
      </c>
      <c r="Z58" s="96">
        <v>0.95987283999999995</v>
      </c>
      <c r="AA58" s="60">
        <v>0.97139091</v>
      </c>
      <c r="AB58" s="60">
        <v>8.1455780000000005E-2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-1.4600560000000016</v>
      </c>
      <c r="AN58" s="95">
        <f t="shared" si="5"/>
        <v>-1.5180110000000013</v>
      </c>
      <c r="AO58" s="95">
        <f t="shared" si="6"/>
        <v>-1.1706250000000029E-2</v>
      </c>
      <c r="AP58" s="95">
        <f t="shared" si="7"/>
        <v>-6.169250000000015E-3</v>
      </c>
      <c r="AQ58" s="120">
        <f t="shared" si="8"/>
        <v>2.0435566000000002E-2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33.684824999999996</v>
      </c>
      <c r="G59" s="187">
        <v>37.524697000000003</v>
      </c>
      <c r="H59" s="187">
        <v>0.98144016999999995</v>
      </c>
      <c r="I59" s="62">
        <v>0.98596463999999995</v>
      </c>
      <c r="J59" s="62">
        <v>4.3232220000000002E-2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32.005540000000003</v>
      </c>
      <c r="Y59" s="187">
        <v>34.774092000000003</v>
      </c>
      <c r="Z59" s="187">
        <v>0.97361940999999996</v>
      </c>
      <c r="AA59" s="62">
        <v>0.98051926</v>
      </c>
      <c r="AB59" s="62">
        <v>5.7209650000000001E-2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6"/>
      <c r="AM59" s="86">
        <f t="shared" si="4"/>
        <v>-1.679284999999993</v>
      </c>
      <c r="AN59" s="121">
        <f t="shared" si="5"/>
        <v>-2.7506050000000002</v>
      </c>
      <c r="AO59" s="121">
        <f t="shared" si="6"/>
        <v>-7.8207599999999822E-3</v>
      </c>
      <c r="AP59" s="121">
        <f t="shared" si="7"/>
        <v>-5.4453799999999442E-3</v>
      </c>
      <c r="AQ59" s="87">
        <f t="shared" si="8"/>
        <v>1.3977429999999999E-2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37.233274999999999</v>
      </c>
      <c r="G60" s="187">
        <v>41.674750000000003</v>
      </c>
      <c r="H60" s="187">
        <v>0.98999234999999997</v>
      </c>
      <c r="I60" s="62">
        <v>0.99316786999999995</v>
      </c>
      <c r="J60" s="62">
        <v>2.2832432999999999E-2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34.726418000000002</v>
      </c>
      <c r="Y60" s="187">
        <v>38.491121999999997</v>
      </c>
      <c r="Z60" s="187">
        <v>0.98370409000000003</v>
      </c>
      <c r="AA60" s="62">
        <v>0.98805494999999999</v>
      </c>
      <c r="AB60" s="62">
        <v>3.6226912999999999E-2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6"/>
      <c r="AM60" s="86">
        <f t="shared" si="4"/>
        <v>-2.5068569999999966</v>
      </c>
      <c r="AN60" s="121">
        <f t="shared" si="5"/>
        <v>-3.1836280000000059</v>
      </c>
      <c r="AO60" s="121">
        <f t="shared" si="6"/>
        <v>-6.2882599999999345E-3</v>
      </c>
      <c r="AP60" s="121">
        <f t="shared" si="7"/>
        <v>-5.1129199999999653E-3</v>
      </c>
      <c r="AQ60" s="87">
        <f t="shared" si="8"/>
        <v>1.339448E-2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39.958139000000003</v>
      </c>
      <c r="G61" s="187">
        <v>44.646968999999999</v>
      </c>
      <c r="H61" s="187">
        <v>0.99397508000000001</v>
      </c>
      <c r="I61" s="62">
        <v>0.99613439999999998</v>
      </c>
      <c r="J61" s="62">
        <v>1.1735719E-2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38.075842999999999</v>
      </c>
      <c r="Y61" s="187">
        <v>42.516337</v>
      </c>
      <c r="Z61" s="187">
        <v>0.99127852999999999</v>
      </c>
      <c r="AA61" s="62">
        <v>0.99402199999999996</v>
      </c>
      <c r="AB61" s="62">
        <v>1.9237258E-2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6"/>
      <c r="AM61" s="86">
        <f t="shared" si="4"/>
        <v>-1.8822960000000037</v>
      </c>
      <c r="AN61" s="121">
        <f t="shared" si="5"/>
        <v>-2.1306319999999985</v>
      </c>
      <c r="AO61" s="121">
        <f t="shared" si="6"/>
        <v>-2.6965500000000198E-3</v>
      </c>
      <c r="AP61" s="121">
        <f t="shared" si="7"/>
        <v>-2.1124000000000143E-3</v>
      </c>
      <c r="AQ61" s="87">
        <f t="shared" si="8"/>
        <v>7.5015389999999998E-3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32.711374999999997</v>
      </c>
      <c r="G63" s="96">
        <v>36.087051000000002</v>
      </c>
      <c r="H63" s="96">
        <v>0.96976631999999996</v>
      </c>
      <c r="I63" s="60">
        <v>0.97864901000000004</v>
      </c>
      <c r="J63" s="60">
        <v>5.7249769999999998E-2</v>
      </c>
      <c r="K63" s="61"/>
      <c r="L63" s="258"/>
      <c r="M63" s="258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30.826117</v>
      </c>
      <c r="Y63" s="96">
        <v>34.330306999999998</v>
      </c>
      <c r="Z63" s="96">
        <v>0.95710092000000002</v>
      </c>
      <c r="AA63" s="60">
        <v>0.97115664000000002</v>
      </c>
      <c r="AB63" s="60">
        <v>7.8085979999999999E-2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-1.8852579999999968</v>
      </c>
      <c r="AN63" s="95">
        <f t="shared" si="5"/>
        <v>-1.7567440000000047</v>
      </c>
      <c r="AO63" s="95">
        <f t="shared" si="6"/>
        <v>-1.2665399999999938E-2</v>
      </c>
      <c r="AP63" s="95">
        <f t="shared" si="7"/>
        <v>-7.492370000000026E-3</v>
      </c>
      <c r="AQ63" s="120">
        <f t="shared" si="8"/>
        <v>2.0836210000000001E-2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35.255183000000002</v>
      </c>
      <c r="G64" s="187">
        <v>38.689394999999998</v>
      </c>
      <c r="H64" s="187">
        <v>0.98082502999999999</v>
      </c>
      <c r="I64" s="62">
        <v>0.98655090000000001</v>
      </c>
      <c r="J64" s="62">
        <v>3.9031163000000001E-2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33.129112999999997</v>
      </c>
      <c r="Y64" s="187">
        <v>36.588251</v>
      </c>
      <c r="Z64" s="187">
        <v>0.97194658</v>
      </c>
      <c r="AA64" s="62">
        <v>0.98056449000000001</v>
      </c>
      <c r="AB64" s="62">
        <v>5.3934254000000001E-2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6"/>
      <c r="AM64" s="86">
        <f t="shared" si="4"/>
        <v>-2.1260700000000057</v>
      </c>
      <c r="AN64" s="121">
        <f t="shared" si="5"/>
        <v>-2.1011439999999979</v>
      </c>
      <c r="AO64" s="121">
        <f t="shared" si="6"/>
        <v>-8.8784499999999822E-3</v>
      </c>
      <c r="AP64" s="121">
        <f t="shared" si="7"/>
        <v>-5.9864099999999976E-3</v>
      </c>
      <c r="AQ64" s="87">
        <f t="shared" si="8"/>
        <v>1.4903091E-2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38.821005999999997</v>
      </c>
      <c r="G65" s="187">
        <v>42.558416000000001</v>
      </c>
      <c r="H65" s="187">
        <v>0.98985402</v>
      </c>
      <c r="I65" s="62">
        <v>0.99312151999999998</v>
      </c>
      <c r="J65" s="62">
        <v>1.9833380000000001E-2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36.333050999999998</v>
      </c>
      <c r="Y65" s="187">
        <v>39.655442000000001</v>
      </c>
      <c r="Z65" s="187">
        <v>0.98322810999999999</v>
      </c>
      <c r="AA65" s="62">
        <v>0.98853232999999996</v>
      </c>
      <c r="AB65" s="62">
        <v>3.2528304000000001E-2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6"/>
      <c r="AM65" s="86">
        <f t="shared" si="4"/>
        <v>-2.4879549999999995</v>
      </c>
      <c r="AN65" s="121">
        <f t="shared" si="5"/>
        <v>-2.9029740000000004</v>
      </c>
      <c r="AO65" s="121">
        <f t="shared" si="6"/>
        <v>-6.6259100000000126E-3</v>
      </c>
      <c r="AP65" s="121">
        <f t="shared" si="7"/>
        <v>-4.5891900000000208E-3</v>
      </c>
      <c r="AQ65" s="87">
        <f t="shared" si="8"/>
        <v>1.2694924E-2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41.659484999999997</v>
      </c>
      <c r="G66" s="187">
        <v>45.524918</v>
      </c>
      <c r="H66" s="187">
        <v>0.99386945000000004</v>
      </c>
      <c r="I66" s="62">
        <v>0.99604362000000002</v>
      </c>
      <c r="J66" s="62">
        <v>9.3011689999999998E-3</v>
      </c>
      <c r="K66" s="188"/>
      <c r="L66" s="259"/>
      <c r="M66" s="259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39.692774</v>
      </c>
      <c r="Y66" s="187">
        <v>43.342333000000004</v>
      </c>
      <c r="Z66" s="187">
        <v>0.99123178999999995</v>
      </c>
      <c r="AA66" s="62">
        <v>0.99406214000000004</v>
      </c>
      <c r="AB66" s="62">
        <v>1.6455576E-2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6"/>
      <c r="AM66" s="86">
        <f t="shared" si="4"/>
        <v>-1.9667109999999965</v>
      </c>
      <c r="AN66" s="121">
        <f t="shared" si="5"/>
        <v>-2.182584999999996</v>
      </c>
      <c r="AO66" s="121">
        <f t="shared" si="6"/>
        <v>-2.6376600000000971E-3</v>
      </c>
      <c r="AP66" s="121">
        <f t="shared" si="7"/>
        <v>-1.9814799999999799E-3</v>
      </c>
      <c r="AQ66" s="87">
        <f t="shared" si="8"/>
        <v>7.1544069999999998E-3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30.398133999999999</v>
      </c>
      <c r="G68" s="96">
        <v>33.733097999999998</v>
      </c>
      <c r="H68" s="96">
        <v>0.96639260999999999</v>
      </c>
      <c r="I68" s="60">
        <v>0.97105370000000002</v>
      </c>
      <c r="J68" s="60">
        <v>7.0964009999999994E-2</v>
      </c>
      <c r="K68" s="61"/>
      <c r="L68" s="258"/>
      <c r="M68" s="258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29.096364000000001</v>
      </c>
      <c r="Y68" s="96">
        <v>31.990670999999999</v>
      </c>
      <c r="Z68" s="96">
        <v>0.95231907000000005</v>
      </c>
      <c r="AA68" s="60">
        <v>0.96185047999999995</v>
      </c>
      <c r="AB68" s="60">
        <v>9.8274513999999993E-2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-1.3017699999999977</v>
      </c>
      <c r="AN68" s="95">
        <f t="shared" si="5"/>
        <v>-1.7424269999999993</v>
      </c>
      <c r="AO68" s="95">
        <f t="shared" si="6"/>
        <v>-1.407353999999994E-2</v>
      </c>
      <c r="AP68" s="95">
        <f t="shared" si="7"/>
        <v>-9.2032200000000675E-3</v>
      </c>
      <c r="AQ68" s="120">
        <f t="shared" si="8"/>
        <v>2.7310503999999999E-2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32.964004000000003</v>
      </c>
      <c r="G69" s="187">
        <v>36.927545000000002</v>
      </c>
      <c r="H69" s="187">
        <v>0.98028727000000004</v>
      </c>
      <c r="I69" s="62">
        <v>0.98395484</v>
      </c>
      <c r="J69" s="62">
        <v>4.7331209999999999E-2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31.013770999999998</v>
      </c>
      <c r="Y69" s="187">
        <v>34.393118000000001</v>
      </c>
      <c r="Z69" s="187">
        <v>0.97048694000000002</v>
      </c>
      <c r="AA69" s="62">
        <v>0.97513897000000005</v>
      </c>
      <c r="AB69" s="62">
        <v>6.4882460000000003E-2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6"/>
      <c r="AM69" s="86">
        <f t="shared" si="4"/>
        <v>-1.9502330000000043</v>
      </c>
      <c r="AN69" s="121">
        <f t="shared" si="5"/>
        <v>-2.5344270000000009</v>
      </c>
      <c r="AO69" s="121">
        <f t="shared" si="6"/>
        <v>-9.8003300000000237E-3</v>
      </c>
      <c r="AP69" s="121">
        <f t="shared" si="7"/>
        <v>-8.8158699999999479E-3</v>
      </c>
      <c r="AQ69" s="87">
        <f t="shared" si="8"/>
        <v>1.7551250000000004E-2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36.326689000000002</v>
      </c>
      <c r="G70" s="187">
        <v>40.922449</v>
      </c>
      <c r="H70" s="187">
        <v>0.98996434</v>
      </c>
      <c r="I70" s="62">
        <v>0.99245320000000004</v>
      </c>
      <c r="J70" s="62">
        <v>2.5141150000000001E-2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33.751294000000001</v>
      </c>
      <c r="Y70" s="187">
        <v>37.797820999999999</v>
      </c>
      <c r="Z70" s="187">
        <v>0.98332165000000005</v>
      </c>
      <c r="AA70" s="62">
        <v>0.98642289000000005</v>
      </c>
      <c r="AB70" s="62">
        <v>4.0637421999999999E-2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6"/>
      <c r="AM70" s="86">
        <f t="shared" si="4"/>
        <v>-2.5753950000000003</v>
      </c>
      <c r="AN70" s="121">
        <f t="shared" si="5"/>
        <v>-3.1246280000000013</v>
      </c>
      <c r="AO70" s="121">
        <f t="shared" si="6"/>
        <v>-6.6426899999999511E-3</v>
      </c>
      <c r="AP70" s="121">
        <f t="shared" si="7"/>
        <v>-6.0303099999999832E-3</v>
      </c>
      <c r="AQ70" s="87">
        <f t="shared" si="8"/>
        <v>1.5496271999999998E-2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38.623103</v>
      </c>
      <c r="G71" s="187">
        <v>43.421472999999999</v>
      </c>
      <c r="H71" s="187">
        <v>0.99389238999999996</v>
      </c>
      <c r="I71" s="62">
        <v>0.99609789000000004</v>
      </c>
      <c r="J71" s="62">
        <v>1.5029035499999999E-2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37.522202</v>
      </c>
      <c r="Y71" s="187">
        <v>42.091109000000003</v>
      </c>
      <c r="Z71" s="187">
        <v>0.99120178000000003</v>
      </c>
      <c r="AA71" s="62">
        <v>0.99383498999999997</v>
      </c>
      <c r="AB71" s="62">
        <v>2.0269377000000002E-2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6"/>
      <c r="AM71" s="86">
        <f t="shared" si="4"/>
        <v>-1.1009010000000004</v>
      </c>
      <c r="AN71" s="121">
        <f t="shared" si="5"/>
        <v>-1.3303639999999959</v>
      </c>
      <c r="AO71" s="121">
        <f t="shared" si="6"/>
        <v>-2.6906099999999267E-3</v>
      </c>
      <c r="AP71" s="121">
        <f t="shared" si="7"/>
        <v>-2.2629000000000676E-3</v>
      </c>
      <c r="AQ71" s="87">
        <f t="shared" si="8"/>
        <v>5.2403415000000023E-3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31.873574999999999</v>
      </c>
      <c r="G73" s="96">
        <v>35.060625000000002</v>
      </c>
      <c r="H73" s="96">
        <v>0.96927213000000001</v>
      </c>
      <c r="I73" s="60">
        <v>0.97578553000000001</v>
      </c>
      <c r="J73" s="60">
        <v>5.7861414E-2</v>
      </c>
      <c r="K73" s="61"/>
      <c r="L73" s="258"/>
      <c r="M73" s="258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30.011965</v>
      </c>
      <c r="Y73" s="96">
        <v>33.128985999999998</v>
      </c>
      <c r="Z73" s="96">
        <v>0.95614337999999999</v>
      </c>
      <c r="AA73" s="60">
        <v>0.96719074999999999</v>
      </c>
      <c r="AB73" s="60">
        <v>8.1231399999999995E-2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-1.8616099999999989</v>
      </c>
      <c r="AN73" s="95">
        <f t="shared" si="5"/>
        <v>-1.9316390000000041</v>
      </c>
      <c r="AO73" s="95">
        <f t="shared" si="6"/>
        <v>-1.3128750000000022E-2</v>
      </c>
      <c r="AP73" s="95">
        <f t="shared" si="7"/>
        <v>-8.5947800000000241E-3</v>
      </c>
      <c r="AQ73" s="120">
        <f t="shared" si="8"/>
        <v>2.3369985999999995E-2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34.727798</v>
      </c>
      <c r="G74" s="187">
        <v>38.314132000000001</v>
      </c>
      <c r="H74" s="187">
        <v>0.98131157999999996</v>
      </c>
      <c r="I74" s="62">
        <v>0.98591408999999997</v>
      </c>
      <c r="J74" s="62">
        <v>3.9271029999999998E-2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32.709207999999997</v>
      </c>
      <c r="Y74" s="187">
        <v>35.955579</v>
      </c>
      <c r="Z74" s="187">
        <v>0.97280732999999997</v>
      </c>
      <c r="AA74" s="62">
        <v>0.97927076000000002</v>
      </c>
      <c r="AB74" s="62">
        <v>5.2462152999999997E-2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6"/>
      <c r="AM74" s="86">
        <f t="shared" si="4"/>
        <v>-2.0185900000000032</v>
      </c>
      <c r="AN74" s="121">
        <f t="shared" si="5"/>
        <v>-2.3585530000000006</v>
      </c>
      <c r="AO74" s="121">
        <f t="shared" si="6"/>
        <v>-8.504249999999991E-3</v>
      </c>
      <c r="AP74" s="121">
        <f t="shared" si="7"/>
        <v>-6.6433299999999473E-3</v>
      </c>
      <c r="AQ74" s="87">
        <f t="shared" si="8"/>
        <v>1.3191122999999999E-2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37.985798000000003</v>
      </c>
      <c r="G75" s="187">
        <v>41.975071</v>
      </c>
      <c r="H75" s="187">
        <v>0.99022690000000002</v>
      </c>
      <c r="I75" s="62">
        <v>0.99314124000000004</v>
      </c>
      <c r="J75" s="62">
        <v>1.9663391999999998E-2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35.559972999999999</v>
      </c>
      <c r="Y75" s="187">
        <v>39.181516999999999</v>
      </c>
      <c r="Z75" s="187">
        <v>0.98402809999999996</v>
      </c>
      <c r="AA75" s="62">
        <v>0.98804484000000004</v>
      </c>
      <c r="AB75" s="62">
        <v>3.2850523E-2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6"/>
      <c r="AM75" s="86">
        <f t="shared" si="4"/>
        <v>-2.4258250000000032</v>
      </c>
      <c r="AN75" s="121">
        <f t="shared" si="5"/>
        <v>-2.7935540000000003</v>
      </c>
      <c r="AO75" s="121">
        <f t="shared" si="6"/>
        <v>-6.1988000000000598E-3</v>
      </c>
      <c r="AP75" s="121">
        <f t="shared" si="7"/>
        <v>-5.0964000000000009E-3</v>
      </c>
      <c r="AQ75" s="87">
        <f t="shared" si="8"/>
        <v>1.3187131000000001E-2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39.487130000000001</v>
      </c>
      <c r="G76" s="187">
        <v>44.007078</v>
      </c>
      <c r="H76" s="187">
        <v>0.99398562000000001</v>
      </c>
      <c r="I76" s="62">
        <v>0.99617977999999996</v>
      </c>
      <c r="J76" s="62">
        <v>1.3585445E-2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38.379894999999998</v>
      </c>
      <c r="Y76" s="187">
        <v>42.686570000000003</v>
      </c>
      <c r="Z76" s="187">
        <v>0.99143890999999995</v>
      </c>
      <c r="AA76" s="62">
        <v>0.99400895</v>
      </c>
      <c r="AB76" s="62">
        <v>1.8303384999999998E-2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6"/>
      <c r="AM76" s="86">
        <f t="shared" si="4"/>
        <v>-1.1072350000000029</v>
      </c>
      <c r="AN76" s="121">
        <f t="shared" si="5"/>
        <v>-1.3205079999999967</v>
      </c>
      <c r="AO76" s="121">
        <f t="shared" si="6"/>
        <v>-2.5467100000000631E-3</v>
      </c>
      <c r="AP76" s="121">
        <f t="shared" si="7"/>
        <v>-2.170829999999957E-3</v>
      </c>
      <c r="AQ76" s="87">
        <f t="shared" si="8"/>
        <v>4.7179399999999986E-3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31.419723999999999</v>
      </c>
      <c r="G78" s="96">
        <v>34.682445999999999</v>
      </c>
      <c r="H78" s="96">
        <v>0.96940786999999995</v>
      </c>
      <c r="I78" s="60">
        <v>0.97500865999999997</v>
      </c>
      <c r="J78" s="60">
        <v>5.9105699999999997E-2</v>
      </c>
      <c r="K78" s="61"/>
      <c r="L78" s="258"/>
      <c r="M78" s="258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29.774595000000001</v>
      </c>
      <c r="Y78" s="96">
        <v>32.997551999999999</v>
      </c>
      <c r="Z78" s="96">
        <v>0.95696787000000005</v>
      </c>
      <c r="AA78" s="60">
        <v>0.96618873999999999</v>
      </c>
      <c r="AB78" s="60">
        <v>8.2145289999999996E-2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-1.6451289999999972</v>
      </c>
      <c r="AN78" s="95">
        <f t="shared" si="5"/>
        <v>-1.6848939999999999</v>
      </c>
      <c r="AO78" s="95">
        <f t="shared" si="6"/>
        <v>-1.2439999999999896E-2</v>
      </c>
      <c r="AP78" s="95">
        <f t="shared" si="7"/>
        <v>-8.8199199999999811E-3</v>
      </c>
      <c r="AQ78" s="120">
        <f t="shared" si="8"/>
        <v>2.3039589999999999E-2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33.911895999999999</v>
      </c>
      <c r="G79" s="187">
        <v>37.754103000000001</v>
      </c>
      <c r="H79" s="187">
        <v>0.98101771000000004</v>
      </c>
      <c r="I79" s="62">
        <v>0.98591211999999995</v>
      </c>
      <c r="J79" s="62">
        <v>4.0575154000000002E-2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32.199517999999998</v>
      </c>
      <c r="Y79" s="187">
        <v>35.622551999999999</v>
      </c>
      <c r="Z79" s="187">
        <v>0.97259050000000002</v>
      </c>
      <c r="AA79" s="62">
        <v>0.97928453999999998</v>
      </c>
      <c r="AB79" s="62">
        <v>5.3745583E-2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6"/>
      <c r="AM79" s="86">
        <f t="shared" si="4"/>
        <v>-1.7123780000000011</v>
      </c>
      <c r="AN79" s="121">
        <f t="shared" si="5"/>
        <v>-2.1315510000000017</v>
      </c>
      <c r="AO79" s="121">
        <f t="shared" si="6"/>
        <v>-8.4272100000000183E-3</v>
      </c>
      <c r="AP79" s="121">
        <f t="shared" si="7"/>
        <v>-6.6275799999999663E-3</v>
      </c>
      <c r="AQ79" s="87">
        <f t="shared" si="8"/>
        <v>1.3170428999999997E-2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36.678038000000001</v>
      </c>
      <c r="G80" s="187">
        <v>40.950789999999998</v>
      </c>
      <c r="H80" s="187">
        <v>0.98989483</v>
      </c>
      <c r="I80" s="62">
        <v>0.99318565000000003</v>
      </c>
      <c r="J80" s="62">
        <v>2.250222E-2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34.618414999999999</v>
      </c>
      <c r="Y80" s="187">
        <v>38.523591000000003</v>
      </c>
      <c r="Z80" s="187">
        <v>0.98352081000000002</v>
      </c>
      <c r="AA80" s="62">
        <v>0.98798432000000003</v>
      </c>
      <c r="AB80" s="62">
        <v>3.5475455000000003E-2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6"/>
      <c r="AM80" s="86">
        <f t="shared" si="4"/>
        <v>-2.059623000000002</v>
      </c>
      <c r="AN80" s="121">
        <f t="shared" si="5"/>
        <v>-2.4271989999999946</v>
      </c>
      <c r="AO80" s="121">
        <f t="shared" si="6"/>
        <v>-6.3740199999999803E-3</v>
      </c>
      <c r="AP80" s="121">
        <f t="shared" si="7"/>
        <v>-5.201330000000004E-3</v>
      </c>
      <c r="AQ80" s="87">
        <f t="shared" si="8"/>
        <v>1.2973235000000003E-2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38.949638999999998</v>
      </c>
      <c r="G81" s="187">
        <v>43.674332</v>
      </c>
      <c r="H81" s="187">
        <v>0.99378032999999999</v>
      </c>
      <c r="I81" s="62">
        <v>0.99612650000000003</v>
      </c>
      <c r="J81" s="62">
        <v>1.4699283E-2</v>
      </c>
      <c r="K81" s="188"/>
      <c r="L81" s="259"/>
      <c r="M81" s="259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38.105451000000002</v>
      </c>
      <c r="Y81" s="187">
        <v>42.380723000000003</v>
      </c>
      <c r="Z81" s="187">
        <v>0.99115839999999999</v>
      </c>
      <c r="AA81" s="62">
        <v>0.99408087000000001</v>
      </c>
      <c r="AB81" s="62">
        <v>1.8574277E-2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6"/>
      <c r="AM81" s="86">
        <f t="shared" si="4"/>
        <v>-0.8441879999999955</v>
      </c>
      <c r="AN81" s="121">
        <f t="shared" si="5"/>
        <v>-1.2936089999999965</v>
      </c>
      <c r="AO81" s="121">
        <f t="shared" si="6"/>
        <v>-2.6219299999999945E-3</v>
      </c>
      <c r="AP81" s="121">
        <f t="shared" si="7"/>
        <v>-2.0456300000000205E-3</v>
      </c>
      <c r="AQ81" s="87">
        <f t="shared" si="8"/>
        <v>3.8749939999999997E-3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31.541339000000001</v>
      </c>
      <c r="G83" s="96">
        <v>34.442867</v>
      </c>
      <c r="H83" s="96">
        <v>0.96926685999999995</v>
      </c>
      <c r="I83" s="60">
        <v>0.97565226999999999</v>
      </c>
      <c r="J83" s="60">
        <v>5.9649889999999997E-2</v>
      </c>
      <c r="K83" s="61"/>
      <c r="L83" s="258"/>
      <c r="M83" s="258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29.848877999999999</v>
      </c>
      <c r="Y83" s="96">
        <v>32.748550999999999</v>
      </c>
      <c r="Z83" s="96">
        <v>0.95729649999999999</v>
      </c>
      <c r="AA83" s="60">
        <v>0.96692816999999998</v>
      </c>
      <c r="AB83" s="60">
        <v>8.0249119999999993E-2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-1.6924610000000015</v>
      </c>
      <c r="AN83" s="95">
        <f t="shared" si="5"/>
        <v>-1.6943160000000006</v>
      </c>
      <c r="AO83" s="95">
        <f t="shared" si="6"/>
        <v>-1.1970359999999958E-2</v>
      </c>
      <c r="AP83" s="95">
        <f t="shared" si="7"/>
        <v>-8.7241000000000124E-3</v>
      </c>
      <c r="AQ83" s="120">
        <f t="shared" si="8"/>
        <v>2.0599229999999996E-2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34.221224999999997</v>
      </c>
      <c r="G84" s="187">
        <v>37.776105999999999</v>
      </c>
      <c r="H84" s="187">
        <v>0.98092106000000001</v>
      </c>
      <c r="I84" s="62">
        <v>0.98601516</v>
      </c>
      <c r="J84" s="62">
        <v>4.0242154000000002E-2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32.181522000000001</v>
      </c>
      <c r="Y84" s="187">
        <v>35.099974000000003</v>
      </c>
      <c r="Z84" s="187">
        <v>0.97216875000000003</v>
      </c>
      <c r="AA84" s="62">
        <v>0.97899912</v>
      </c>
      <c r="AB84" s="62">
        <v>5.4977946E-2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6"/>
      <c r="AM84" s="86">
        <f t="shared" si="4"/>
        <v>-2.0397029999999958</v>
      </c>
      <c r="AN84" s="121">
        <f t="shared" si="5"/>
        <v>-2.6761319999999955</v>
      </c>
      <c r="AO84" s="121">
        <f t="shared" si="6"/>
        <v>-8.7523099999999854E-3</v>
      </c>
      <c r="AP84" s="121">
        <f t="shared" si="7"/>
        <v>-7.0160400000000012E-3</v>
      </c>
      <c r="AQ84" s="87">
        <f t="shared" si="8"/>
        <v>1.4735791999999998E-2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37.183152</v>
      </c>
      <c r="G85" s="187">
        <v>41.496212</v>
      </c>
      <c r="H85" s="187">
        <v>0.98984755999999996</v>
      </c>
      <c r="I85" s="62">
        <v>0.99307630999999996</v>
      </c>
      <c r="J85" s="62">
        <v>2.1646479999999999E-2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35.158771000000002</v>
      </c>
      <c r="Y85" s="187">
        <v>38.741936000000003</v>
      </c>
      <c r="Z85" s="187">
        <v>0.98340894999999995</v>
      </c>
      <c r="AA85" s="62">
        <v>0.98814776999999998</v>
      </c>
      <c r="AB85" s="62">
        <v>3.3585153999999999E-2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6"/>
      <c r="AM85" s="86">
        <f t="shared" si="4"/>
        <v>-2.0243809999999982</v>
      </c>
      <c r="AN85" s="121">
        <f t="shared" si="5"/>
        <v>-2.7542759999999973</v>
      </c>
      <c r="AO85" s="121">
        <f t="shared" si="6"/>
        <v>-6.4386100000000113E-3</v>
      </c>
      <c r="AP85" s="121">
        <f t="shared" si="7"/>
        <v>-4.9285399999999813E-3</v>
      </c>
      <c r="AQ85" s="87">
        <f t="shared" si="8"/>
        <v>1.1938674E-2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39.279578999999998</v>
      </c>
      <c r="G86" s="187">
        <v>43.854771</v>
      </c>
      <c r="H86" s="187">
        <v>0.99370665999999996</v>
      </c>
      <c r="I86" s="62">
        <v>0.99587210999999998</v>
      </c>
      <c r="J86" s="62">
        <v>1.2787015000000001E-2</v>
      </c>
      <c r="K86" s="188"/>
      <c r="L86" s="259"/>
      <c r="M86" s="259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38.339796999999997</v>
      </c>
      <c r="Y86" s="187">
        <v>42.572851</v>
      </c>
      <c r="Z86" s="187">
        <v>0.99110229000000005</v>
      </c>
      <c r="AA86" s="62">
        <v>0.99413549999999995</v>
      </c>
      <c r="AB86" s="62">
        <v>1.7679406000000002E-2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6"/>
      <c r="AM86" s="86">
        <f t="shared" si="4"/>
        <v>-0.93978200000000101</v>
      </c>
      <c r="AN86" s="121">
        <f t="shared" si="5"/>
        <v>-1.2819199999999995</v>
      </c>
      <c r="AO86" s="121">
        <f t="shared" si="6"/>
        <v>-2.6043699999999115E-3</v>
      </c>
      <c r="AP86" s="121">
        <f t="shared" si="7"/>
        <v>-1.7366100000000273E-3</v>
      </c>
      <c r="AQ86" s="87">
        <f t="shared" si="8"/>
        <v>4.8923910000000011E-3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32.105583000000003</v>
      </c>
      <c r="G88" s="96">
        <v>35.213870999999997</v>
      </c>
      <c r="H88" s="96">
        <v>0.96976143000000004</v>
      </c>
      <c r="I88" s="60">
        <v>0.97681010999999995</v>
      </c>
      <c r="J88" s="60">
        <v>5.7078324E-2</v>
      </c>
      <c r="K88" s="61"/>
      <c r="L88" s="258"/>
      <c r="M88" s="258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30.059941999999999</v>
      </c>
      <c r="Y88" s="96">
        <v>33.109572</v>
      </c>
      <c r="Z88" s="96">
        <v>0.95849921000000005</v>
      </c>
      <c r="AA88" s="60">
        <v>0.96772362999999995</v>
      </c>
      <c r="AB88" s="60">
        <v>7.9223740000000001E-2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-2.0456410000000034</v>
      </c>
      <c r="AN88" s="95">
        <f t="shared" si="5"/>
        <v>-2.1042989999999975</v>
      </c>
      <c r="AO88" s="95">
        <f t="shared" si="6"/>
        <v>-1.1262219999999989E-2</v>
      </c>
      <c r="AP88" s="95">
        <f t="shared" si="7"/>
        <v>-9.0864800000000079E-3</v>
      </c>
      <c r="AQ88" s="120">
        <f t="shared" si="8"/>
        <v>2.2145416000000001E-2</v>
      </c>
      <c r="AR88" s="37"/>
      <c r="AS88" s="234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34.872824000000001</v>
      </c>
      <c r="G89" s="187">
        <v>38.458309</v>
      </c>
      <c r="H89" s="187">
        <v>0.98122536000000005</v>
      </c>
      <c r="I89" s="62">
        <v>0.98646513999999996</v>
      </c>
      <c r="J89" s="62">
        <v>3.8109129999999998E-2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32.553400000000003</v>
      </c>
      <c r="Y89" s="187">
        <v>35.467030000000001</v>
      </c>
      <c r="Z89" s="187">
        <v>0.97234946</v>
      </c>
      <c r="AA89" s="62">
        <v>0.97940910999999997</v>
      </c>
      <c r="AB89" s="62">
        <v>5.3013946999999999E-2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6"/>
      <c r="AM89" s="86">
        <f t="shared" si="4"/>
        <v>-2.3194239999999979</v>
      </c>
      <c r="AN89" s="121">
        <f t="shared" si="5"/>
        <v>-2.9912789999999987</v>
      </c>
      <c r="AO89" s="121">
        <f t="shared" si="6"/>
        <v>-8.8759000000000476E-3</v>
      </c>
      <c r="AP89" s="121">
        <f t="shared" si="7"/>
        <v>-7.0560299999999909E-3</v>
      </c>
      <c r="AQ89" s="87">
        <f t="shared" si="8"/>
        <v>1.4904817000000001E-2</v>
      </c>
      <c r="AR89" s="37"/>
      <c r="AS89" s="234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38.120409000000002</v>
      </c>
      <c r="G90" s="187">
        <v>42.221496000000002</v>
      </c>
      <c r="H90" s="187">
        <v>0.99000823999999998</v>
      </c>
      <c r="I90" s="62">
        <v>0.99322686999999998</v>
      </c>
      <c r="J90" s="62">
        <v>1.9632941000000001E-2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35.865690000000001</v>
      </c>
      <c r="Y90" s="187">
        <v>39.412985999999997</v>
      </c>
      <c r="Z90" s="187">
        <v>0.98368321999999997</v>
      </c>
      <c r="AA90" s="62">
        <v>0.98832792999999997</v>
      </c>
      <c r="AB90" s="62">
        <v>3.2273627999999999E-2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6"/>
      <c r="AM90" s="86">
        <f t="shared" si="4"/>
        <v>-2.2547190000000015</v>
      </c>
      <c r="AN90" s="121">
        <f t="shared" si="5"/>
        <v>-2.8085100000000054</v>
      </c>
      <c r="AO90" s="121">
        <f t="shared" si="6"/>
        <v>-6.3250200000000145E-3</v>
      </c>
      <c r="AP90" s="121">
        <f t="shared" si="7"/>
        <v>-4.8989400000000183E-3</v>
      </c>
      <c r="AQ90" s="87">
        <f t="shared" si="8"/>
        <v>1.2640686999999998E-2</v>
      </c>
      <c r="AR90" s="37"/>
      <c r="AS90" s="234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39.786042000000002</v>
      </c>
      <c r="G91" s="187">
        <v>44.450481000000003</v>
      </c>
      <c r="H91" s="187">
        <v>0.99394757</v>
      </c>
      <c r="I91" s="62">
        <v>0.99603401999999996</v>
      </c>
      <c r="J91" s="62">
        <v>1.2380430499999999E-2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39.318136000000003</v>
      </c>
      <c r="Y91" s="187">
        <v>43.232596999999998</v>
      </c>
      <c r="Z91" s="187">
        <v>0.99134546999999995</v>
      </c>
      <c r="AA91" s="62">
        <v>0.99415346999999998</v>
      </c>
      <c r="AB91" s="62">
        <v>1.5735320000000001E-2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6"/>
      <c r="AM91" s="86">
        <f t="shared" si="4"/>
        <v>-0.46790599999999927</v>
      </c>
      <c r="AN91" s="121">
        <f t="shared" si="5"/>
        <v>-1.2178840000000051</v>
      </c>
      <c r="AO91" s="121">
        <f t="shared" si="6"/>
        <v>-2.6021000000000516E-3</v>
      </c>
      <c r="AP91" s="121">
        <f t="shared" si="7"/>
        <v>-1.8805499999999808E-3</v>
      </c>
      <c r="AQ91" s="87">
        <f t="shared" si="8"/>
        <v>3.3548895000000013E-3</v>
      </c>
      <c r="AR91" s="37"/>
      <c r="AS91" s="234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32.018259</v>
      </c>
      <c r="G93" s="96">
        <v>35.420046999999997</v>
      </c>
      <c r="H93" s="96">
        <v>0.96943126999999996</v>
      </c>
      <c r="I93" s="60">
        <v>0.97700113</v>
      </c>
      <c r="J93" s="60">
        <v>5.9556934999999998E-2</v>
      </c>
      <c r="K93" s="61"/>
      <c r="L93" s="258"/>
      <c r="M93" s="258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30.330831</v>
      </c>
      <c r="Y93" s="96">
        <v>33.638765999999997</v>
      </c>
      <c r="Z93" s="96">
        <v>0.95737163000000003</v>
      </c>
      <c r="AA93" s="60">
        <v>0.96841155000000001</v>
      </c>
      <c r="AB93" s="60">
        <v>8.0934839999999994E-2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-1.6874280000000006</v>
      </c>
      <c r="AN93" s="95">
        <f t="shared" si="5"/>
        <v>-1.7812809999999999</v>
      </c>
      <c r="AO93" s="95">
        <f t="shared" si="6"/>
        <v>-1.2059639999999927E-2</v>
      </c>
      <c r="AP93" s="95">
        <f t="shared" si="7"/>
        <v>-8.5895799999999856E-3</v>
      </c>
      <c r="AQ93" s="120">
        <f t="shared" si="8"/>
        <v>2.1377904999999996E-2</v>
      </c>
      <c r="AR93" s="37"/>
      <c r="AS93" s="234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34.232444000000001</v>
      </c>
      <c r="G94" s="187">
        <v>38.051313</v>
      </c>
      <c r="H94" s="187">
        <v>0.98074402999999999</v>
      </c>
      <c r="I94" s="62">
        <v>0.98601786999999996</v>
      </c>
      <c r="J94" s="62">
        <v>3.9899677000000001E-2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32.449261999999997</v>
      </c>
      <c r="Y94" s="187">
        <v>35.758346000000003</v>
      </c>
      <c r="Z94" s="187">
        <v>0.97195334</v>
      </c>
      <c r="AA94" s="62">
        <v>0.97924100000000003</v>
      </c>
      <c r="AB94" s="62">
        <v>5.4674447000000001E-2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6"/>
      <c r="AM94" s="86">
        <f t="shared" si="4"/>
        <v>-1.7831820000000036</v>
      </c>
      <c r="AN94" s="121">
        <f t="shared" si="5"/>
        <v>-2.2929669999999973</v>
      </c>
      <c r="AO94" s="121">
        <f t="shared" si="6"/>
        <v>-8.7906899999999899E-3</v>
      </c>
      <c r="AP94" s="121">
        <f t="shared" si="7"/>
        <v>-6.7768699999999349E-3</v>
      </c>
      <c r="AQ94" s="87">
        <f t="shared" si="8"/>
        <v>1.477477E-2</v>
      </c>
      <c r="AR94" s="37"/>
      <c r="AS94" s="234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37.636941999999998</v>
      </c>
      <c r="G95" s="187">
        <v>41.867640999999999</v>
      </c>
      <c r="H95" s="187">
        <v>0.98998938000000003</v>
      </c>
      <c r="I95" s="62">
        <v>0.99308430000000003</v>
      </c>
      <c r="J95" s="62">
        <v>2.0997943000000002E-2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35.385719000000002</v>
      </c>
      <c r="Y95" s="187">
        <v>39.115349999999999</v>
      </c>
      <c r="Z95" s="187">
        <v>0.98338141999999995</v>
      </c>
      <c r="AA95" s="62">
        <v>0.98816939000000004</v>
      </c>
      <c r="AB95" s="62">
        <v>3.3385284000000001E-2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6"/>
      <c r="AM95" s="86">
        <f t="shared" si="4"/>
        <v>-2.251222999999996</v>
      </c>
      <c r="AN95" s="121">
        <f t="shared" si="5"/>
        <v>-2.7522909999999996</v>
      </c>
      <c r="AO95" s="121">
        <f t="shared" si="6"/>
        <v>-6.6079600000000793E-3</v>
      </c>
      <c r="AP95" s="121">
        <f t="shared" si="7"/>
        <v>-4.9149099999999946E-3</v>
      </c>
      <c r="AQ95" s="87">
        <f t="shared" si="8"/>
        <v>1.2387341E-2</v>
      </c>
      <c r="AR95" s="37"/>
      <c r="AS95" s="234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40.364167000000002</v>
      </c>
      <c r="G96" s="187">
        <v>44.802982999999998</v>
      </c>
      <c r="H96" s="187">
        <v>0.99398191000000002</v>
      </c>
      <c r="I96" s="62">
        <v>0.99599691999999995</v>
      </c>
      <c r="J96" s="62">
        <v>1.0986671E-2</v>
      </c>
      <c r="K96" s="188"/>
      <c r="L96" s="259"/>
      <c r="M96" s="259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38.710428999999998</v>
      </c>
      <c r="Y96" s="187">
        <v>42.806123999999997</v>
      </c>
      <c r="Z96" s="187">
        <v>0.99135145999999996</v>
      </c>
      <c r="AA96" s="62">
        <v>0.99398896999999997</v>
      </c>
      <c r="AB96" s="62">
        <v>1.645251E-2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6"/>
      <c r="AM96" s="86">
        <f t="shared" si="4"/>
        <v>-1.6537380000000041</v>
      </c>
      <c r="AN96" s="121">
        <f t="shared" si="5"/>
        <v>-1.9968590000000006</v>
      </c>
      <c r="AO96" s="121">
        <f t="shared" si="6"/>
        <v>-2.6304500000000619E-3</v>
      </c>
      <c r="AP96" s="121">
        <f t="shared" si="7"/>
        <v>-2.0079499999999806E-3</v>
      </c>
      <c r="AQ96" s="87">
        <f t="shared" si="8"/>
        <v>5.4658390000000001E-3</v>
      </c>
      <c r="AR96" s="37"/>
      <c r="AS96" s="234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32.322293000000002</v>
      </c>
      <c r="G98" s="96">
        <v>35.842236999999997</v>
      </c>
      <c r="H98" s="96">
        <v>0.96802178999999999</v>
      </c>
      <c r="I98" s="60">
        <v>0.97652541000000004</v>
      </c>
      <c r="J98" s="60">
        <v>5.9748320000000001E-2</v>
      </c>
      <c r="K98" s="61"/>
      <c r="L98" s="258"/>
      <c r="M98" s="258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30.741116999999999</v>
      </c>
      <c r="Y98" s="96">
        <v>34.283374999999999</v>
      </c>
      <c r="Z98" s="96">
        <v>0.95487511999999997</v>
      </c>
      <c r="AA98" s="60">
        <v>0.96856096000000003</v>
      </c>
      <c r="AB98" s="60">
        <v>8.0811229999999998E-2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-1.5811760000000028</v>
      </c>
      <c r="AN98" s="95">
        <f t="shared" si="15"/>
        <v>-1.5588619999999977</v>
      </c>
      <c r="AO98" s="95">
        <f t="shared" si="16"/>
        <v>-1.3146670000000027E-2</v>
      </c>
      <c r="AP98" s="95">
        <f t="shared" si="17"/>
        <v>-7.9644500000000118E-3</v>
      </c>
      <c r="AQ98" s="120">
        <f t="shared" si="18"/>
        <v>2.1062909999999997E-2</v>
      </c>
      <c r="AR98" s="37"/>
      <c r="AS98" s="234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34.912751</v>
      </c>
      <c r="G99" s="187">
        <v>38.452083999999999</v>
      </c>
      <c r="H99" s="187">
        <v>0.98035797999999996</v>
      </c>
      <c r="I99" s="62">
        <v>0.98583368999999998</v>
      </c>
      <c r="J99" s="62">
        <v>3.9156537999999998E-2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32.719965999999999</v>
      </c>
      <c r="Y99" s="187">
        <v>36.299515999999997</v>
      </c>
      <c r="Z99" s="187">
        <v>0.97059728000000001</v>
      </c>
      <c r="AA99" s="62">
        <v>0.97863893000000002</v>
      </c>
      <c r="AB99" s="62">
        <v>5.6230570000000001E-2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6"/>
      <c r="AM99" s="86">
        <f t="shared" si="14"/>
        <v>-2.1927850000000007</v>
      </c>
      <c r="AN99" s="121">
        <f t="shared" si="15"/>
        <v>-2.1525680000000023</v>
      </c>
      <c r="AO99" s="121">
        <f t="shared" si="16"/>
        <v>-9.7606999999999555E-3</v>
      </c>
      <c r="AP99" s="121">
        <f t="shared" si="17"/>
        <v>-7.1947599999999667E-3</v>
      </c>
      <c r="AQ99" s="87">
        <f t="shared" si="18"/>
        <v>1.7074032000000003E-2</v>
      </c>
      <c r="AR99" s="37"/>
      <c r="AS99" s="234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38.262551000000002</v>
      </c>
      <c r="G100" s="187">
        <v>42.177270999999998</v>
      </c>
      <c r="H100" s="187">
        <v>0.98979680000000003</v>
      </c>
      <c r="I100" s="62">
        <v>0.99287241000000004</v>
      </c>
      <c r="J100" s="62">
        <v>2.0178212000000001E-2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36.074553999999999</v>
      </c>
      <c r="Y100" s="187">
        <v>39.498669999999997</v>
      </c>
      <c r="Z100" s="187">
        <v>0.98293697999999996</v>
      </c>
      <c r="AA100" s="62">
        <v>0.98836137000000002</v>
      </c>
      <c r="AB100" s="62">
        <v>3.3072709999999998E-2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6"/>
      <c r="AM100" s="86">
        <f t="shared" si="14"/>
        <v>-2.1879970000000029</v>
      </c>
      <c r="AN100" s="121">
        <f t="shared" si="15"/>
        <v>-2.6786010000000005</v>
      </c>
      <c r="AO100" s="121">
        <f t="shared" si="16"/>
        <v>-6.859820000000072E-3</v>
      </c>
      <c r="AP100" s="121">
        <f t="shared" si="17"/>
        <v>-4.5110400000000217E-3</v>
      </c>
      <c r="AQ100" s="87">
        <f t="shared" si="18"/>
        <v>1.2894497999999997E-2</v>
      </c>
      <c r="AR100" s="37"/>
      <c r="AS100" s="234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41.399588000000001</v>
      </c>
      <c r="G101" s="187">
        <v>45.329070999999999</v>
      </c>
      <c r="H101" s="187">
        <v>0.99390652999999995</v>
      </c>
      <c r="I101" s="62">
        <v>0.99595317999999999</v>
      </c>
      <c r="J101" s="62">
        <v>9.2363129999999995E-3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39.332939000000003</v>
      </c>
      <c r="Y101" s="187">
        <v>43.166660999999998</v>
      </c>
      <c r="Z101" s="187">
        <v>0.99121669000000001</v>
      </c>
      <c r="AA101" s="62">
        <v>0.99390133000000003</v>
      </c>
      <c r="AB101" s="62">
        <v>1.6217804999999998E-2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6"/>
      <c r="AM101" s="86">
        <f t="shared" si="14"/>
        <v>-2.0666489999999982</v>
      </c>
      <c r="AN101" s="121">
        <f t="shared" si="15"/>
        <v>-2.1624100000000013</v>
      </c>
      <c r="AO101" s="121">
        <f t="shared" si="16"/>
        <v>-2.6898399999999434E-3</v>
      </c>
      <c r="AP101" s="121">
        <f t="shared" si="17"/>
        <v>-2.0518499999999662E-3</v>
      </c>
      <c r="AQ101" s="87">
        <f t="shared" si="18"/>
        <v>6.9814919999999989E-3</v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31.441094</v>
      </c>
      <c r="G103" s="96">
        <v>34.605598000000001</v>
      </c>
      <c r="H103" s="96">
        <v>0.96975694999999995</v>
      </c>
      <c r="I103" s="60">
        <v>0.97452958999999995</v>
      </c>
      <c r="J103" s="60">
        <v>6.7585640000000002E-2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30.301960000000001</v>
      </c>
      <c r="Y103" s="96">
        <v>33.385170000000002</v>
      </c>
      <c r="Z103" s="96">
        <v>0.95614480000000002</v>
      </c>
      <c r="AA103" s="60">
        <v>0.96694648999999999</v>
      </c>
      <c r="AB103" s="60">
        <v>9.1042650000000003E-2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-1.1391339999999985</v>
      </c>
      <c r="AN103" s="95">
        <f t="shared" si="15"/>
        <v>-1.2204279999999983</v>
      </c>
      <c r="AO103" s="95">
        <f t="shared" si="16"/>
        <v>-1.3612149999999934E-2</v>
      </c>
      <c r="AP103" s="95">
        <f t="shared" si="17"/>
        <v>-7.5830999999999538E-3</v>
      </c>
      <c r="AQ103" s="120">
        <f t="shared" si="18"/>
        <v>2.345701E-2</v>
      </c>
      <c r="AR103" s="37"/>
      <c r="AS103" s="234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33.827033</v>
      </c>
      <c r="G104" s="187">
        <v>37.640192999999996</v>
      </c>
      <c r="H104" s="187">
        <v>0.98130761</v>
      </c>
      <c r="I104" s="62">
        <v>0.98569311999999998</v>
      </c>
      <c r="J104" s="62">
        <v>4.591816E-2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31.934631</v>
      </c>
      <c r="Y104" s="187">
        <v>35.079115000000002</v>
      </c>
      <c r="Z104" s="187">
        <v>0.97328780000000004</v>
      </c>
      <c r="AA104" s="62">
        <v>0.97725238000000003</v>
      </c>
      <c r="AB104" s="62">
        <v>6.2418981999999998E-2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6"/>
      <c r="AM104" s="86">
        <f t="shared" si="14"/>
        <v>-1.8924020000000006</v>
      </c>
      <c r="AN104" s="121">
        <f t="shared" si="15"/>
        <v>-2.5610779999999949</v>
      </c>
      <c r="AO104" s="121">
        <f t="shared" si="16"/>
        <v>-8.0198099999999606E-3</v>
      </c>
      <c r="AP104" s="121">
        <f t="shared" si="17"/>
        <v>-8.4407399999999466E-3</v>
      </c>
      <c r="AQ104" s="87">
        <f t="shared" si="18"/>
        <v>1.6500821999999998E-2</v>
      </c>
      <c r="AR104" s="37"/>
      <c r="AS104" s="234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36.419038</v>
      </c>
      <c r="G105" s="187">
        <v>41.017091000000001</v>
      </c>
      <c r="H105" s="187">
        <v>0.99039688999999997</v>
      </c>
      <c r="I105" s="62">
        <v>0.99313693999999997</v>
      </c>
      <c r="J105" s="62">
        <v>2.8399226999999999E-2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34.160314999999997</v>
      </c>
      <c r="Y105" s="187">
        <v>38.025181000000003</v>
      </c>
      <c r="Z105" s="187">
        <v>0.98394139000000003</v>
      </c>
      <c r="AA105" s="62">
        <v>0.98730262999999996</v>
      </c>
      <c r="AB105" s="62">
        <v>4.1598233999999998E-2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6"/>
      <c r="AM105" s="86">
        <f t="shared" si="14"/>
        <v>-2.2587230000000034</v>
      </c>
      <c r="AN105" s="121">
        <f t="shared" si="15"/>
        <v>-2.9919099999999972</v>
      </c>
      <c r="AO105" s="121">
        <f t="shared" si="16"/>
        <v>-6.4554999999999474E-3</v>
      </c>
      <c r="AP105" s="121">
        <f t="shared" si="17"/>
        <v>-5.8343100000000092E-3</v>
      </c>
      <c r="AQ105" s="87">
        <f t="shared" si="18"/>
        <v>1.3199006999999999E-2</v>
      </c>
      <c r="AR105" s="37"/>
      <c r="AS105" s="234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39.357004000000003</v>
      </c>
      <c r="G106" s="187">
        <v>44.075780999999999</v>
      </c>
      <c r="H106" s="187">
        <v>0.99400434000000004</v>
      </c>
      <c r="I106" s="62">
        <v>0.99626084000000004</v>
      </c>
      <c r="J106" s="62">
        <v>1.5086571E-2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38.023325999999997</v>
      </c>
      <c r="Y106" s="187">
        <v>42.488962999999998</v>
      </c>
      <c r="Z106" s="187">
        <v>0.99155848000000002</v>
      </c>
      <c r="AA106" s="62">
        <v>0.99439756000000001</v>
      </c>
      <c r="AB106" s="62">
        <v>2.1868642000000001E-2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6"/>
      <c r="AM106" s="86">
        <f t="shared" si="14"/>
        <v>-1.3336780000000061</v>
      </c>
      <c r="AN106" s="121">
        <f t="shared" si="15"/>
        <v>-1.5868180000000009</v>
      </c>
      <c r="AO106" s="121">
        <f t="shared" si="16"/>
        <v>-2.4458600000000219E-3</v>
      </c>
      <c r="AP106" s="121">
        <f t="shared" si="17"/>
        <v>-1.8632800000000227E-3</v>
      </c>
      <c r="AQ106" s="87">
        <f t="shared" si="18"/>
        <v>6.7820710000000006E-3</v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>
        <v>31.616714000000002</v>
      </c>
      <c r="G108" s="96">
        <v>35.057901999999999</v>
      </c>
      <c r="H108" s="96">
        <v>0.97083021000000003</v>
      </c>
      <c r="I108" s="60">
        <v>0.97564969999999995</v>
      </c>
      <c r="J108" s="60">
        <v>6.1037306E-2</v>
      </c>
      <c r="K108" s="61"/>
      <c r="L108" s="258"/>
      <c r="M108" s="258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>
        <v>30.664193000000001</v>
      </c>
      <c r="Y108" s="96">
        <v>33.965829999999997</v>
      </c>
      <c r="Z108" s="96">
        <v>0.95724580000000004</v>
      </c>
      <c r="AA108" s="60">
        <v>0.96760046</v>
      </c>
      <c r="AB108" s="60">
        <v>8.3541379999999998E-2</v>
      </c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5" t="s">
        <v>84</v>
      </c>
      <c r="AM108" s="119">
        <f t="shared" si="14"/>
        <v>-0.95252100000000084</v>
      </c>
      <c r="AN108" s="95">
        <f t="shared" si="15"/>
        <v>-1.0920720000000017</v>
      </c>
      <c r="AO108" s="95">
        <f t="shared" si="16"/>
        <v>-1.3584409999999991E-2</v>
      </c>
      <c r="AP108" s="95">
        <f t="shared" si="17"/>
        <v>-8.0492399999999575E-3</v>
      </c>
      <c r="AQ108" s="120">
        <f t="shared" si="18"/>
        <v>2.2504073999999999E-2</v>
      </c>
      <c r="AR108" s="37"/>
      <c r="AS108" s="234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>
        <v>34.379970999999998</v>
      </c>
      <c r="G109" s="187">
        <v>38.022689999999997</v>
      </c>
      <c r="H109" s="187">
        <v>0.98167883</v>
      </c>
      <c r="I109" s="62">
        <v>0.98612105000000005</v>
      </c>
      <c r="J109" s="62">
        <v>4.1095079999999999E-2</v>
      </c>
      <c r="K109" s="188"/>
      <c r="L109" s="259"/>
      <c r="M109" s="259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>
        <v>32.317791</v>
      </c>
      <c r="Y109" s="187">
        <v>35.750157000000002</v>
      </c>
      <c r="Z109" s="187">
        <v>0.97420125999999996</v>
      </c>
      <c r="AA109" s="62">
        <v>0.97858601999999995</v>
      </c>
      <c r="AB109" s="62">
        <v>5.5901732000000003E-2</v>
      </c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6"/>
      <c r="AM109" s="86">
        <f t="shared" si="14"/>
        <v>-2.0621799999999979</v>
      </c>
      <c r="AN109" s="121">
        <f t="shared" si="15"/>
        <v>-2.2725329999999957</v>
      </c>
      <c r="AO109" s="121">
        <f t="shared" si="16"/>
        <v>-7.4775700000000445E-3</v>
      </c>
      <c r="AP109" s="121">
        <f t="shared" si="17"/>
        <v>-7.5350300000001091E-3</v>
      </c>
      <c r="AQ109" s="87">
        <f t="shared" si="18"/>
        <v>1.4806652000000003E-2</v>
      </c>
      <c r="AR109" s="37"/>
      <c r="AS109" s="234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>
        <v>37.379570999999999</v>
      </c>
      <c r="G110" s="187">
        <v>41.522227000000001</v>
      </c>
      <c r="H110" s="187">
        <v>0.99040905000000001</v>
      </c>
      <c r="I110" s="62">
        <v>0.99321530000000002</v>
      </c>
      <c r="J110" s="62">
        <v>2.2615867000000001E-2</v>
      </c>
      <c r="K110" s="188"/>
      <c r="L110" s="259"/>
      <c r="M110" s="259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>
        <v>34.986004999999999</v>
      </c>
      <c r="Y110" s="187">
        <v>38.600971000000001</v>
      </c>
      <c r="Z110" s="187">
        <v>0.98411234999999997</v>
      </c>
      <c r="AA110" s="62">
        <v>0.98742408000000004</v>
      </c>
      <c r="AB110" s="62">
        <v>3.5617307000000001E-2</v>
      </c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6"/>
      <c r="AM110" s="86">
        <f t="shared" si="14"/>
        <v>-2.3935659999999999</v>
      </c>
      <c r="AN110" s="121">
        <f t="shared" si="15"/>
        <v>-2.9212559999999996</v>
      </c>
      <c r="AO110" s="121">
        <f t="shared" si="16"/>
        <v>-6.2967000000000439E-3</v>
      </c>
      <c r="AP110" s="121">
        <f t="shared" si="17"/>
        <v>-5.7912199999999858E-3</v>
      </c>
      <c r="AQ110" s="87">
        <f t="shared" si="18"/>
        <v>1.300144E-2</v>
      </c>
      <c r="AR110" s="37"/>
      <c r="AS110" s="234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>
        <v>39.735590999999999</v>
      </c>
      <c r="G111" s="187">
        <v>44.253298000000001</v>
      </c>
      <c r="H111" s="187">
        <v>0.99409464000000003</v>
      </c>
      <c r="I111" s="62">
        <v>0.99642346999999998</v>
      </c>
      <c r="J111" s="62">
        <v>1.3308265999999999E-2</v>
      </c>
      <c r="K111" s="188"/>
      <c r="L111" s="259"/>
      <c r="M111" s="259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>
        <v>38.475169999999999</v>
      </c>
      <c r="Y111" s="187">
        <v>42.768614999999997</v>
      </c>
      <c r="Z111" s="187">
        <v>0.99159653000000003</v>
      </c>
      <c r="AA111" s="62">
        <v>0.99447901000000005</v>
      </c>
      <c r="AB111" s="62">
        <v>1.9800359999999999E-2</v>
      </c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6"/>
      <c r="AM111" s="86">
        <f t="shared" si="14"/>
        <v>-1.2604210000000009</v>
      </c>
      <c r="AN111" s="121">
        <f t="shared" si="15"/>
        <v>-1.484683000000004</v>
      </c>
      <c r="AO111" s="121">
        <f t="shared" si="16"/>
        <v>-2.4981099999999978E-3</v>
      </c>
      <c r="AP111" s="121">
        <f t="shared" si="17"/>
        <v>-1.9444599999999257E-3</v>
      </c>
      <c r="AQ111" s="87">
        <f t="shared" si="18"/>
        <v>6.4920940000000003E-3</v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>
        <v>31.533465</v>
      </c>
      <c r="G113" s="96">
        <v>35.292057</v>
      </c>
      <c r="H113" s="96">
        <v>0.97128102999999999</v>
      </c>
      <c r="I113" s="60">
        <v>0.97583240999999998</v>
      </c>
      <c r="J113" s="60">
        <v>5.9825820000000002E-2</v>
      </c>
      <c r="K113" s="61"/>
      <c r="L113" s="258"/>
      <c r="M113" s="258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>
        <v>30.328527000000001</v>
      </c>
      <c r="Y113" s="96">
        <v>34.079788000000001</v>
      </c>
      <c r="Z113" s="96">
        <v>0.95821409999999996</v>
      </c>
      <c r="AA113" s="60">
        <v>0.96812065999999997</v>
      </c>
      <c r="AB113" s="60">
        <v>8.2586430000000002E-2</v>
      </c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5" t="s">
        <v>85</v>
      </c>
      <c r="AM113" s="119">
        <f t="shared" si="14"/>
        <v>-1.2049379999999985</v>
      </c>
      <c r="AN113" s="95">
        <f t="shared" si="15"/>
        <v>-1.2122689999999992</v>
      </c>
      <c r="AO113" s="95">
        <f t="shared" si="16"/>
        <v>-1.3066930000000032E-2</v>
      </c>
      <c r="AP113" s="95">
        <f t="shared" si="17"/>
        <v>-7.7117500000000172E-3</v>
      </c>
      <c r="AQ113" s="120">
        <f t="shared" si="18"/>
        <v>2.2760610000000001E-2</v>
      </c>
      <c r="AR113" s="37"/>
      <c r="AS113" s="234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>
        <v>34.025129</v>
      </c>
      <c r="G114" s="187">
        <v>37.964443000000003</v>
      </c>
      <c r="H114" s="187">
        <v>0.98186883999999996</v>
      </c>
      <c r="I114" s="62">
        <v>0.98654582999999996</v>
      </c>
      <c r="J114" s="62">
        <v>4.0490947999999999E-2</v>
      </c>
      <c r="K114" s="188"/>
      <c r="L114" s="259"/>
      <c r="M114" s="259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>
        <v>32.325208000000003</v>
      </c>
      <c r="Y114" s="187">
        <v>36.093640000000001</v>
      </c>
      <c r="Z114" s="187">
        <v>0.97439591999999997</v>
      </c>
      <c r="AA114" s="62">
        <v>0.97920644999999995</v>
      </c>
      <c r="AB114" s="62">
        <v>5.4354936E-2</v>
      </c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6"/>
      <c r="AM114" s="86">
        <f t="shared" si="14"/>
        <v>-1.6999209999999962</v>
      </c>
      <c r="AN114" s="121">
        <f t="shared" si="15"/>
        <v>-1.8708030000000022</v>
      </c>
      <c r="AO114" s="121">
        <f t="shared" si="16"/>
        <v>-7.472919999999994E-3</v>
      </c>
      <c r="AP114" s="121">
        <f t="shared" si="17"/>
        <v>-7.3393800000000065E-3</v>
      </c>
      <c r="AQ114" s="87">
        <f t="shared" si="18"/>
        <v>1.3863988000000001E-2</v>
      </c>
      <c r="AR114" s="37"/>
      <c r="AS114" s="234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>
        <v>36.500154999999999</v>
      </c>
      <c r="G115" s="187">
        <v>40.748795000000001</v>
      </c>
      <c r="H115" s="187">
        <v>0.99037785</v>
      </c>
      <c r="I115" s="62">
        <v>0.99332295999999998</v>
      </c>
      <c r="J115" s="62">
        <v>2.3991571999999999E-2</v>
      </c>
      <c r="K115" s="188"/>
      <c r="L115" s="259"/>
      <c r="M115" s="259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>
        <v>34.771070999999999</v>
      </c>
      <c r="Y115" s="187">
        <v>38.648313000000002</v>
      </c>
      <c r="Z115" s="187">
        <v>0.98418185000000002</v>
      </c>
      <c r="AA115" s="62">
        <v>0.98786357000000002</v>
      </c>
      <c r="AB115" s="62">
        <v>3.6275726000000001E-2</v>
      </c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6"/>
      <c r="AM115" s="86">
        <f t="shared" si="14"/>
        <v>-1.7290840000000003</v>
      </c>
      <c r="AN115" s="121">
        <f t="shared" si="15"/>
        <v>-2.1004819999999995</v>
      </c>
      <c r="AO115" s="121">
        <f t="shared" si="16"/>
        <v>-6.1959999999999793E-3</v>
      </c>
      <c r="AP115" s="121">
        <f t="shared" si="17"/>
        <v>-5.4593899999999529E-3</v>
      </c>
      <c r="AQ115" s="87">
        <f t="shared" si="18"/>
        <v>1.2284154000000002E-2</v>
      </c>
      <c r="AR115" s="37"/>
      <c r="AS115" s="234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>
        <v>39.717503000000001</v>
      </c>
      <c r="G116" s="187">
        <v>44.252864000000002</v>
      </c>
      <c r="H116" s="187">
        <v>0.99407405999999998</v>
      </c>
      <c r="I116" s="62">
        <v>0.99639999999999995</v>
      </c>
      <c r="J116" s="62">
        <v>1.3070306E-2</v>
      </c>
      <c r="K116" s="188"/>
      <c r="L116" s="259"/>
      <c r="M116" s="259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>
        <v>38.070678999999998</v>
      </c>
      <c r="Y116" s="187">
        <v>42.226889</v>
      </c>
      <c r="Z116" s="187">
        <v>0.99155108999999997</v>
      </c>
      <c r="AA116" s="62">
        <v>0.99460115000000004</v>
      </c>
      <c r="AB116" s="62">
        <v>1.9468876E-2</v>
      </c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6"/>
      <c r="AM116" s="86">
        <f t="shared" si="14"/>
        <v>-1.6468240000000023</v>
      </c>
      <c r="AN116" s="121">
        <f t="shared" si="15"/>
        <v>-2.0259750000000025</v>
      </c>
      <c r="AO116" s="121">
        <f t="shared" si="16"/>
        <v>-2.5229700000000133E-3</v>
      </c>
      <c r="AP116" s="121">
        <f t="shared" si="17"/>
        <v>-1.7988499999999075E-3</v>
      </c>
      <c r="AQ116" s="87">
        <f t="shared" si="18"/>
        <v>6.3985699999999993E-3</v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>
        <v>32.157915000000003</v>
      </c>
      <c r="G118" s="96">
        <v>35.893228000000001</v>
      </c>
      <c r="H118" s="96">
        <v>0.97233574</v>
      </c>
      <c r="I118" s="60">
        <v>0.97806990999999999</v>
      </c>
      <c r="J118" s="60">
        <v>5.8251801999999998E-2</v>
      </c>
      <c r="K118" s="61"/>
      <c r="L118" s="258"/>
      <c r="M118" s="258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>
        <v>31.132572</v>
      </c>
      <c r="Y118" s="96">
        <v>34.667102999999997</v>
      </c>
      <c r="Z118" s="96">
        <v>0.96006844000000002</v>
      </c>
      <c r="AA118" s="60">
        <v>0.97061677999999996</v>
      </c>
      <c r="AB118" s="60">
        <v>8.0407456000000002E-2</v>
      </c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5" t="s">
        <v>86</v>
      </c>
      <c r="AM118" s="119">
        <f t="shared" si="14"/>
        <v>-1.025343000000003</v>
      </c>
      <c r="AN118" s="95">
        <f t="shared" si="15"/>
        <v>-1.2261250000000032</v>
      </c>
      <c r="AO118" s="95">
        <f t="shared" si="16"/>
        <v>-1.2267299999999981E-2</v>
      </c>
      <c r="AP118" s="95">
        <f t="shared" si="17"/>
        <v>-7.45313000000003E-3</v>
      </c>
      <c r="AQ118" s="120">
        <f t="shared" si="18"/>
        <v>2.2155654000000004E-2</v>
      </c>
      <c r="AR118" s="37"/>
      <c r="AS118" s="234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>
        <v>35.594261000000003</v>
      </c>
      <c r="G119" s="187">
        <v>39.096497999999997</v>
      </c>
      <c r="H119" s="187">
        <v>0.98244321999999995</v>
      </c>
      <c r="I119" s="62">
        <v>0.98780615999999999</v>
      </c>
      <c r="J119" s="62">
        <v>3.8476158000000003E-2</v>
      </c>
      <c r="K119" s="188"/>
      <c r="L119" s="259"/>
      <c r="M119" s="259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>
        <v>33.310636000000002</v>
      </c>
      <c r="Y119" s="187">
        <v>36.838403999999997</v>
      </c>
      <c r="Z119" s="187">
        <v>0.97515885999999996</v>
      </c>
      <c r="AA119" s="62">
        <v>0.98140145999999995</v>
      </c>
      <c r="AB119" s="62">
        <v>5.4249964999999997E-2</v>
      </c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6"/>
      <c r="AM119" s="86">
        <f t="shared" si="14"/>
        <v>-2.2836250000000007</v>
      </c>
      <c r="AN119" s="121">
        <f t="shared" si="15"/>
        <v>-2.2580939999999998</v>
      </c>
      <c r="AO119" s="121">
        <f t="shared" si="16"/>
        <v>-7.2843599999999897E-3</v>
      </c>
      <c r="AP119" s="121">
        <f t="shared" si="17"/>
        <v>-6.4047000000000409E-3</v>
      </c>
      <c r="AQ119" s="87">
        <f t="shared" si="18"/>
        <v>1.5773806999999994E-2</v>
      </c>
      <c r="AR119" s="37"/>
      <c r="AS119" s="234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>
        <v>38.604723999999997</v>
      </c>
      <c r="G120" s="187">
        <v>42.408574000000002</v>
      </c>
      <c r="H120" s="187">
        <v>0.99051191999999999</v>
      </c>
      <c r="I120" s="62">
        <v>0.99374872999999997</v>
      </c>
      <c r="J120" s="62">
        <v>2.1225661E-2</v>
      </c>
      <c r="K120" s="188"/>
      <c r="L120" s="259"/>
      <c r="M120" s="259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>
        <v>36.282629</v>
      </c>
      <c r="Y120" s="187">
        <v>39.773983999999999</v>
      </c>
      <c r="Z120" s="187">
        <v>0.98467150000000003</v>
      </c>
      <c r="AA120" s="62">
        <v>0.98900690000000002</v>
      </c>
      <c r="AB120" s="62">
        <v>3.3731926000000002E-2</v>
      </c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6"/>
      <c r="AM120" s="86">
        <f t="shared" si="14"/>
        <v>-2.3220949999999974</v>
      </c>
      <c r="AN120" s="121">
        <f t="shared" si="15"/>
        <v>-2.6345900000000029</v>
      </c>
      <c r="AO120" s="121">
        <f t="shared" si="16"/>
        <v>-5.8404199999999573E-3</v>
      </c>
      <c r="AP120" s="121">
        <f t="shared" si="17"/>
        <v>-4.7418299999999469E-3</v>
      </c>
      <c r="AQ120" s="87">
        <f t="shared" si="18"/>
        <v>1.2506265000000003E-2</v>
      </c>
      <c r="AR120" s="37"/>
      <c r="AS120" s="234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>
        <v>40.481361999999997</v>
      </c>
      <c r="G121" s="187">
        <v>44.849234000000003</v>
      </c>
      <c r="H121" s="187">
        <v>0.99414263999999997</v>
      </c>
      <c r="I121" s="62">
        <v>0.99644261999999995</v>
      </c>
      <c r="J121" s="62">
        <v>1.2026261999999999E-2</v>
      </c>
      <c r="K121" s="188"/>
      <c r="L121" s="259"/>
      <c r="M121" s="259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>
        <v>39.820458000000002</v>
      </c>
      <c r="Y121" s="187">
        <v>43.625810999999999</v>
      </c>
      <c r="Z121" s="187">
        <v>0.99173701999999997</v>
      </c>
      <c r="AA121" s="62">
        <v>0.99495665</v>
      </c>
      <c r="AB121" s="62">
        <v>1.7903754000000001E-2</v>
      </c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6"/>
      <c r="AM121" s="86">
        <f t="shared" si="14"/>
        <v>-0.66090399999999505</v>
      </c>
      <c r="AN121" s="121">
        <f t="shared" si="15"/>
        <v>-1.2234230000000039</v>
      </c>
      <c r="AO121" s="121">
        <f t="shared" si="16"/>
        <v>-2.4056199999999972E-3</v>
      </c>
      <c r="AP121" s="121">
        <f t="shared" si="17"/>
        <v>-1.4859699999999476E-3</v>
      </c>
      <c r="AQ121" s="87">
        <f t="shared" si="18"/>
        <v>5.8774920000000015E-3</v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>
        <v>32.635418999999999</v>
      </c>
      <c r="G123" s="96">
        <v>36.093594000000003</v>
      </c>
      <c r="H123" s="96">
        <v>0.97141122999999996</v>
      </c>
      <c r="I123" s="60">
        <v>0.97835388000000001</v>
      </c>
      <c r="J123" s="60">
        <v>6.0950103999999998E-2</v>
      </c>
      <c r="K123" s="61"/>
      <c r="L123" s="258"/>
      <c r="M123" s="258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>
        <v>31.057455999999998</v>
      </c>
      <c r="Y123" s="96">
        <v>34.502113999999999</v>
      </c>
      <c r="Z123" s="96">
        <v>0.95851436999999995</v>
      </c>
      <c r="AA123" s="60">
        <v>0.96940435999999996</v>
      </c>
      <c r="AB123" s="60">
        <v>8.6771904999999996E-2</v>
      </c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5" t="s">
        <v>87</v>
      </c>
      <c r="AM123" s="119">
        <f t="shared" si="14"/>
        <v>-1.5779630000000004</v>
      </c>
      <c r="AN123" s="95">
        <f t="shared" si="15"/>
        <v>-1.5914800000000042</v>
      </c>
      <c r="AO123" s="95">
        <f t="shared" si="16"/>
        <v>-1.289686000000001E-2</v>
      </c>
      <c r="AP123" s="95">
        <f t="shared" si="17"/>
        <v>-8.9495200000000441E-3</v>
      </c>
      <c r="AQ123" s="120">
        <f t="shared" si="18"/>
        <v>2.5821800999999998E-2</v>
      </c>
      <c r="AR123" s="37"/>
      <c r="AS123" s="234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>
        <v>35.337806999999998</v>
      </c>
      <c r="G124" s="187">
        <v>38.908293</v>
      </c>
      <c r="H124" s="187">
        <v>0.98152949</v>
      </c>
      <c r="I124" s="62">
        <v>0.98723004000000003</v>
      </c>
      <c r="J124" s="62">
        <v>4.1097809999999999E-2</v>
      </c>
      <c r="K124" s="188"/>
      <c r="L124" s="259"/>
      <c r="M124" s="259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>
        <v>33.391435000000001</v>
      </c>
      <c r="Y124" s="187">
        <v>36.787587000000002</v>
      </c>
      <c r="Z124" s="187">
        <v>0.97407162000000003</v>
      </c>
      <c r="AA124" s="62">
        <v>0.98123897999999998</v>
      </c>
      <c r="AB124" s="62">
        <v>5.6939040000000003E-2</v>
      </c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6"/>
      <c r="AM124" s="86">
        <f t="shared" si="14"/>
        <v>-1.9463719999999967</v>
      </c>
      <c r="AN124" s="121">
        <f t="shared" si="15"/>
        <v>-2.1207059999999984</v>
      </c>
      <c r="AO124" s="121">
        <f t="shared" si="16"/>
        <v>-7.4578699999999776E-3</v>
      </c>
      <c r="AP124" s="121">
        <f t="shared" si="17"/>
        <v>-5.991060000000048E-3</v>
      </c>
      <c r="AQ124" s="87">
        <f t="shared" si="18"/>
        <v>1.5841230000000005E-2</v>
      </c>
      <c r="AR124" s="37"/>
      <c r="AS124" s="234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>
        <v>38.078640999999998</v>
      </c>
      <c r="G125" s="187">
        <v>42.038891999999997</v>
      </c>
      <c r="H125" s="187">
        <v>0.99025613000000001</v>
      </c>
      <c r="I125" s="62">
        <v>0.99342364999999999</v>
      </c>
      <c r="J125" s="62">
        <v>2.3161424E-2</v>
      </c>
      <c r="K125" s="188"/>
      <c r="L125" s="259"/>
      <c r="M125" s="259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>
        <v>36.053201000000001</v>
      </c>
      <c r="Y125" s="187">
        <v>39.647423000000003</v>
      </c>
      <c r="Z125" s="187">
        <v>0.98380977000000003</v>
      </c>
      <c r="AA125" s="62">
        <v>0.98877817999999995</v>
      </c>
      <c r="AB125" s="62">
        <v>3.6311094000000002E-2</v>
      </c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6"/>
      <c r="AM125" s="86">
        <f t="shared" si="14"/>
        <v>-2.0254399999999961</v>
      </c>
      <c r="AN125" s="121">
        <f t="shared" si="15"/>
        <v>-2.3914689999999936</v>
      </c>
      <c r="AO125" s="121">
        <f t="shared" si="16"/>
        <v>-6.4463599999999843E-3</v>
      </c>
      <c r="AP125" s="121">
        <f t="shared" si="17"/>
        <v>-4.6454700000000404E-3</v>
      </c>
      <c r="AQ125" s="87">
        <f t="shared" si="18"/>
        <v>1.3149670000000002E-2</v>
      </c>
      <c r="AR125" s="37"/>
      <c r="AS125" s="234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>
        <v>40.620072</v>
      </c>
      <c r="G126" s="187">
        <v>45.004694999999998</v>
      </c>
      <c r="H126" s="187">
        <v>0.9941257</v>
      </c>
      <c r="I126" s="62">
        <v>0.99642282000000004</v>
      </c>
      <c r="J126" s="62">
        <v>1.2005593E-2</v>
      </c>
      <c r="K126" s="188"/>
      <c r="L126" s="259"/>
      <c r="M126" s="259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>
        <v>39.325814000000001</v>
      </c>
      <c r="Y126" s="187">
        <v>43.179105999999997</v>
      </c>
      <c r="Z126" s="187">
        <v>0.99158243999999995</v>
      </c>
      <c r="AA126" s="62">
        <v>0.99455724000000001</v>
      </c>
      <c r="AB126" s="62">
        <v>1.8967359999999999E-2</v>
      </c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6"/>
      <c r="AM126" s="86">
        <f t="shared" si="14"/>
        <v>-1.2942579999999992</v>
      </c>
      <c r="AN126" s="121">
        <f t="shared" si="15"/>
        <v>-1.8255890000000008</v>
      </c>
      <c r="AO126" s="121">
        <f t="shared" si="16"/>
        <v>-2.5432600000000471E-3</v>
      </c>
      <c r="AP126" s="121">
        <f t="shared" si="17"/>
        <v>-1.8655800000000333E-3</v>
      </c>
      <c r="AQ126" s="87">
        <f t="shared" si="18"/>
        <v>6.9617669999999989E-3</v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>
        <v>32.375351000000002</v>
      </c>
      <c r="G128" s="96">
        <v>35.811765999999999</v>
      </c>
      <c r="H128" s="96">
        <v>0.97058489999999997</v>
      </c>
      <c r="I128" s="60">
        <v>0.97832584</v>
      </c>
      <c r="J128" s="60">
        <v>6.3817860000000004E-2</v>
      </c>
      <c r="K128" s="61"/>
      <c r="L128" s="258"/>
      <c r="M128" s="258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>
        <v>30.859418999999999</v>
      </c>
      <c r="Y128" s="96">
        <v>34.227516999999999</v>
      </c>
      <c r="Z128" s="96">
        <v>0.95746392999999996</v>
      </c>
      <c r="AA128" s="60">
        <v>0.96943858999999999</v>
      </c>
      <c r="AB128" s="60">
        <v>9.0898560000000003E-2</v>
      </c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5" t="s">
        <v>88</v>
      </c>
      <c r="AM128" s="119">
        <f t="shared" si="14"/>
        <v>-1.5159320000000029</v>
      </c>
      <c r="AN128" s="95">
        <f t="shared" si="15"/>
        <v>-1.5842489999999998</v>
      </c>
      <c r="AO128" s="95">
        <f t="shared" si="16"/>
        <v>-1.312097000000001E-2</v>
      </c>
      <c r="AP128" s="95">
        <f t="shared" si="17"/>
        <v>-8.8872500000000132E-3</v>
      </c>
      <c r="AQ128" s="120">
        <f t="shared" si="18"/>
        <v>2.7080699999999999E-2</v>
      </c>
      <c r="AR128" s="37"/>
      <c r="AS128" s="234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>
        <v>34.529178000000002</v>
      </c>
      <c r="G129" s="187">
        <v>38.29542</v>
      </c>
      <c r="H129" s="187">
        <v>0.98079198999999995</v>
      </c>
      <c r="I129" s="62">
        <v>0.98635839000000003</v>
      </c>
      <c r="J129" s="62">
        <v>4.3481150000000003E-2</v>
      </c>
      <c r="K129" s="188"/>
      <c r="L129" s="259"/>
      <c r="M129" s="259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>
        <v>32.896683000000003</v>
      </c>
      <c r="Y129" s="187">
        <v>36.319902999999996</v>
      </c>
      <c r="Z129" s="187">
        <v>0.97286541000000004</v>
      </c>
      <c r="AA129" s="62">
        <v>0.98036164999999997</v>
      </c>
      <c r="AB129" s="62">
        <v>6.0459230000000003E-2</v>
      </c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6"/>
      <c r="AM129" s="86">
        <f t="shared" si="14"/>
        <v>-1.6324949999999987</v>
      </c>
      <c r="AN129" s="121">
        <f t="shared" si="15"/>
        <v>-1.9755170000000035</v>
      </c>
      <c r="AO129" s="121">
        <f t="shared" si="16"/>
        <v>-7.9265799999999054E-3</v>
      </c>
      <c r="AP129" s="121">
        <f t="shared" si="17"/>
        <v>-5.9967400000000559E-3</v>
      </c>
      <c r="AQ129" s="87">
        <f t="shared" si="18"/>
        <v>1.697808E-2</v>
      </c>
      <c r="AR129" s="37"/>
      <c r="AS129" s="234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>
        <v>37.335330999999996</v>
      </c>
      <c r="G130" s="187">
        <v>41.579175999999997</v>
      </c>
      <c r="H130" s="187">
        <v>0.99007261000000002</v>
      </c>
      <c r="I130" s="62">
        <v>0.99330377000000003</v>
      </c>
      <c r="J130" s="62">
        <v>2.4367396E-2</v>
      </c>
      <c r="K130" s="188"/>
      <c r="L130" s="259"/>
      <c r="M130" s="259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>
        <v>35.355626999999998</v>
      </c>
      <c r="Y130" s="187">
        <v>39.177925000000002</v>
      </c>
      <c r="Z130" s="187">
        <v>0.98315302999999998</v>
      </c>
      <c r="AA130" s="62">
        <v>0.98847434999999995</v>
      </c>
      <c r="AB130" s="62">
        <v>3.8397500000000001E-2</v>
      </c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6"/>
      <c r="AM130" s="86">
        <f t="shared" si="14"/>
        <v>-1.9797039999999981</v>
      </c>
      <c r="AN130" s="121">
        <f t="shared" si="15"/>
        <v>-2.4012509999999949</v>
      </c>
      <c r="AO130" s="121">
        <f t="shared" si="16"/>
        <v>-6.9195800000000363E-3</v>
      </c>
      <c r="AP130" s="121">
        <f t="shared" si="17"/>
        <v>-4.8294200000000842E-3</v>
      </c>
      <c r="AQ130" s="87">
        <f t="shared" si="18"/>
        <v>1.4030104000000002E-2</v>
      </c>
      <c r="AR130" s="37"/>
      <c r="AS130" s="234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>
        <v>40.92033</v>
      </c>
      <c r="G131" s="187">
        <v>45.310775</v>
      </c>
      <c r="H131" s="187">
        <v>0.99412621999999995</v>
      </c>
      <c r="I131" s="62">
        <v>0.99652103999999997</v>
      </c>
      <c r="J131" s="62">
        <v>1.1192090999999999E-2</v>
      </c>
      <c r="K131" s="188"/>
      <c r="L131" s="259"/>
      <c r="M131" s="259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>
        <v>38.518873999999997</v>
      </c>
      <c r="Y131" s="187">
        <v>42.693368</v>
      </c>
      <c r="Z131" s="187">
        <v>0.99144206999999995</v>
      </c>
      <c r="AA131" s="62">
        <v>0.99434206000000003</v>
      </c>
      <c r="AB131" s="62">
        <v>1.9282125000000001E-2</v>
      </c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6"/>
      <c r="AM131" s="86">
        <f t="shared" si="14"/>
        <v>-2.4014560000000031</v>
      </c>
      <c r="AN131" s="121">
        <f t="shared" si="15"/>
        <v>-2.617407</v>
      </c>
      <c r="AO131" s="121">
        <f t="shared" si="16"/>
        <v>-2.6841499999999963E-3</v>
      </c>
      <c r="AP131" s="121">
        <f t="shared" si="17"/>
        <v>-2.1789799999999415E-3</v>
      </c>
      <c r="AQ131" s="87">
        <f t="shared" si="18"/>
        <v>8.0900340000000012E-3</v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>
        <v>33.046053000000001</v>
      </c>
      <c r="G133" s="96">
        <v>36.195082999999997</v>
      </c>
      <c r="H133" s="96">
        <v>0.97112264000000004</v>
      </c>
      <c r="I133" s="60">
        <v>0.97915227000000005</v>
      </c>
      <c r="J133" s="60">
        <v>6.2016139999999997E-2</v>
      </c>
      <c r="K133" s="61"/>
      <c r="L133" s="258"/>
      <c r="M133" s="258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>
        <v>31.506729</v>
      </c>
      <c r="Y133" s="96">
        <v>34.687693000000003</v>
      </c>
      <c r="Z133" s="96">
        <v>0.95759406999999996</v>
      </c>
      <c r="AA133" s="60">
        <v>0.97145276000000003</v>
      </c>
      <c r="AB133" s="60">
        <v>8.7450849999999997E-2</v>
      </c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5" t="s">
        <v>89</v>
      </c>
      <c r="AM133" s="119">
        <f t="shared" si="14"/>
        <v>-1.5393240000000006</v>
      </c>
      <c r="AN133" s="95">
        <f t="shared" si="15"/>
        <v>-1.5073899999999938</v>
      </c>
      <c r="AO133" s="95">
        <f t="shared" si="16"/>
        <v>-1.3528570000000073E-2</v>
      </c>
      <c r="AP133" s="95">
        <f t="shared" si="17"/>
        <v>-7.6995100000000205E-3</v>
      </c>
      <c r="AQ133" s="120">
        <f t="shared" si="18"/>
        <v>2.5434709999999999E-2</v>
      </c>
      <c r="AR133" s="37"/>
      <c r="AS133" s="234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>
        <v>35.314962000000001</v>
      </c>
      <c r="G134" s="187">
        <v>38.666414000000003</v>
      </c>
      <c r="H134" s="187">
        <v>0.98132688999999995</v>
      </c>
      <c r="I134" s="62">
        <v>0.98654699999999995</v>
      </c>
      <c r="J134" s="62">
        <v>4.2085602999999999E-2</v>
      </c>
      <c r="K134" s="188"/>
      <c r="L134" s="259"/>
      <c r="M134" s="259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>
        <v>33.393770000000004</v>
      </c>
      <c r="Y134" s="187">
        <v>36.526733999999998</v>
      </c>
      <c r="Z134" s="187">
        <v>0.97335419999999995</v>
      </c>
      <c r="AA134" s="62">
        <v>0.98076649000000005</v>
      </c>
      <c r="AB134" s="62">
        <v>5.8909163E-2</v>
      </c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6"/>
      <c r="AM134" s="86">
        <f t="shared" si="14"/>
        <v>-1.9211919999999978</v>
      </c>
      <c r="AN134" s="121">
        <f t="shared" si="15"/>
        <v>-2.1396800000000056</v>
      </c>
      <c r="AO134" s="121">
        <f t="shared" si="16"/>
        <v>-7.9726900000000045E-3</v>
      </c>
      <c r="AP134" s="121">
        <f t="shared" si="17"/>
        <v>-5.7805099999999054E-3</v>
      </c>
      <c r="AQ134" s="87">
        <f t="shared" si="18"/>
        <v>1.6823560000000001E-2</v>
      </c>
      <c r="AR134" s="37"/>
      <c r="AS134" s="234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>
        <v>38.510213999999998</v>
      </c>
      <c r="G135" s="187">
        <v>42.372591</v>
      </c>
      <c r="H135" s="187">
        <v>0.99013496999999995</v>
      </c>
      <c r="I135" s="62">
        <v>0.99369964</v>
      </c>
      <c r="J135" s="62">
        <v>2.2602859999999999E-2</v>
      </c>
      <c r="K135" s="188"/>
      <c r="L135" s="259"/>
      <c r="M135" s="259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>
        <v>36.187550000000002</v>
      </c>
      <c r="Y135" s="187">
        <v>39.525174999999997</v>
      </c>
      <c r="Z135" s="187">
        <v>0.98358652000000002</v>
      </c>
      <c r="AA135" s="62">
        <v>0.98861891000000002</v>
      </c>
      <c r="AB135" s="62">
        <v>3.7060893999999997E-2</v>
      </c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6"/>
      <c r="AM135" s="86">
        <f t="shared" si="14"/>
        <v>-2.3226639999999961</v>
      </c>
      <c r="AN135" s="121">
        <f t="shared" si="15"/>
        <v>-2.8474160000000026</v>
      </c>
      <c r="AO135" s="121">
        <f t="shared" si="16"/>
        <v>-6.5484499999999279E-3</v>
      </c>
      <c r="AP135" s="121">
        <f t="shared" si="17"/>
        <v>-5.0807299999999778E-3</v>
      </c>
      <c r="AQ135" s="87">
        <f t="shared" si="18"/>
        <v>1.4458033999999998E-2</v>
      </c>
      <c r="AR135" s="37"/>
      <c r="AS135" s="234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>
        <v>41.950429999999997</v>
      </c>
      <c r="G136" s="187">
        <v>45.844166999999999</v>
      </c>
      <c r="H136" s="187">
        <v>0.99406313999999996</v>
      </c>
      <c r="I136" s="62">
        <v>0.99660758000000005</v>
      </c>
      <c r="J136" s="62">
        <v>1.0607999E-2</v>
      </c>
      <c r="K136" s="188"/>
      <c r="L136" s="259"/>
      <c r="M136" s="259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>
        <v>39.523159999999997</v>
      </c>
      <c r="Y136" s="187">
        <v>43.379891000000001</v>
      </c>
      <c r="Z136" s="187">
        <v>0.99149182000000002</v>
      </c>
      <c r="AA136" s="62">
        <v>0.99473347000000001</v>
      </c>
      <c r="AB136" s="62">
        <v>1.8272482E-2</v>
      </c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6"/>
      <c r="AM136" s="86">
        <f t="shared" si="14"/>
        <v>-2.42727</v>
      </c>
      <c r="AN136" s="121">
        <f t="shared" si="15"/>
        <v>-2.4642759999999981</v>
      </c>
      <c r="AO136" s="121">
        <f t="shared" si="16"/>
        <v>-2.5713199999999325E-3</v>
      </c>
      <c r="AP136" s="121">
        <f t="shared" si="17"/>
        <v>-1.8741100000000399E-3</v>
      </c>
      <c r="AQ136" s="87">
        <f t="shared" si="18"/>
        <v>7.6644829999999997E-3</v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5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9"/>
      <c r="M139" s="259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9"/>
      <c r="M140" s="259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9"/>
      <c r="M141" s="259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5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9"/>
      <c r="M144" s="259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9"/>
      <c r="M145" s="259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9"/>
      <c r="M146" s="259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5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9"/>
      <c r="M149" s="259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9"/>
      <c r="M150" s="259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9"/>
      <c r="M151" s="259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5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9"/>
      <c r="M154" s="259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9"/>
      <c r="M155" s="259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9"/>
      <c r="M156" s="259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5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9"/>
      <c r="M159" s="259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9"/>
      <c r="M160" s="259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9"/>
      <c r="M161" s="259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5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9"/>
      <c r="M164" s="259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9"/>
      <c r="M165" s="259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9"/>
      <c r="M166" s="259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5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9"/>
      <c r="M169" s="259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9"/>
      <c r="M170" s="259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9"/>
      <c r="M171" s="259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5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9"/>
      <c r="M174" s="259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9"/>
      <c r="M175" s="259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9"/>
      <c r="M176" s="259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5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9"/>
      <c r="M179" s="259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9"/>
      <c r="M180" s="259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9"/>
      <c r="M181" s="259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5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9"/>
      <c r="M184" s="259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9"/>
      <c r="M185" s="259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9"/>
      <c r="M186" s="259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5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9"/>
      <c r="M189" s="259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9"/>
      <c r="M190" s="259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9"/>
      <c r="M191" s="259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30.398133999999999</v>
      </c>
      <c r="G641" s="135">
        <f t="shared" si="59"/>
        <v>33.654103999999997</v>
      </c>
      <c r="H641" s="135">
        <f t="shared" si="59"/>
        <v>0.96639260999999999</v>
      </c>
      <c r="I641" s="135">
        <f t="shared" si="59"/>
        <v>0.97105370000000002</v>
      </c>
      <c r="J641" s="135">
        <f t="shared" si="59"/>
        <v>5.5875577000000003E-2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29.096364000000001</v>
      </c>
      <c r="Y641" s="135">
        <f t="shared" si="60"/>
        <v>31.990670999999999</v>
      </c>
      <c r="Z641" s="135">
        <f t="shared" si="60"/>
        <v>0.95231907000000005</v>
      </c>
      <c r="AA641" s="135">
        <f t="shared" si="60"/>
        <v>0.96185047999999995</v>
      </c>
      <c r="AB641" s="135">
        <f t="shared" si="60"/>
        <v>7.7134036000000003E-2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4"/>
      <c r="F642" s="18">
        <f t="shared" si="59"/>
        <v>32.964004000000003</v>
      </c>
      <c r="G642" s="18">
        <f t="shared" si="59"/>
        <v>36.891778000000002</v>
      </c>
      <c r="H642" s="18">
        <f t="shared" si="59"/>
        <v>0.98028727000000004</v>
      </c>
      <c r="I642" s="18">
        <f t="shared" si="59"/>
        <v>0.98371333999999999</v>
      </c>
      <c r="J642" s="18">
        <f t="shared" si="59"/>
        <v>3.8109129999999998E-2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32</v>
      </c>
      <c r="V642" s="107"/>
      <c r="W642" s="264"/>
      <c r="X642" s="18">
        <f t="shared" si="60"/>
        <v>31.013770999999998</v>
      </c>
      <c r="Y642" s="18">
        <f t="shared" si="60"/>
        <v>34.204752999999997</v>
      </c>
      <c r="Z642" s="18">
        <f t="shared" si="60"/>
        <v>0.97048694000000002</v>
      </c>
      <c r="AA642" s="18">
        <f t="shared" si="60"/>
        <v>0.97513897000000005</v>
      </c>
      <c r="AB642" s="18">
        <f t="shared" si="60"/>
        <v>5.1035303999999997E-2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4"/>
      <c r="F643" s="18">
        <f t="shared" si="59"/>
        <v>36.326689000000002</v>
      </c>
      <c r="G643" s="18">
        <f t="shared" si="59"/>
        <v>40.748795000000001</v>
      </c>
      <c r="H643" s="18">
        <f t="shared" si="59"/>
        <v>0.98973438000000002</v>
      </c>
      <c r="I643" s="18">
        <f t="shared" si="59"/>
        <v>0.99245320000000004</v>
      </c>
      <c r="J643" s="18">
        <f t="shared" si="59"/>
        <v>1.9632941000000001E-2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33</v>
      </c>
      <c r="V643" s="107"/>
      <c r="W643" s="264"/>
      <c r="X643" s="18">
        <f t="shared" si="60"/>
        <v>33.751294000000001</v>
      </c>
      <c r="Y643" s="18">
        <f t="shared" si="60"/>
        <v>37.688901999999999</v>
      </c>
      <c r="Z643" s="18">
        <f t="shared" si="60"/>
        <v>0.98293697999999996</v>
      </c>
      <c r="AA643" s="18">
        <f t="shared" si="60"/>
        <v>0.98595776999999996</v>
      </c>
      <c r="AB643" s="18">
        <f t="shared" si="60"/>
        <v>3.2273627999999999E-2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4"/>
      <c r="F644" s="18">
        <f t="shared" si="59"/>
        <v>38.623103</v>
      </c>
      <c r="G644" s="18">
        <f t="shared" si="59"/>
        <v>43.421472999999999</v>
      </c>
      <c r="H644" s="18">
        <f t="shared" si="59"/>
        <v>0.99370225000000001</v>
      </c>
      <c r="I644" s="18">
        <f t="shared" si="59"/>
        <v>0.99574764999999998</v>
      </c>
      <c r="J644" s="18">
        <f t="shared" si="59"/>
        <v>9.2363129999999995E-3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35</v>
      </c>
      <c r="V644" s="107"/>
      <c r="W644" s="264"/>
      <c r="X644" s="18">
        <f t="shared" si="60"/>
        <v>37.522202</v>
      </c>
      <c r="Y644" s="18">
        <f t="shared" si="60"/>
        <v>42.091109000000003</v>
      </c>
      <c r="Z644" s="18">
        <f t="shared" si="60"/>
        <v>0.99100235999999997</v>
      </c>
      <c r="AA644" s="18">
        <f t="shared" si="60"/>
        <v>0.99382683999999999</v>
      </c>
      <c r="AB644" s="18">
        <f t="shared" si="60"/>
        <v>1.5735320000000001E-2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89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33.046053000000001</v>
      </c>
      <c r="G646" s="135">
        <f t="shared" si="61"/>
        <v>36.195082999999997</v>
      </c>
      <c r="H646" s="135">
        <f t="shared" si="61"/>
        <v>0.97233574</v>
      </c>
      <c r="I646" s="135">
        <f t="shared" si="61"/>
        <v>0.97915227000000005</v>
      </c>
      <c r="J646" s="135">
        <f t="shared" si="61"/>
        <v>7.1138610000000005E-2</v>
      </c>
      <c r="K646" s="109"/>
      <c r="L646" s="109"/>
      <c r="M646" s="109"/>
      <c r="N646" s="109"/>
      <c r="O646" s="263"/>
      <c r="P646" s="109"/>
      <c r="Q646" s="110"/>
      <c r="R646" s="111"/>
      <c r="T646" s="289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31.506729</v>
      </c>
      <c r="Y646" s="135">
        <f t="shared" si="62"/>
        <v>34.687693000000003</v>
      </c>
      <c r="Z646" s="135">
        <f t="shared" si="62"/>
        <v>0.96013448000000001</v>
      </c>
      <c r="AA646" s="135">
        <f t="shared" si="62"/>
        <v>0.97145276000000003</v>
      </c>
      <c r="AB646" s="135">
        <f t="shared" si="62"/>
        <v>9.8274513999999993E-2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4"/>
      <c r="F647" s="18">
        <f t="shared" si="61"/>
        <v>35.594261000000003</v>
      </c>
      <c r="G647" s="18">
        <f t="shared" si="61"/>
        <v>39.096497999999997</v>
      </c>
      <c r="H647" s="18">
        <f t="shared" si="61"/>
        <v>0.98244321999999995</v>
      </c>
      <c r="I647" s="18">
        <f t="shared" si="61"/>
        <v>0.98780615999999999</v>
      </c>
      <c r="J647" s="18">
        <f t="shared" si="61"/>
        <v>4.7331209999999999E-2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32</v>
      </c>
      <c r="V647" s="107"/>
      <c r="W647" s="264"/>
      <c r="X647" s="18">
        <f t="shared" si="62"/>
        <v>33.393770000000004</v>
      </c>
      <c r="Y647" s="18">
        <f t="shared" si="62"/>
        <v>36.838403999999997</v>
      </c>
      <c r="Z647" s="18">
        <f t="shared" si="62"/>
        <v>0.97515885999999996</v>
      </c>
      <c r="AA647" s="18">
        <f t="shared" si="62"/>
        <v>0.98140145999999995</v>
      </c>
      <c r="AB647" s="18">
        <f t="shared" si="62"/>
        <v>6.4882460000000003E-2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4"/>
      <c r="F648" s="18">
        <f t="shared" si="61"/>
        <v>38.821005999999997</v>
      </c>
      <c r="G648" s="18">
        <f t="shared" si="61"/>
        <v>42.558416000000001</v>
      </c>
      <c r="H648" s="18">
        <f t="shared" si="61"/>
        <v>0.99051191999999999</v>
      </c>
      <c r="I648" s="18">
        <f t="shared" si="61"/>
        <v>0.99374872999999997</v>
      </c>
      <c r="J648" s="18">
        <f t="shared" si="61"/>
        <v>2.8399226999999999E-2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33</v>
      </c>
      <c r="V648" s="107"/>
      <c r="W648" s="264"/>
      <c r="X648" s="18">
        <f t="shared" si="62"/>
        <v>36.333050999999998</v>
      </c>
      <c r="Y648" s="18">
        <f t="shared" si="62"/>
        <v>39.773983999999999</v>
      </c>
      <c r="Z648" s="18">
        <f t="shared" si="62"/>
        <v>0.98467150000000003</v>
      </c>
      <c r="AA648" s="18">
        <f t="shared" si="62"/>
        <v>0.98900690000000002</v>
      </c>
      <c r="AB648" s="18">
        <f t="shared" si="62"/>
        <v>4.1598233999999998E-2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4"/>
      <c r="F649" s="18">
        <f t="shared" si="61"/>
        <v>41.950429999999997</v>
      </c>
      <c r="G649" s="18">
        <f t="shared" si="61"/>
        <v>45.844166999999999</v>
      </c>
      <c r="H649" s="18">
        <f t="shared" si="61"/>
        <v>0.99414263999999997</v>
      </c>
      <c r="I649" s="18">
        <f t="shared" si="61"/>
        <v>0.99660758000000005</v>
      </c>
      <c r="J649" s="18">
        <f t="shared" si="61"/>
        <v>1.5111492000000001E-2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35</v>
      </c>
      <c r="V649" s="107"/>
      <c r="W649" s="264"/>
      <c r="X649" s="18">
        <f t="shared" si="62"/>
        <v>39.820458000000002</v>
      </c>
      <c r="Y649" s="18">
        <f t="shared" si="62"/>
        <v>43.625810999999999</v>
      </c>
      <c r="Z649" s="18">
        <f t="shared" si="62"/>
        <v>0.99173701999999997</v>
      </c>
      <c r="AA649" s="18">
        <f t="shared" si="62"/>
        <v>0.99495665</v>
      </c>
      <c r="AB649" s="18">
        <f t="shared" si="62"/>
        <v>2.1868642000000001E-2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2"/>
      <c r="F651" s="135">
        <f t="shared" ref="F651:J654" si="63">F646-F641</f>
        <v>2.6479190000000017</v>
      </c>
      <c r="G651" s="135">
        <f t="shared" si="63"/>
        <v>2.5409790000000001</v>
      </c>
      <c r="H651" s="135">
        <f t="shared" si="63"/>
        <v>5.9431300000000187E-3</v>
      </c>
      <c r="I651" s="135">
        <f t="shared" si="63"/>
        <v>8.0985700000000271E-3</v>
      </c>
      <c r="J651" s="135">
        <f t="shared" si="63"/>
        <v>1.5263033000000002E-2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192</v>
      </c>
      <c r="U651" s="25" t="s">
        <v>31</v>
      </c>
      <c r="V651" s="106"/>
      <c r="W651" s="262"/>
      <c r="X651" s="135">
        <f t="shared" ref="X651:AB654" si="64">X646-X641</f>
        <v>2.4103649999999988</v>
      </c>
      <c r="Y651" s="135">
        <f t="shared" si="64"/>
        <v>2.697022000000004</v>
      </c>
      <c r="Z651" s="135">
        <f t="shared" si="64"/>
        <v>7.8154099999999671E-3</v>
      </c>
      <c r="AA651" s="135">
        <f t="shared" si="64"/>
        <v>9.6022800000000741E-3</v>
      </c>
      <c r="AB651" s="135">
        <f t="shared" si="64"/>
        <v>2.114047799999999E-2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4"/>
      <c r="F652" s="18">
        <f t="shared" si="63"/>
        <v>2.6302570000000003</v>
      </c>
      <c r="G652" s="18">
        <f t="shared" si="63"/>
        <v>2.2047199999999947</v>
      </c>
      <c r="H652" s="18">
        <f t="shared" si="63"/>
        <v>2.1559499999999066E-3</v>
      </c>
      <c r="I652" s="18">
        <f t="shared" si="63"/>
        <v>4.092819999999997E-3</v>
      </c>
      <c r="J652" s="18">
        <f t="shared" si="63"/>
        <v>9.2220800000000006E-3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32</v>
      </c>
      <c r="V652" s="107"/>
      <c r="W652" s="264"/>
      <c r="X652" s="18">
        <f t="shared" si="64"/>
        <v>2.3799990000000051</v>
      </c>
      <c r="Y652" s="18">
        <f t="shared" si="64"/>
        <v>2.6336510000000004</v>
      </c>
      <c r="Z652" s="18">
        <f t="shared" si="64"/>
        <v>4.6719199999999406E-3</v>
      </c>
      <c r="AA652" s="18">
        <f t="shared" si="64"/>
        <v>6.2624899999998984E-3</v>
      </c>
      <c r="AB652" s="18">
        <f t="shared" si="64"/>
        <v>1.3847156000000006E-2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4"/>
      <c r="F653" s="18">
        <f t="shared" si="63"/>
        <v>2.4943169999999952</v>
      </c>
      <c r="G653" s="18">
        <f t="shared" si="63"/>
        <v>1.8096209999999999</v>
      </c>
      <c r="H653" s="18">
        <f t="shared" si="63"/>
        <v>7.7753999999996548E-4</v>
      </c>
      <c r="I653" s="18">
        <f t="shared" si="63"/>
        <v>1.2955299999999337E-3</v>
      </c>
      <c r="J653" s="18">
        <f t="shared" si="63"/>
        <v>8.7662859999999981E-3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33</v>
      </c>
      <c r="V653" s="107"/>
      <c r="W653" s="264"/>
      <c r="X653" s="18">
        <f t="shared" si="64"/>
        <v>2.5817569999999961</v>
      </c>
      <c r="Y653" s="18">
        <f t="shared" si="64"/>
        <v>2.0850819999999999</v>
      </c>
      <c r="Z653" s="18">
        <f t="shared" si="64"/>
        <v>1.7345200000000727E-3</v>
      </c>
      <c r="AA653" s="18">
        <f t="shared" si="64"/>
        <v>3.0491300000000665E-3</v>
      </c>
      <c r="AB653" s="18">
        <f t="shared" si="64"/>
        <v>9.3246059999999992E-3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4"/>
      <c r="F654" s="18">
        <f t="shared" si="63"/>
        <v>3.3273269999999968</v>
      </c>
      <c r="G654" s="18">
        <f t="shared" si="63"/>
        <v>2.4226939999999999</v>
      </c>
      <c r="H654" s="18">
        <f t="shared" si="63"/>
        <v>4.403899999999572E-4</v>
      </c>
      <c r="I654" s="18">
        <f t="shared" si="63"/>
        <v>8.5993000000006425E-4</v>
      </c>
      <c r="J654" s="18">
        <f t="shared" si="63"/>
        <v>5.8751790000000012E-3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35</v>
      </c>
      <c r="V654" s="107"/>
      <c r="W654" s="264"/>
      <c r="X654" s="18">
        <f t="shared" si="64"/>
        <v>2.2982560000000021</v>
      </c>
      <c r="Y654" s="18">
        <f t="shared" si="64"/>
        <v>1.5347019999999958</v>
      </c>
      <c r="Z654" s="18">
        <f t="shared" si="64"/>
        <v>7.3465999999999809E-4</v>
      </c>
      <c r="AA654" s="18">
        <f t="shared" si="64"/>
        <v>1.1298100000000089E-3</v>
      </c>
      <c r="AB654" s="18">
        <f t="shared" si="64"/>
        <v>6.1333220000000001E-3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T388:T392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17</v>
      </c>
      <c r="C2" s="295" t="str">
        <f>CONCATENATE("Summary [ ",'Summary (auto)'!$C$3," ]")</f>
        <v>Summary [ 12bit-quantize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bartender_semitrack</v>
      </c>
      <c r="U2" s="290" t="str">
        <f>CONCATENATE("Summary [ ",'Summary (auto)'!$C$4," ]")</f>
        <v>Summary [ 11bit-quantize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1"/>
      <c r="AK2" s="199"/>
      <c r="AL2" s="161" t="str">
        <f>$B$2</f>
        <v>bartender_semitrack</v>
      </c>
      <c r="AM2" s="305" t="s">
        <v>47</v>
      </c>
      <c r="AN2" s="269"/>
      <c r="AO2" s="269"/>
      <c r="AP2" s="269"/>
      <c r="AQ2" s="291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0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0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3"/>
      <c r="Q4" s="273"/>
      <c r="R4" s="301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3"/>
      <c r="AI4" s="273"/>
      <c r="AJ4" s="301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9"/>
      <c r="C5" s="25" t="s">
        <v>31</v>
      </c>
      <c r="D5" s="26"/>
      <c r="E5" s="125">
        <f>E23</f>
        <v>39123.160000000003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31.51035833333334</v>
      </c>
      <c r="G5" s="30">
        <f t="shared" si="0"/>
        <v>34.762131904761908</v>
      </c>
      <c r="H5" s="30">
        <f t="shared" si="0"/>
        <v>0.96837816095238116</v>
      </c>
      <c r="I5" s="90">
        <f t="shared" si="0"/>
        <v>0.97487475571428583</v>
      </c>
      <c r="J5" s="90">
        <f t="shared" si="0"/>
        <v>6.3734913857142847E-2</v>
      </c>
      <c r="K5" s="55"/>
      <c r="L5" s="55"/>
      <c r="M5" s="55"/>
      <c r="N5" s="26"/>
      <c r="O5" s="56"/>
      <c r="P5" s="130">
        <f t="shared" ref="P5:Q8" si="1">P16</f>
        <v>29.905999999999999</v>
      </c>
      <c r="Q5" s="151">
        <f t="shared" si="1"/>
        <v>9.7650000000000006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3"/>
      <c r="U5" s="25" t="s">
        <v>31</v>
      </c>
      <c r="V5" s="26"/>
      <c r="W5" s="126">
        <f>W23</f>
        <v>29762.48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30.090004761904758</v>
      </c>
      <c r="Y5" s="30">
        <f t="shared" si="2"/>
        <v>33.203428428571428</v>
      </c>
      <c r="Z5" s="30">
        <f t="shared" si="2"/>
        <v>0.95485737428571427</v>
      </c>
      <c r="AA5" s="90">
        <f t="shared" si="2"/>
        <v>0.9672371642857146</v>
      </c>
      <c r="AB5" s="90">
        <f t="shared" si="2"/>
        <v>8.6702063809523833E-2</v>
      </c>
      <c r="AC5" s="55"/>
      <c r="AD5" s="55"/>
      <c r="AE5" s="55"/>
      <c r="AF5" s="26"/>
      <c r="AG5" s="239"/>
      <c r="AH5" s="130">
        <f t="shared" ref="AH5:AI8" si="3">AH16</f>
        <v>27.75</v>
      </c>
      <c r="AI5" s="151">
        <f t="shared" si="3"/>
        <v>9.7959999999999994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-2.0940184829471353E-2</v>
      </c>
      <c r="AN5" s="241">
        <f>bdrate($E5:$E8,G5:G8,$W5:$W8,Y5:Y8)</f>
        <v>-1.2589237673718778E-2</v>
      </c>
      <c r="AO5" s="241">
        <f>bdrate($E5:$E8,H5:H8,$W5:$W8,Z5:Z8)</f>
        <v>3.9115074891868939E-3</v>
      </c>
      <c r="AP5" s="241">
        <f>bdrate($E5:$E8,I5:I8,$W5:$W8,AA5:AA8)</f>
        <v>-1.742316601775451E-2</v>
      </c>
      <c r="AQ5" s="242">
        <f>bdrateInverted($E5:$E8,J5:J8,$W5:$W8,AB5:AB8)</f>
        <v>-5.1257564893728569E-3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57942.776000000005</v>
      </c>
      <c r="F6" s="90">
        <f t="shared" si="0"/>
        <v>34.292316666666672</v>
      </c>
      <c r="G6" s="90">
        <f t="shared" si="0"/>
        <v>37.87595809523809</v>
      </c>
      <c r="H6" s="90">
        <f t="shared" si="0"/>
        <v>0.98000944999999984</v>
      </c>
      <c r="I6" s="90">
        <f t="shared" si="0"/>
        <v>0.98511816190476176</v>
      </c>
      <c r="J6" s="90">
        <f t="shared" si="0"/>
        <v>4.3142481809523806E-2</v>
      </c>
      <c r="K6" s="56"/>
      <c r="L6" s="56"/>
      <c r="M6" s="56"/>
      <c r="N6" s="28"/>
      <c r="O6" s="56"/>
      <c r="P6" s="130">
        <f t="shared" si="1"/>
        <v>29.827999999999999</v>
      </c>
      <c r="Q6" s="130">
        <f t="shared" si="1"/>
        <v>10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42995.167999999998</v>
      </c>
      <c r="X6" s="90">
        <f t="shared" si="2"/>
        <v>32.273611666666667</v>
      </c>
      <c r="Y6" s="90">
        <f t="shared" si="2"/>
        <v>35.52747633333334</v>
      </c>
      <c r="Z6" s="90">
        <f t="shared" si="2"/>
        <v>0.97140112000000001</v>
      </c>
      <c r="AA6" s="90">
        <f t="shared" si="2"/>
        <v>0.97848649714285707</v>
      </c>
      <c r="AB6" s="90">
        <f t="shared" si="2"/>
        <v>5.8780881571428578E-2</v>
      </c>
      <c r="AC6" s="56"/>
      <c r="AD6" s="56"/>
      <c r="AE6" s="56"/>
      <c r="AF6" s="28"/>
      <c r="AG6" s="239"/>
      <c r="AH6" s="130">
        <f t="shared" si="3"/>
        <v>28.062000000000001</v>
      </c>
      <c r="AI6" s="130">
        <f t="shared" si="3"/>
        <v>10.109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86871.504000000001</v>
      </c>
      <c r="F7" s="90">
        <f t="shared" si="0"/>
        <v>37.348537952380951</v>
      </c>
      <c r="G7" s="90">
        <f t="shared" si="0"/>
        <v>41.419684476190483</v>
      </c>
      <c r="H7" s="90">
        <f t="shared" si="0"/>
        <v>0.98935317476190476</v>
      </c>
      <c r="I7" s="90">
        <f t="shared" si="0"/>
        <v>0.99272395999999996</v>
      </c>
      <c r="J7" s="90">
        <f t="shared" si="0"/>
        <v>2.3475183380952381E-2</v>
      </c>
      <c r="K7" s="56"/>
      <c r="L7" s="56"/>
      <c r="M7" s="56"/>
      <c r="N7" s="28"/>
      <c r="O7" s="56"/>
      <c r="P7" s="130">
        <f t="shared" si="1"/>
        <v>30.295999999999999</v>
      </c>
      <c r="Q7" s="130">
        <f t="shared" si="1"/>
        <v>10.045999999999999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64003.215999999993</v>
      </c>
      <c r="X7" s="90">
        <f t="shared" si="2"/>
        <v>35.16510961904762</v>
      </c>
      <c r="Y7" s="90">
        <f t="shared" si="2"/>
        <v>38.829559238095236</v>
      </c>
      <c r="Z7" s="90">
        <f t="shared" si="2"/>
        <v>0.98267256619047638</v>
      </c>
      <c r="AA7" s="90">
        <f t="shared" si="2"/>
        <v>0.98765682095238072</v>
      </c>
      <c r="AB7" s="90">
        <f t="shared" si="2"/>
        <v>3.7341305190476196E-2</v>
      </c>
      <c r="AC7" s="56"/>
      <c r="AD7" s="56"/>
      <c r="AE7" s="56"/>
      <c r="AF7" s="28"/>
      <c r="AG7" s="239"/>
      <c r="AH7" s="130">
        <f t="shared" si="3"/>
        <v>28.295999999999999</v>
      </c>
      <c r="AI7" s="130">
        <f t="shared" si="3"/>
        <v>10.125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125675.568</v>
      </c>
      <c r="F8" s="90">
        <f t="shared" si="0"/>
        <v>40.034859047619051</v>
      </c>
      <c r="G8" s="90">
        <f t="shared" si="0"/>
        <v>44.360895238095232</v>
      </c>
      <c r="H8" s="90">
        <f t="shared" si="0"/>
        <v>0.99349843380952385</v>
      </c>
      <c r="I8" s="90">
        <f t="shared" si="0"/>
        <v>0.99606481857142859</v>
      </c>
      <c r="J8" s="90">
        <f t="shared" si="0"/>
        <v>1.2726224428571428E-2</v>
      </c>
      <c r="K8" s="56"/>
      <c r="L8" s="56"/>
      <c r="M8" s="56"/>
      <c r="N8" s="28"/>
      <c r="O8" s="56"/>
      <c r="P8" s="130">
        <f t="shared" si="1"/>
        <v>31.030999999999999</v>
      </c>
      <c r="Q8" s="130">
        <f t="shared" si="1"/>
        <v>10.39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95661.008000000016</v>
      </c>
      <c r="X8" s="90">
        <f t="shared" si="2"/>
        <v>38.419028571428576</v>
      </c>
      <c r="Y8" s="90">
        <f t="shared" si="2"/>
        <v>42.566656285714281</v>
      </c>
      <c r="Z8" s="90">
        <f t="shared" si="2"/>
        <v>0.99075523714285707</v>
      </c>
      <c r="AA8" s="90">
        <f t="shared" si="2"/>
        <v>0.9940463671428571</v>
      </c>
      <c r="AB8" s="90">
        <f t="shared" si="2"/>
        <v>1.9574976571428575E-2</v>
      </c>
      <c r="AC8" s="56"/>
      <c r="AD8" s="56"/>
      <c r="AE8" s="56"/>
      <c r="AF8" s="28"/>
      <c r="AG8" s="239"/>
      <c r="AH8" s="130">
        <f t="shared" si="3"/>
        <v>28.765000000000001</v>
      </c>
      <c r="AI8" s="130">
        <f t="shared" si="3"/>
        <v>10.375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30.261529990481929</v>
      </c>
      <c r="Q10" s="154">
        <f>GEOMEAN(Q5:Q8)</f>
        <v>10.047782887317734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28.215825333961359</v>
      </c>
      <c r="AI10" s="154">
        <f>GEOMEAN(AI5:AI8)</f>
        <v>10.099154763799946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0" t="str">
        <f>CONCATENATE("Encoding/Decoding [ ",'Summary (auto)'!$C$3," ]")</f>
        <v>Encoding/Decoding [ 12bit-quantize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1"/>
      <c r="T13" s="21"/>
      <c r="U13" s="290" t="str">
        <f>CONCATENATE("Encoding [ ",'Summary (auto)'!$C$4," ]")</f>
        <v>Encoding [ 11bit-quantize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1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31</v>
      </c>
      <c r="D16" s="26"/>
      <c r="E16" s="128">
        <v>5908.1840000000002</v>
      </c>
      <c r="F16" s="166">
        <v>7933.3280000000004</v>
      </c>
      <c r="G16" s="166">
        <v>2542.9360000000001</v>
      </c>
      <c r="H16" s="166">
        <v>873.4</v>
      </c>
      <c r="I16" s="166">
        <v>253.71199999999999</v>
      </c>
      <c r="J16" s="166">
        <v>11685.56</v>
      </c>
      <c r="K16" s="60">
        <v>7438.7839999999997</v>
      </c>
      <c r="L16" s="60">
        <v>2487.2559999999999</v>
      </c>
      <c r="M16" s="60">
        <v>7.8879999999999999</v>
      </c>
      <c r="N16" s="55"/>
      <c r="O16" s="253"/>
      <c r="P16" s="129">
        <v>29.905999999999999</v>
      </c>
      <c r="Q16" s="129">
        <v>9.7650000000000006</v>
      </c>
      <c r="R16" s="142"/>
      <c r="S16" s="214"/>
      <c r="T16" s="302"/>
      <c r="U16" s="25" t="s">
        <v>31</v>
      </c>
      <c r="V16" s="26"/>
      <c r="W16" s="128">
        <v>5908.1840000000002</v>
      </c>
      <c r="X16" s="166">
        <v>6091.8</v>
      </c>
      <c r="Y16" s="166">
        <v>777.24</v>
      </c>
      <c r="Z16" s="166">
        <v>185.83199999999999</v>
      </c>
      <c r="AA16" s="166">
        <v>32.72</v>
      </c>
      <c r="AB16" s="166">
        <v>9228.48</v>
      </c>
      <c r="AC16" s="60">
        <v>5631.6</v>
      </c>
      <c r="AD16" s="60">
        <v>1906.624</v>
      </c>
      <c r="AE16" s="60">
        <v>7.8879999999999999</v>
      </c>
      <c r="AF16" s="55"/>
      <c r="AG16" s="253"/>
      <c r="AH16" s="129">
        <v>27.75</v>
      </c>
      <c r="AI16" s="129">
        <v>9.7959999999999994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5908.1840000000002</v>
      </c>
      <c r="F17" s="167">
        <v>10438.200000000001</v>
      </c>
      <c r="G17" s="167">
        <v>7225.9359999999997</v>
      </c>
      <c r="H17" s="167">
        <v>3804.616</v>
      </c>
      <c r="I17" s="167">
        <v>2215.616</v>
      </c>
      <c r="J17" s="167">
        <v>15083.272000000001</v>
      </c>
      <c r="K17" s="62">
        <v>9962.768</v>
      </c>
      <c r="L17" s="62">
        <v>3304.1840000000002</v>
      </c>
      <c r="M17" s="62">
        <v>7.88</v>
      </c>
      <c r="N17" s="56"/>
      <c r="O17" s="239"/>
      <c r="P17" s="144">
        <v>29.827999999999999</v>
      </c>
      <c r="Q17" s="144">
        <v>10</v>
      </c>
      <c r="R17" s="145"/>
      <c r="S17" s="214"/>
      <c r="T17" s="286"/>
      <c r="U17" s="27" t="s">
        <v>32</v>
      </c>
      <c r="V17" s="28"/>
      <c r="W17" s="143">
        <v>5908.1840000000002</v>
      </c>
      <c r="X17" s="167">
        <v>8542.2000000000007</v>
      </c>
      <c r="Y17" s="167">
        <v>3469.5039999999999</v>
      </c>
      <c r="Z17" s="167">
        <v>1338.36</v>
      </c>
      <c r="AA17" s="167">
        <v>471.14400000000001</v>
      </c>
      <c r="AB17" s="167">
        <v>12518.183999999999</v>
      </c>
      <c r="AC17" s="62">
        <v>8057.2719999999999</v>
      </c>
      <c r="AD17" s="62">
        <v>2690.32</v>
      </c>
      <c r="AE17" s="62">
        <v>7.88</v>
      </c>
      <c r="AF17" s="56"/>
      <c r="AG17" s="239"/>
      <c r="AH17" s="144">
        <v>28.062000000000001</v>
      </c>
      <c r="AI17" s="144">
        <v>10.109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5908.1840000000002</v>
      </c>
      <c r="F18" s="167">
        <v>13048.584000000001</v>
      </c>
      <c r="G18" s="167">
        <v>13643.248</v>
      </c>
      <c r="H18" s="167">
        <v>10203.312</v>
      </c>
      <c r="I18" s="167">
        <v>8727.2160000000003</v>
      </c>
      <c r="J18" s="167">
        <v>18608.024000000001</v>
      </c>
      <c r="K18" s="62">
        <v>12582.487999999999</v>
      </c>
      <c r="L18" s="62">
        <v>4150.4480000000003</v>
      </c>
      <c r="M18" s="62">
        <v>7.8639999999999999</v>
      </c>
      <c r="N18" s="56"/>
      <c r="O18" s="239"/>
      <c r="P18" s="144">
        <v>30.295999999999999</v>
      </c>
      <c r="Q18" s="144">
        <v>10.045999999999999</v>
      </c>
      <c r="R18" s="145"/>
      <c r="S18" s="214"/>
      <c r="T18" s="286"/>
      <c r="U18" s="27" t="s">
        <v>33</v>
      </c>
      <c r="V18" s="28"/>
      <c r="W18" s="143">
        <v>5908.1840000000002</v>
      </c>
      <c r="X18" s="167">
        <v>11069.152</v>
      </c>
      <c r="Y18" s="167">
        <v>8666.5040000000008</v>
      </c>
      <c r="Z18" s="167">
        <v>4989.8720000000003</v>
      </c>
      <c r="AA18" s="167">
        <v>3318.56</v>
      </c>
      <c r="AB18" s="167">
        <v>15942.368</v>
      </c>
      <c r="AC18" s="62">
        <v>10597.912</v>
      </c>
      <c r="AD18" s="62">
        <v>3510.6640000000002</v>
      </c>
      <c r="AE18" s="62">
        <v>7.8639999999999999</v>
      </c>
      <c r="AF18" s="56"/>
      <c r="AG18" s="239"/>
      <c r="AH18" s="144">
        <v>28.295999999999999</v>
      </c>
      <c r="AI18" s="144">
        <v>10.125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5908.1840000000002</v>
      </c>
      <c r="F19" s="167">
        <v>15550.848</v>
      </c>
      <c r="G19" s="167">
        <v>20692.560000000001</v>
      </c>
      <c r="H19" s="167">
        <v>19933.175999999999</v>
      </c>
      <c r="I19" s="167">
        <v>20947.151999999998</v>
      </c>
      <c r="J19" s="167">
        <v>22266.328000000001</v>
      </c>
      <c r="K19" s="62">
        <v>15334.224</v>
      </c>
      <c r="L19" s="62">
        <v>5043.0959999999995</v>
      </c>
      <c r="M19" s="62">
        <v>7.7359999999999998</v>
      </c>
      <c r="N19" s="56"/>
      <c r="O19" s="239"/>
      <c r="P19" s="144">
        <v>31.030999999999999</v>
      </c>
      <c r="Q19" s="144">
        <v>10.39</v>
      </c>
      <c r="R19" s="145"/>
      <c r="S19" s="214"/>
      <c r="T19" s="286"/>
      <c r="U19" s="27" t="s">
        <v>35</v>
      </c>
      <c r="V19" s="28"/>
      <c r="W19" s="143">
        <v>5908.1840000000002</v>
      </c>
      <c r="X19" s="167">
        <v>13479.752</v>
      </c>
      <c r="Y19" s="167">
        <v>15283.944</v>
      </c>
      <c r="Z19" s="167">
        <v>12451.016</v>
      </c>
      <c r="AA19" s="167">
        <v>11401.072</v>
      </c>
      <c r="AB19" s="167">
        <v>19511.168000000001</v>
      </c>
      <c r="AC19" s="62">
        <v>13258.712</v>
      </c>
      <c r="AD19" s="62">
        <v>4367.16</v>
      </c>
      <c r="AE19" s="62">
        <v>7.7359999999999998</v>
      </c>
      <c r="AF19" s="56"/>
      <c r="AG19" s="239"/>
      <c r="AH19" s="144">
        <v>28.765000000000001</v>
      </c>
      <c r="AI19" s="144">
        <v>10.375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7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7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8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9"/>
      <c r="C23" s="25" t="s">
        <v>31</v>
      </c>
      <c r="D23" s="26"/>
      <c r="E23" s="127">
        <f>SUM(E16:L16)</f>
        <v>39123.160000000003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89"/>
      <c r="U23" s="25" t="s">
        <v>31</v>
      </c>
      <c r="V23" s="26"/>
      <c r="W23" s="127">
        <f>SUM(W16:AD16)</f>
        <v>29762.48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57942.776000000005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42995.167999999998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86871.504000000001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64003.215999999993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125675.568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95661.008000000016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0" t="str">
        <f>CONCATENATE("View Synthesis [ ",'Summary (auto)'!$C$3," ]")</f>
        <v>View Synthesis [ 12bit-quantize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1"/>
      <c r="S31" s="214"/>
      <c r="T31" s="21"/>
      <c r="U31" s="290" t="str">
        <f>CONCATENATE("View Synthesis [ ",'Summary (auto)'!$C$4," ]")</f>
        <v>View Synthesis [ 11bit-quantize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1"/>
      <c r="AK31" s="199"/>
      <c r="AL31" s="199"/>
      <c r="AM31" s="296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30.698001999999999</v>
      </c>
      <c r="G33" s="96">
        <v>33.729146999999998</v>
      </c>
      <c r="H33" s="96">
        <v>0.96769939000000005</v>
      </c>
      <c r="I33" s="60">
        <v>0.9724855</v>
      </c>
      <c r="J33" s="60">
        <v>7.1637205999999995E-2</v>
      </c>
      <c r="K33" s="61"/>
      <c r="L33" s="258"/>
      <c r="M33" s="258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29.264400999999999</v>
      </c>
      <c r="Y33" s="96">
        <v>31.871455999999998</v>
      </c>
      <c r="Z33" s="96">
        <v>0.95413261000000005</v>
      </c>
      <c r="AA33" s="60">
        <v>0.96508532999999996</v>
      </c>
      <c r="AB33" s="60">
        <v>9.9250939999999996E-2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-1.4336009999999995</v>
      </c>
      <c r="AN33" s="95">
        <f t="shared" ref="AN33:AN96" si="5">IF(OR(Y33="",G33=""),"",Y33-G33)</f>
        <v>-1.8576909999999991</v>
      </c>
      <c r="AO33" s="95">
        <f t="shared" ref="AO33:AO96" si="6">IF(OR(Z33="",H33=""),"",Z33-H33)</f>
        <v>-1.3566780000000001E-2</v>
      </c>
      <c r="AP33" s="95">
        <f t="shared" ref="AP33:AP96" si="7">IF(OR(AA33="",I33=""),"",AA33-I33)</f>
        <v>-7.4001700000000392E-3</v>
      </c>
      <c r="AQ33" s="120">
        <f t="shared" ref="AQ33:AQ96" si="8">IF(OR(AB33="",J33=""),"",AB33-J33)</f>
        <v>2.7613734000000001E-2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33.274686000000003</v>
      </c>
      <c r="G34" s="187">
        <v>36.769927000000003</v>
      </c>
      <c r="H34" s="187">
        <v>0.98009108</v>
      </c>
      <c r="I34" s="62">
        <v>0.98310567000000004</v>
      </c>
      <c r="J34" s="62">
        <v>4.7629810000000002E-2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31.168341999999999</v>
      </c>
      <c r="Y34" s="187">
        <v>34.261434000000001</v>
      </c>
      <c r="Z34" s="187">
        <v>0.97080179</v>
      </c>
      <c r="AA34" s="62">
        <v>0.97525101999999997</v>
      </c>
      <c r="AB34" s="62">
        <v>6.7140623999999996E-2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6"/>
      <c r="AM34" s="86">
        <f t="shared" si="4"/>
        <v>-2.1063440000000035</v>
      </c>
      <c r="AN34" s="121">
        <f t="shared" si="5"/>
        <v>-2.5084930000000014</v>
      </c>
      <c r="AO34" s="121">
        <f t="shared" si="6"/>
        <v>-9.2892900000000056E-3</v>
      </c>
      <c r="AP34" s="121">
        <f t="shared" si="7"/>
        <v>-7.8546500000000741E-3</v>
      </c>
      <c r="AQ34" s="87">
        <f t="shared" si="8"/>
        <v>1.9510813999999994E-2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36.621243999999997</v>
      </c>
      <c r="G35" s="187">
        <v>40.858071000000002</v>
      </c>
      <c r="H35" s="187">
        <v>0.98942205000000005</v>
      </c>
      <c r="I35" s="62">
        <v>0.99199844999999998</v>
      </c>
      <c r="J35" s="62">
        <v>2.5780872E-2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34.178396999999997</v>
      </c>
      <c r="Y35" s="187">
        <v>37.891719999999999</v>
      </c>
      <c r="Z35" s="187">
        <v>0.98275570999999995</v>
      </c>
      <c r="AA35" s="62">
        <v>0.98612522000000002</v>
      </c>
      <c r="AB35" s="62">
        <v>4.1830619999999999E-2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6"/>
      <c r="AM35" s="86">
        <f t="shared" si="4"/>
        <v>-2.4428470000000004</v>
      </c>
      <c r="AN35" s="121">
        <f t="shared" si="5"/>
        <v>-2.9663510000000031</v>
      </c>
      <c r="AO35" s="121">
        <f t="shared" si="6"/>
        <v>-6.6663400000001038E-3</v>
      </c>
      <c r="AP35" s="121">
        <f t="shared" si="7"/>
        <v>-5.8732299999999515E-3</v>
      </c>
      <c r="AQ35" s="87">
        <f t="shared" si="8"/>
        <v>1.6049747999999999E-2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39.075719999999997</v>
      </c>
      <c r="G36" s="187">
        <v>43.692300000000003</v>
      </c>
      <c r="H36" s="187">
        <v>0.99345357999999995</v>
      </c>
      <c r="I36" s="62">
        <v>0.99581794000000001</v>
      </c>
      <c r="J36" s="62">
        <v>1.4351648999999999E-2</v>
      </c>
      <c r="K36" s="188"/>
      <c r="L36" s="259"/>
      <c r="M36" s="259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37.338341999999997</v>
      </c>
      <c r="Y36" s="187">
        <v>41.810178999999998</v>
      </c>
      <c r="Z36" s="187">
        <v>0.99066332000000001</v>
      </c>
      <c r="AA36" s="62">
        <v>0.99340717999999995</v>
      </c>
      <c r="AB36" s="62">
        <v>2.2962090000000001E-2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6"/>
      <c r="AM36" s="86">
        <f t="shared" si="4"/>
        <v>-1.7373779999999996</v>
      </c>
      <c r="AN36" s="121">
        <f t="shared" si="5"/>
        <v>-1.882121000000005</v>
      </c>
      <c r="AO36" s="121">
        <f t="shared" si="6"/>
        <v>-2.7902599999999333E-3</v>
      </c>
      <c r="AP36" s="121">
        <f t="shared" si="7"/>
        <v>-2.4107600000000673E-3</v>
      </c>
      <c r="AQ36" s="87">
        <f t="shared" si="8"/>
        <v>8.6104410000000017E-3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31.293344999999999</v>
      </c>
      <c r="G38" s="96">
        <v>34.438972999999997</v>
      </c>
      <c r="H38" s="96">
        <v>0.96906460999999999</v>
      </c>
      <c r="I38" s="60">
        <v>0.97438623999999996</v>
      </c>
      <c r="J38" s="60">
        <v>6.5767065E-2</v>
      </c>
      <c r="K38" s="61"/>
      <c r="L38" s="258"/>
      <c r="M38" s="258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29.653932000000001</v>
      </c>
      <c r="Y38" s="96">
        <v>32.493166000000002</v>
      </c>
      <c r="Z38" s="96">
        <v>0.95595304000000003</v>
      </c>
      <c r="AA38" s="60">
        <v>0.96780007999999995</v>
      </c>
      <c r="AB38" s="60">
        <v>8.9027560000000006E-2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-1.6394129999999976</v>
      </c>
      <c r="AN38" s="95">
        <f t="shared" si="5"/>
        <v>-1.945806999999995</v>
      </c>
      <c r="AO38" s="95">
        <f t="shared" si="6"/>
        <v>-1.3111569999999961E-2</v>
      </c>
      <c r="AP38" s="95">
        <f t="shared" si="7"/>
        <v>-6.5861600000000076E-3</v>
      </c>
      <c r="AQ38" s="120">
        <f t="shared" si="8"/>
        <v>2.3260495000000006E-2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33.805686000000001</v>
      </c>
      <c r="G39" s="187">
        <v>37.427430999999999</v>
      </c>
      <c r="H39" s="187">
        <v>0.98057190999999999</v>
      </c>
      <c r="I39" s="62">
        <v>0.98425216000000004</v>
      </c>
      <c r="J39" s="62">
        <v>4.3777327999999997E-2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31.640571000000001</v>
      </c>
      <c r="Y39" s="187">
        <v>34.885339999999999</v>
      </c>
      <c r="Z39" s="187">
        <v>0.97219507000000005</v>
      </c>
      <c r="AA39" s="62">
        <v>0.97745254999999998</v>
      </c>
      <c r="AB39" s="62">
        <v>6.1560246999999998E-2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6"/>
      <c r="AM39" s="86">
        <f t="shared" si="4"/>
        <v>-2.1651150000000001</v>
      </c>
      <c r="AN39" s="121">
        <f t="shared" si="5"/>
        <v>-2.5420909999999992</v>
      </c>
      <c r="AO39" s="121">
        <f t="shared" si="6"/>
        <v>-8.376839999999941E-3</v>
      </c>
      <c r="AP39" s="121">
        <f t="shared" si="7"/>
        <v>-6.799610000000067E-3</v>
      </c>
      <c r="AQ39" s="87">
        <f t="shared" si="8"/>
        <v>1.7782919000000001E-2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36.632921000000003</v>
      </c>
      <c r="G40" s="187">
        <v>40.908776000000003</v>
      </c>
      <c r="H40" s="187">
        <v>0.98948712000000005</v>
      </c>
      <c r="I40" s="62">
        <v>0.99224451999999996</v>
      </c>
      <c r="J40" s="62">
        <v>2.4734821000000001E-2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34.581921999999999</v>
      </c>
      <c r="Y40" s="187">
        <v>38.293334000000002</v>
      </c>
      <c r="Z40" s="187">
        <v>0.98303028999999997</v>
      </c>
      <c r="AA40" s="62">
        <v>0.98680062999999996</v>
      </c>
      <c r="AB40" s="62">
        <v>3.9191722999999998E-2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6"/>
      <c r="AM40" s="86">
        <f t="shared" si="4"/>
        <v>-2.0509990000000045</v>
      </c>
      <c r="AN40" s="121">
        <f t="shared" si="5"/>
        <v>-2.6154420000000016</v>
      </c>
      <c r="AO40" s="121">
        <f t="shared" si="6"/>
        <v>-6.45683000000008E-3</v>
      </c>
      <c r="AP40" s="121">
        <f t="shared" si="7"/>
        <v>-5.4438900000000068E-3</v>
      </c>
      <c r="AQ40" s="87">
        <f t="shared" si="8"/>
        <v>1.4456901999999997E-2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39.185414999999999</v>
      </c>
      <c r="G41" s="187">
        <v>43.695346000000001</v>
      </c>
      <c r="H41" s="187">
        <v>0.99351507999999999</v>
      </c>
      <c r="I41" s="62">
        <v>0.99594240999999994</v>
      </c>
      <c r="J41" s="62">
        <v>1.3809770000000001E-2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37.558250000000001</v>
      </c>
      <c r="Y41" s="187">
        <v>42.003701999999997</v>
      </c>
      <c r="Z41" s="187">
        <v>0.99074134999999997</v>
      </c>
      <c r="AA41" s="62">
        <v>0.99367614000000004</v>
      </c>
      <c r="AB41" s="62">
        <v>2.211873E-2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6"/>
      <c r="AM41" s="86">
        <f t="shared" si="4"/>
        <v>-1.627164999999998</v>
      </c>
      <c r="AN41" s="121">
        <f t="shared" si="5"/>
        <v>-1.6916440000000037</v>
      </c>
      <c r="AO41" s="121">
        <f t="shared" si="6"/>
        <v>-2.7737300000000298E-3</v>
      </c>
      <c r="AP41" s="121">
        <f t="shared" si="7"/>
        <v>-2.2662699999999036E-3</v>
      </c>
      <c r="AQ41" s="87">
        <f t="shared" si="8"/>
        <v>8.3089599999999989E-3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31.037752999999999</v>
      </c>
      <c r="G43" s="96">
        <v>34.135202</v>
      </c>
      <c r="H43" s="96">
        <v>0.97011325999999998</v>
      </c>
      <c r="I43" s="60">
        <v>0.97510467000000001</v>
      </c>
      <c r="J43" s="60">
        <v>6.5487123999999994E-2</v>
      </c>
      <c r="K43" s="61"/>
      <c r="L43" s="258"/>
      <c r="M43" s="258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29.483474999999999</v>
      </c>
      <c r="Y43" s="96">
        <v>32.243164999999998</v>
      </c>
      <c r="Z43" s="96">
        <v>0.95721858000000004</v>
      </c>
      <c r="AA43" s="60">
        <v>0.96749980999999996</v>
      </c>
      <c r="AB43" s="60">
        <v>8.8831289999999993E-2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-1.554278</v>
      </c>
      <c r="AN43" s="95">
        <f t="shared" si="5"/>
        <v>-1.892037000000002</v>
      </c>
      <c r="AO43" s="95">
        <f t="shared" si="6"/>
        <v>-1.2894679999999936E-2</v>
      </c>
      <c r="AP43" s="95">
        <f t="shared" si="7"/>
        <v>-7.6048600000000466E-3</v>
      </c>
      <c r="AQ43" s="120">
        <f t="shared" si="8"/>
        <v>2.3344166E-2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33.224136000000001</v>
      </c>
      <c r="G44" s="187">
        <v>36.973788999999996</v>
      </c>
      <c r="H44" s="187">
        <v>0.98044131999999995</v>
      </c>
      <c r="I44" s="62">
        <v>0.98426888999999995</v>
      </c>
      <c r="J44" s="62">
        <v>4.7204174000000002E-2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31.457158</v>
      </c>
      <c r="Y44" s="187">
        <v>34.670960000000001</v>
      </c>
      <c r="Z44" s="187">
        <v>0.97298247000000004</v>
      </c>
      <c r="AA44" s="62">
        <v>0.97774766999999996</v>
      </c>
      <c r="AB44" s="62">
        <v>6.1471246E-2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6"/>
      <c r="AM44" s="86">
        <f t="shared" si="4"/>
        <v>-1.7669780000000017</v>
      </c>
      <c r="AN44" s="121">
        <f t="shared" si="5"/>
        <v>-2.3028289999999956</v>
      </c>
      <c r="AO44" s="121">
        <f t="shared" si="6"/>
        <v>-7.4588499999999058E-3</v>
      </c>
      <c r="AP44" s="121">
        <f t="shared" si="7"/>
        <v>-6.5212199999999942E-3</v>
      </c>
      <c r="AQ44" s="87">
        <f t="shared" si="8"/>
        <v>1.4267071999999999E-2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36.186897000000002</v>
      </c>
      <c r="G45" s="187">
        <v>40.693264999999997</v>
      </c>
      <c r="H45" s="187">
        <v>0.98939834000000004</v>
      </c>
      <c r="I45" s="62">
        <v>0.99240161000000005</v>
      </c>
      <c r="J45" s="62">
        <v>2.7056884E-2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34.185218999999996</v>
      </c>
      <c r="Y45" s="187">
        <v>38.001756</v>
      </c>
      <c r="Z45" s="187">
        <v>0.98290363000000003</v>
      </c>
      <c r="AA45" s="62">
        <v>0.98682535000000005</v>
      </c>
      <c r="AB45" s="62">
        <v>4.0682293000000001E-2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6"/>
      <c r="AM45" s="86">
        <f t="shared" si="4"/>
        <v>-2.0016780000000054</v>
      </c>
      <c r="AN45" s="121">
        <f t="shared" si="5"/>
        <v>-2.6915089999999964</v>
      </c>
      <c r="AO45" s="121">
        <f t="shared" si="6"/>
        <v>-6.4947100000000146E-3</v>
      </c>
      <c r="AP45" s="121">
        <f t="shared" si="7"/>
        <v>-5.5762599999999996E-3</v>
      </c>
      <c r="AQ45" s="87">
        <f t="shared" si="8"/>
        <v>1.3625409000000002E-2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38.971502999999998</v>
      </c>
      <c r="G46" s="187">
        <v>43.601148999999999</v>
      </c>
      <c r="H46" s="187">
        <v>0.99348340999999996</v>
      </c>
      <c r="I46" s="62">
        <v>0.9958439</v>
      </c>
      <c r="J46" s="62">
        <v>1.4400902E-2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37.456082000000002</v>
      </c>
      <c r="Y46" s="187">
        <v>41.944361000000001</v>
      </c>
      <c r="Z46" s="187">
        <v>0.99067399</v>
      </c>
      <c r="AA46" s="62">
        <v>0.99367481999999996</v>
      </c>
      <c r="AB46" s="62">
        <v>2.2687128000000001E-2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6"/>
      <c r="AM46" s="86">
        <f t="shared" si="4"/>
        <v>-1.5154209999999964</v>
      </c>
      <c r="AN46" s="121">
        <f t="shared" si="5"/>
        <v>-1.6567879999999988</v>
      </c>
      <c r="AO46" s="121">
        <f t="shared" si="6"/>
        <v>-2.8094199999999514E-3</v>
      </c>
      <c r="AP46" s="121">
        <f t="shared" si="7"/>
        <v>-2.1690800000000454E-3</v>
      </c>
      <c r="AQ46" s="87">
        <f t="shared" si="8"/>
        <v>8.2862260000000007E-3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31.574653999999999</v>
      </c>
      <c r="G48" s="96">
        <v>34.284537</v>
      </c>
      <c r="H48" s="96">
        <v>0.96918976999999995</v>
      </c>
      <c r="I48" s="60">
        <v>0.97657187000000001</v>
      </c>
      <c r="J48" s="60">
        <v>5.7477130000000001E-2</v>
      </c>
      <c r="K48" s="61"/>
      <c r="L48" s="258"/>
      <c r="M48" s="258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29.739371999999999</v>
      </c>
      <c r="Y48" s="96">
        <v>32.392384999999997</v>
      </c>
      <c r="Z48" s="96">
        <v>0.95636041000000005</v>
      </c>
      <c r="AA48" s="60">
        <v>0.96788127000000002</v>
      </c>
      <c r="AB48" s="60">
        <v>7.9584249999999995E-2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-1.8352819999999994</v>
      </c>
      <c r="AN48" s="95">
        <f t="shared" si="5"/>
        <v>-1.8921520000000029</v>
      </c>
      <c r="AO48" s="95">
        <f t="shared" si="6"/>
        <v>-1.2829359999999901E-2</v>
      </c>
      <c r="AP48" s="95">
        <f t="shared" si="7"/>
        <v>-8.6905999999999928E-3</v>
      </c>
      <c r="AQ48" s="120">
        <f t="shared" si="8"/>
        <v>2.2107119999999994E-2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34.536971999999999</v>
      </c>
      <c r="G49" s="187">
        <v>37.756556000000003</v>
      </c>
      <c r="H49" s="187">
        <v>0.98005003000000002</v>
      </c>
      <c r="I49" s="62">
        <v>0.98511124999999999</v>
      </c>
      <c r="J49" s="62">
        <v>3.8262226000000003E-2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32.340978</v>
      </c>
      <c r="Y49" s="187">
        <v>35.080140999999998</v>
      </c>
      <c r="Z49" s="187">
        <v>0.97204281999999997</v>
      </c>
      <c r="AA49" s="62">
        <v>0.97875314000000002</v>
      </c>
      <c r="AB49" s="62">
        <v>5.3682095999999999E-2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6"/>
      <c r="AM49" s="86">
        <f t="shared" si="4"/>
        <v>-2.1959939999999989</v>
      </c>
      <c r="AN49" s="121">
        <f t="shared" si="5"/>
        <v>-2.6764150000000058</v>
      </c>
      <c r="AO49" s="121">
        <f t="shared" si="6"/>
        <v>-8.0072100000000423E-3</v>
      </c>
      <c r="AP49" s="121">
        <f t="shared" si="7"/>
        <v>-6.3581099999999724E-3</v>
      </c>
      <c r="AQ49" s="87">
        <f t="shared" si="8"/>
        <v>1.5419869999999995E-2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37.749720000000003</v>
      </c>
      <c r="G50" s="187">
        <v>41.684702000000001</v>
      </c>
      <c r="H50" s="187">
        <v>0.98909888999999995</v>
      </c>
      <c r="I50" s="62">
        <v>0.99256332000000003</v>
      </c>
      <c r="J50" s="62">
        <v>2.0923000000000001E-2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35.336747000000003</v>
      </c>
      <c r="Y50" s="187">
        <v>38.722914000000003</v>
      </c>
      <c r="Z50" s="187">
        <v>0.98242213</v>
      </c>
      <c r="AA50" s="62">
        <v>0.98743422000000003</v>
      </c>
      <c r="AB50" s="62">
        <v>3.3461507000000001E-2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6"/>
      <c r="AM50" s="86">
        <f t="shared" si="4"/>
        <v>-2.4129730000000009</v>
      </c>
      <c r="AN50" s="121">
        <f t="shared" si="5"/>
        <v>-2.9617879999999985</v>
      </c>
      <c r="AO50" s="121">
        <f t="shared" si="6"/>
        <v>-6.6767599999999483E-3</v>
      </c>
      <c r="AP50" s="121">
        <f t="shared" si="7"/>
        <v>-5.1290999999999976E-3</v>
      </c>
      <c r="AQ50" s="87">
        <f t="shared" si="8"/>
        <v>1.2538507000000001E-2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39.663466</v>
      </c>
      <c r="G51" s="187">
        <v>44.105606000000002</v>
      </c>
      <c r="H51" s="187">
        <v>0.99330353000000005</v>
      </c>
      <c r="I51" s="62">
        <v>0.99581288000000001</v>
      </c>
      <c r="J51" s="62">
        <v>1.2477698000000001E-2</v>
      </c>
      <c r="K51" s="188"/>
      <c r="L51" s="259"/>
      <c r="M51" s="259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38.378571000000001</v>
      </c>
      <c r="Y51" s="187">
        <v>42.529226999999999</v>
      </c>
      <c r="Z51" s="187">
        <v>0.99046873999999996</v>
      </c>
      <c r="AA51" s="62">
        <v>0.99386364999999999</v>
      </c>
      <c r="AB51" s="62">
        <v>1.8910045E-2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6"/>
      <c r="AM51" s="86">
        <f t="shared" si="4"/>
        <v>-1.2848949999999988</v>
      </c>
      <c r="AN51" s="121">
        <f t="shared" si="5"/>
        <v>-1.5763790000000029</v>
      </c>
      <c r="AO51" s="121">
        <f t="shared" si="6"/>
        <v>-2.834790000000087E-3</v>
      </c>
      <c r="AP51" s="121">
        <f t="shared" si="7"/>
        <v>-1.949230000000024E-3</v>
      </c>
      <c r="AQ51" s="87">
        <f t="shared" si="8"/>
        <v>6.4323469999999997E-3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31.690659</v>
      </c>
      <c r="G53" s="96">
        <v>34.226326999999998</v>
      </c>
      <c r="H53" s="96">
        <v>0.96988531</v>
      </c>
      <c r="I53" s="60">
        <v>0.97710587000000004</v>
      </c>
      <c r="J53" s="60">
        <v>5.8612667E-2</v>
      </c>
      <c r="K53" s="61"/>
      <c r="L53" s="258"/>
      <c r="M53" s="258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29.849862999999999</v>
      </c>
      <c r="Y53" s="96">
        <v>32.365535999999999</v>
      </c>
      <c r="Z53" s="96">
        <v>0.95780772000000003</v>
      </c>
      <c r="AA53" s="60">
        <v>0.96919553999999997</v>
      </c>
      <c r="AB53" s="60">
        <v>8.0165959999999994E-2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-1.840796000000001</v>
      </c>
      <c r="AN53" s="95">
        <f t="shared" si="5"/>
        <v>-1.860790999999999</v>
      </c>
      <c r="AO53" s="95">
        <f t="shared" si="6"/>
        <v>-1.2077589999999971E-2</v>
      </c>
      <c r="AP53" s="95">
        <f t="shared" si="7"/>
        <v>-7.9103300000000765E-3</v>
      </c>
      <c r="AQ53" s="120">
        <f t="shared" si="8"/>
        <v>2.1553292999999994E-2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34.543121999999997</v>
      </c>
      <c r="G54" s="187">
        <v>37.812719000000001</v>
      </c>
      <c r="H54" s="187">
        <v>0.98018738000000005</v>
      </c>
      <c r="I54" s="62">
        <v>0.98561827999999996</v>
      </c>
      <c r="J54" s="62">
        <v>3.9035562000000003E-2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32.199482000000003</v>
      </c>
      <c r="Y54" s="187">
        <v>34.588372999999997</v>
      </c>
      <c r="Z54" s="187">
        <v>0.97261538999999997</v>
      </c>
      <c r="AA54" s="62">
        <v>0.98013039000000002</v>
      </c>
      <c r="AB54" s="62">
        <v>5.4303885000000003E-2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6"/>
      <c r="AM54" s="86">
        <f t="shared" si="4"/>
        <v>-2.3436399999999935</v>
      </c>
      <c r="AN54" s="121">
        <f t="shared" si="5"/>
        <v>-3.2243460000000042</v>
      </c>
      <c r="AO54" s="121">
        <f t="shared" si="6"/>
        <v>-7.5719900000000839E-3</v>
      </c>
      <c r="AP54" s="121">
        <f t="shared" si="7"/>
        <v>-5.4878899999999398E-3</v>
      </c>
      <c r="AQ54" s="87">
        <f t="shared" si="8"/>
        <v>1.5268323E-2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37.718282000000002</v>
      </c>
      <c r="G55" s="187">
        <v>41.610754</v>
      </c>
      <c r="H55" s="187">
        <v>0.98906033999999998</v>
      </c>
      <c r="I55" s="62">
        <v>0.99253000000000002</v>
      </c>
      <c r="J55" s="62">
        <v>2.1292142999999999E-2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35.380918999999999</v>
      </c>
      <c r="Y55" s="187">
        <v>38.784179999999999</v>
      </c>
      <c r="Z55" s="187">
        <v>0.98262468000000003</v>
      </c>
      <c r="AA55" s="62">
        <v>0.98784106000000005</v>
      </c>
      <c r="AB55" s="62">
        <v>3.3782654000000002E-2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6"/>
      <c r="AM55" s="86">
        <f t="shared" si="4"/>
        <v>-2.3373630000000034</v>
      </c>
      <c r="AN55" s="121">
        <f t="shared" si="5"/>
        <v>-2.8265740000000008</v>
      </c>
      <c r="AO55" s="121">
        <f t="shared" si="6"/>
        <v>-6.4356599999999542E-3</v>
      </c>
      <c r="AP55" s="121">
        <f t="shared" si="7"/>
        <v>-4.6889399999999748E-3</v>
      </c>
      <c r="AQ55" s="87">
        <f t="shared" si="8"/>
        <v>1.2490511000000003E-2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40.083990999999997</v>
      </c>
      <c r="G56" s="187">
        <v>44.479815000000002</v>
      </c>
      <c r="H56" s="187">
        <v>0.99336044000000001</v>
      </c>
      <c r="I56" s="62">
        <v>0.99600409999999995</v>
      </c>
      <c r="J56" s="62">
        <v>1.1747997E-2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38.643402000000002</v>
      </c>
      <c r="Y56" s="187">
        <v>42.721221999999997</v>
      </c>
      <c r="Z56" s="187">
        <v>0.99048155000000004</v>
      </c>
      <c r="AA56" s="62">
        <v>0.99392913999999999</v>
      </c>
      <c r="AB56" s="62">
        <v>1.7922448000000001E-2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6"/>
      <c r="AM56" s="86">
        <f t="shared" si="4"/>
        <v>-1.4405889999999957</v>
      </c>
      <c r="AN56" s="121">
        <f t="shared" si="5"/>
        <v>-1.7585930000000047</v>
      </c>
      <c r="AO56" s="121">
        <f t="shared" si="6"/>
        <v>-2.8788899999999673E-3</v>
      </c>
      <c r="AP56" s="121">
        <f t="shared" si="7"/>
        <v>-2.0749599999999591E-3</v>
      </c>
      <c r="AQ56" s="87">
        <f t="shared" si="8"/>
        <v>6.1744510000000009E-3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31.436267999999998</v>
      </c>
      <c r="G58" s="96">
        <v>34.238261000000001</v>
      </c>
      <c r="H58" s="96">
        <v>0.97021608000000004</v>
      </c>
      <c r="I58" s="60">
        <v>0.97732057000000006</v>
      </c>
      <c r="J58" s="60">
        <v>6.0984275999999997E-2</v>
      </c>
      <c r="K58" s="61"/>
      <c r="L58" s="258"/>
      <c r="M58" s="258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29.967262000000002</v>
      </c>
      <c r="Y58" s="96">
        <v>32.652873999999997</v>
      </c>
      <c r="Z58" s="96">
        <v>0.95744074000000001</v>
      </c>
      <c r="AA58" s="60">
        <v>0.97043586000000004</v>
      </c>
      <c r="AB58" s="60">
        <v>8.2283960000000003E-2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-1.4690059999999967</v>
      </c>
      <c r="AN58" s="95">
        <f t="shared" si="5"/>
        <v>-1.5853870000000043</v>
      </c>
      <c r="AO58" s="95">
        <f t="shared" si="6"/>
        <v>-1.2775340000000024E-2</v>
      </c>
      <c r="AP58" s="95">
        <f t="shared" si="7"/>
        <v>-6.8847100000000161E-3</v>
      </c>
      <c r="AQ58" s="120">
        <f t="shared" si="8"/>
        <v>2.1299684000000006E-2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33.972932999999998</v>
      </c>
      <c r="G59" s="187">
        <v>37.710816000000001</v>
      </c>
      <c r="H59" s="187">
        <v>0.98061114999999999</v>
      </c>
      <c r="I59" s="62">
        <v>0.98579298000000004</v>
      </c>
      <c r="J59" s="62">
        <v>4.1947180000000001E-2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32.030155999999998</v>
      </c>
      <c r="Y59" s="187">
        <v>34.818556999999998</v>
      </c>
      <c r="Z59" s="187">
        <v>0.97268781999999998</v>
      </c>
      <c r="AA59" s="62">
        <v>0.98027330999999995</v>
      </c>
      <c r="AB59" s="62">
        <v>5.7130210000000001E-2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6"/>
      <c r="AM59" s="86">
        <f t="shared" si="4"/>
        <v>-1.9427769999999995</v>
      </c>
      <c r="AN59" s="121">
        <f t="shared" si="5"/>
        <v>-2.8922590000000028</v>
      </c>
      <c r="AO59" s="121">
        <f t="shared" si="6"/>
        <v>-7.9233300000000062E-3</v>
      </c>
      <c r="AP59" s="121">
        <f t="shared" si="7"/>
        <v>-5.5196700000000876E-3</v>
      </c>
      <c r="AQ59" s="87">
        <f t="shared" si="8"/>
        <v>1.518303E-2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37.034824</v>
      </c>
      <c r="G60" s="187">
        <v>41.375596000000002</v>
      </c>
      <c r="H60" s="187">
        <v>0.98935470000000003</v>
      </c>
      <c r="I60" s="62">
        <v>0.99269613000000001</v>
      </c>
      <c r="J60" s="62">
        <v>2.3783202999999999E-2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34.767668999999998</v>
      </c>
      <c r="Y60" s="187">
        <v>38.547691</v>
      </c>
      <c r="Z60" s="187">
        <v>0.98298465000000002</v>
      </c>
      <c r="AA60" s="62">
        <v>0.98792902000000005</v>
      </c>
      <c r="AB60" s="62">
        <v>3.6510090000000002E-2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6"/>
      <c r="AM60" s="86">
        <f t="shared" si="4"/>
        <v>-2.2671550000000025</v>
      </c>
      <c r="AN60" s="121">
        <f t="shared" si="5"/>
        <v>-2.8279050000000012</v>
      </c>
      <c r="AO60" s="121">
        <f t="shared" si="6"/>
        <v>-6.370050000000016E-3</v>
      </c>
      <c r="AP60" s="121">
        <f t="shared" si="7"/>
        <v>-4.7671099999999633E-3</v>
      </c>
      <c r="AQ60" s="87">
        <f t="shared" si="8"/>
        <v>1.2726887000000003E-2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40.371955</v>
      </c>
      <c r="G61" s="187">
        <v>44.761153</v>
      </c>
      <c r="H61" s="187">
        <v>0.99351887000000005</v>
      </c>
      <c r="I61" s="62">
        <v>0.99607994</v>
      </c>
      <c r="J61" s="62">
        <v>1.1284304E-2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38.112658000000003</v>
      </c>
      <c r="Y61" s="187">
        <v>42.552323999999999</v>
      </c>
      <c r="Z61" s="187">
        <v>0.99071229999999999</v>
      </c>
      <c r="AA61" s="62">
        <v>0.99404727000000004</v>
      </c>
      <c r="AB61" s="62">
        <v>1.9501378999999999E-2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6"/>
      <c r="AM61" s="86">
        <f t="shared" si="4"/>
        <v>-2.2592969999999966</v>
      </c>
      <c r="AN61" s="121">
        <f t="shared" si="5"/>
        <v>-2.2088290000000015</v>
      </c>
      <c r="AO61" s="121">
        <f t="shared" si="6"/>
        <v>-2.8065700000000637E-3</v>
      </c>
      <c r="AP61" s="121">
        <f t="shared" si="7"/>
        <v>-2.0326699999999587E-3</v>
      </c>
      <c r="AQ61" s="87">
        <f t="shared" si="8"/>
        <v>8.217074999999999E-3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32.470771999999997</v>
      </c>
      <c r="G63" s="96">
        <v>35.882846000000001</v>
      </c>
      <c r="H63" s="96">
        <v>0.96836146999999995</v>
      </c>
      <c r="I63" s="60">
        <v>0.97788494999999998</v>
      </c>
      <c r="J63" s="60">
        <v>5.8201540000000003E-2</v>
      </c>
      <c r="K63" s="61"/>
      <c r="L63" s="258"/>
      <c r="M63" s="258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30.503111000000001</v>
      </c>
      <c r="Y63" s="96">
        <v>34.022984999999998</v>
      </c>
      <c r="Z63" s="96">
        <v>0.95382637999999997</v>
      </c>
      <c r="AA63" s="60">
        <v>0.96966156999999997</v>
      </c>
      <c r="AB63" s="60">
        <v>8.177487E-2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-1.9676609999999961</v>
      </c>
      <c r="AN63" s="95">
        <f t="shared" si="5"/>
        <v>-1.8598610000000022</v>
      </c>
      <c r="AO63" s="95">
        <f t="shared" si="6"/>
        <v>-1.4535089999999973E-2</v>
      </c>
      <c r="AP63" s="95">
        <f t="shared" si="7"/>
        <v>-8.2233800000000024E-3</v>
      </c>
      <c r="AQ63" s="120">
        <f t="shared" si="8"/>
        <v>2.3573329999999997E-2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35.361119000000002</v>
      </c>
      <c r="G64" s="187">
        <v>38.678817000000002</v>
      </c>
      <c r="H64" s="187">
        <v>0.97998081000000004</v>
      </c>
      <c r="I64" s="62">
        <v>0.98607213000000005</v>
      </c>
      <c r="J64" s="62">
        <v>4.0447655999999998E-2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33.015728000000003</v>
      </c>
      <c r="Y64" s="187">
        <v>36.376272999999998</v>
      </c>
      <c r="Z64" s="187">
        <v>0.97092877</v>
      </c>
      <c r="AA64" s="62">
        <v>0.97995215999999996</v>
      </c>
      <c r="AB64" s="62">
        <v>5.4709380000000002E-2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6"/>
      <c r="AM64" s="86">
        <f t="shared" si="4"/>
        <v>-2.3453909999999993</v>
      </c>
      <c r="AN64" s="121">
        <f t="shared" si="5"/>
        <v>-2.3025440000000046</v>
      </c>
      <c r="AO64" s="121">
        <f t="shared" si="6"/>
        <v>-9.0520400000000389E-3</v>
      </c>
      <c r="AP64" s="121">
        <f t="shared" si="7"/>
        <v>-6.1199700000000856E-3</v>
      </c>
      <c r="AQ64" s="87">
        <f t="shared" si="8"/>
        <v>1.4261724000000003E-2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38.783540000000002</v>
      </c>
      <c r="G65" s="187">
        <v>42.370452999999998</v>
      </c>
      <c r="H65" s="187">
        <v>0.98925748000000002</v>
      </c>
      <c r="I65" s="62">
        <v>0.99285349000000001</v>
      </c>
      <c r="J65" s="62">
        <v>2.0622781999999999E-2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36.171629000000003</v>
      </c>
      <c r="Y65" s="187">
        <v>39.527369</v>
      </c>
      <c r="Z65" s="187">
        <v>0.98243912</v>
      </c>
      <c r="AA65" s="62">
        <v>0.98821088999999995</v>
      </c>
      <c r="AB65" s="62">
        <v>3.5146385000000002E-2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6"/>
      <c r="AM65" s="86">
        <f t="shared" si="4"/>
        <v>-2.6119109999999992</v>
      </c>
      <c r="AN65" s="121">
        <f t="shared" si="5"/>
        <v>-2.8430839999999975</v>
      </c>
      <c r="AO65" s="121">
        <f t="shared" si="6"/>
        <v>-6.8183600000000233E-3</v>
      </c>
      <c r="AP65" s="121">
        <f t="shared" si="7"/>
        <v>-4.6426000000000522E-3</v>
      </c>
      <c r="AQ65" s="87">
        <f t="shared" si="8"/>
        <v>1.4523603000000003E-2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41.267291999999998</v>
      </c>
      <c r="G66" s="187">
        <v>45.153272999999999</v>
      </c>
      <c r="H66" s="187">
        <v>0.99341232999999995</v>
      </c>
      <c r="I66" s="62">
        <v>0.9959441</v>
      </c>
      <c r="J66" s="62">
        <v>1.0546621000000001E-2</v>
      </c>
      <c r="K66" s="188"/>
      <c r="L66" s="259"/>
      <c r="M66" s="259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39.478154000000004</v>
      </c>
      <c r="Y66" s="187">
        <v>43.258716999999997</v>
      </c>
      <c r="Z66" s="187">
        <v>0.99060645000000003</v>
      </c>
      <c r="AA66" s="62">
        <v>0.99401079999999997</v>
      </c>
      <c r="AB66" s="62">
        <v>1.7454219999999999E-2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6"/>
      <c r="AM66" s="86">
        <f t="shared" si="4"/>
        <v>-1.7891379999999941</v>
      </c>
      <c r="AN66" s="121">
        <f t="shared" si="5"/>
        <v>-1.8945560000000015</v>
      </c>
      <c r="AO66" s="121">
        <f t="shared" si="6"/>
        <v>-2.8058799999999273E-3</v>
      </c>
      <c r="AP66" s="121">
        <f t="shared" si="7"/>
        <v>-1.9333000000000267E-3</v>
      </c>
      <c r="AQ66" s="87">
        <f t="shared" si="8"/>
        <v>6.9075989999999986E-3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30.230981</v>
      </c>
      <c r="G68" s="96">
        <v>33.605983000000002</v>
      </c>
      <c r="H68" s="96">
        <v>0.96450990000000003</v>
      </c>
      <c r="I68" s="60">
        <v>0.96956436999999995</v>
      </c>
      <c r="J68" s="60">
        <v>7.2485820000000006E-2</v>
      </c>
      <c r="K68" s="61"/>
      <c r="L68" s="258"/>
      <c r="M68" s="258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28.916302000000002</v>
      </c>
      <c r="Y68" s="96">
        <v>31.922457999999999</v>
      </c>
      <c r="Z68" s="96">
        <v>0.94985034999999995</v>
      </c>
      <c r="AA68" s="60">
        <v>0.96131124000000001</v>
      </c>
      <c r="AB68" s="60">
        <v>0.10032161000000001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-1.3146789999999982</v>
      </c>
      <c r="AN68" s="95">
        <f t="shared" si="5"/>
        <v>-1.683525000000003</v>
      </c>
      <c r="AO68" s="95">
        <f t="shared" si="6"/>
        <v>-1.4659550000000077E-2</v>
      </c>
      <c r="AP68" s="95">
        <f t="shared" si="7"/>
        <v>-8.2531299999999419E-3</v>
      </c>
      <c r="AQ68" s="120">
        <f t="shared" si="8"/>
        <v>2.7835789999999999E-2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32.758119000000001</v>
      </c>
      <c r="G69" s="187">
        <v>36.683674000000003</v>
      </c>
      <c r="H69" s="187">
        <v>0.97912297000000004</v>
      </c>
      <c r="I69" s="62">
        <v>0.98289051999999999</v>
      </c>
      <c r="J69" s="62">
        <v>5.0439596000000003E-2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30.819876000000001</v>
      </c>
      <c r="Y69" s="187">
        <v>34.351249000000003</v>
      </c>
      <c r="Z69" s="187">
        <v>0.96849748000000002</v>
      </c>
      <c r="AA69" s="62">
        <v>0.97324606000000002</v>
      </c>
      <c r="AB69" s="62">
        <v>6.7196876000000003E-2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6"/>
      <c r="AM69" s="86">
        <f t="shared" si="4"/>
        <v>-1.9382429999999999</v>
      </c>
      <c r="AN69" s="121">
        <f t="shared" si="5"/>
        <v>-2.3324250000000006</v>
      </c>
      <c r="AO69" s="121">
        <f t="shared" si="6"/>
        <v>-1.0625490000000015E-2</v>
      </c>
      <c r="AP69" s="121">
        <f t="shared" si="7"/>
        <v>-9.6444599999999658E-3</v>
      </c>
      <c r="AQ69" s="87">
        <f t="shared" si="8"/>
        <v>1.6757279999999999E-2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36.166728999999997</v>
      </c>
      <c r="G70" s="187">
        <v>40.639482999999998</v>
      </c>
      <c r="H70" s="187">
        <v>0.98927388000000005</v>
      </c>
      <c r="I70" s="62">
        <v>0.99200074999999999</v>
      </c>
      <c r="J70" s="62">
        <v>2.6376831999999999E-2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33.592312999999997</v>
      </c>
      <c r="Y70" s="187">
        <v>37.698608</v>
      </c>
      <c r="Z70" s="187">
        <v>0.98201651000000001</v>
      </c>
      <c r="AA70" s="62">
        <v>0.98605556000000005</v>
      </c>
      <c r="AB70" s="62">
        <v>4.3908767000000001E-2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6"/>
      <c r="AM70" s="86">
        <f t="shared" si="4"/>
        <v>-2.5744159999999994</v>
      </c>
      <c r="AN70" s="121">
        <f t="shared" si="5"/>
        <v>-2.9408749999999984</v>
      </c>
      <c r="AO70" s="121">
        <f t="shared" si="6"/>
        <v>-7.2573700000000407E-3</v>
      </c>
      <c r="AP70" s="121">
        <f t="shared" si="7"/>
        <v>-5.9451899999999336E-3</v>
      </c>
      <c r="AQ70" s="87">
        <f t="shared" si="8"/>
        <v>1.7531935000000002E-2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38.754863999999998</v>
      </c>
      <c r="G71" s="187">
        <v>43.322192000000001</v>
      </c>
      <c r="H71" s="187">
        <v>0.99338307000000003</v>
      </c>
      <c r="I71" s="62">
        <v>0.99591666000000001</v>
      </c>
      <c r="J71" s="62">
        <v>1.4582675E-2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37.263677000000001</v>
      </c>
      <c r="Y71" s="187">
        <v>41.868839000000001</v>
      </c>
      <c r="Z71" s="187">
        <v>0.99055543999999995</v>
      </c>
      <c r="AA71" s="62">
        <v>0.99363908000000001</v>
      </c>
      <c r="AB71" s="62">
        <v>2.2290489E-2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6"/>
      <c r="AM71" s="86">
        <f t="shared" si="4"/>
        <v>-1.4911869999999965</v>
      </c>
      <c r="AN71" s="121">
        <f t="shared" si="5"/>
        <v>-1.4533529999999999</v>
      </c>
      <c r="AO71" s="121">
        <f t="shared" si="6"/>
        <v>-2.8276300000000809E-3</v>
      </c>
      <c r="AP71" s="121">
        <f t="shared" si="7"/>
        <v>-2.2775800000000013E-3</v>
      </c>
      <c r="AQ71" s="87">
        <f t="shared" si="8"/>
        <v>7.7078140000000003E-3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31.668475000000001</v>
      </c>
      <c r="G73" s="96">
        <v>34.909165000000002</v>
      </c>
      <c r="H73" s="96">
        <v>0.96733446000000001</v>
      </c>
      <c r="I73" s="60">
        <v>0.97462247999999996</v>
      </c>
      <c r="J73" s="60">
        <v>6.1747483999999998E-2</v>
      </c>
      <c r="K73" s="61"/>
      <c r="L73" s="258"/>
      <c r="M73" s="258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29.876272</v>
      </c>
      <c r="Y73" s="96">
        <v>33.041043000000002</v>
      </c>
      <c r="Z73" s="96">
        <v>0.95383386999999997</v>
      </c>
      <c r="AA73" s="60">
        <v>0.96740988999999999</v>
      </c>
      <c r="AB73" s="60">
        <v>8.2531649999999998E-2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-1.7922030000000007</v>
      </c>
      <c r="AN73" s="95">
        <f t="shared" si="5"/>
        <v>-1.8681219999999996</v>
      </c>
      <c r="AO73" s="95">
        <f t="shared" si="6"/>
        <v>-1.3500590000000035E-2</v>
      </c>
      <c r="AP73" s="95">
        <f t="shared" si="7"/>
        <v>-7.2125899999999632E-3</v>
      </c>
      <c r="AQ73" s="120">
        <f t="shared" si="8"/>
        <v>2.0784166E-2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34.621749000000001</v>
      </c>
      <c r="G74" s="187">
        <v>38.115096000000001</v>
      </c>
      <c r="H74" s="187">
        <v>0.98025481000000003</v>
      </c>
      <c r="I74" s="62">
        <v>0.98522949000000004</v>
      </c>
      <c r="J74" s="62">
        <v>4.1134487999999997E-2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32.411911000000003</v>
      </c>
      <c r="Y74" s="187">
        <v>35.696435000000001</v>
      </c>
      <c r="Z74" s="187">
        <v>0.97109206999999997</v>
      </c>
      <c r="AA74" s="62">
        <v>0.97825720000000005</v>
      </c>
      <c r="AB74" s="62">
        <v>5.6943069999999998E-2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6"/>
      <c r="AM74" s="86">
        <f t="shared" si="4"/>
        <v>-2.2098379999999977</v>
      </c>
      <c r="AN74" s="121">
        <f t="shared" si="5"/>
        <v>-2.4186610000000002</v>
      </c>
      <c r="AO74" s="121">
        <f t="shared" si="6"/>
        <v>-9.1627400000000581E-3</v>
      </c>
      <c r="AP74" s="121">
        <f t="shared" si="7"/>
        <v>-6.9722899999999921E-3</v>
      </c>
      <c r="AQ74" s="87">
        <f t="shared" si="8"/>
        <v>1.5808582000000002E-2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37.309820999999999</v>
      </c>
      <c r="G75" s="187">
        <v>41.412491000000003</v>
      </c>
      <c r="H75" s="187">
        <v>0.98951849000000003</v>
      </c>
      <c r="I75" s="62">
        <v>0.99274421000000002</v>
      </c>
      <c r="J75" s="62">
        <v>2.1964494000000001E-2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35.601745999999999</v>
      </c>
      <c r="Y75" s="187">
        <v>39.240209999999998</v>
      </c>
      <c r="Z75" s="187">
        <v>0.98300845000000003</v>
      </c>
      <c r="AA75" s="62">
        <v>0.98816705999999999</v>
      </c>
      <c r="AB75" s="62">
        <v>3.5510199999999999E-2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6"/>
      <c r="AM75" s="86">
        <f t="shared" si="4"/>
        <v>-1.7080750000000009</v>
      </c>
      <c r="AN75" s="121">
        <f t="shared" si="5"/>
        <v>-2.1722810000000052</v>
      </c>
      <c r="AO75" s="121">
        <f t="shared" si="6"/>
        <v>-6.5100399999999947E-3</v>
      </c>
      <c r="AP75" s="121">
        <f t="shared" si="7"/>
        <v>-4.5771500000000298E-3</v>
      </c>
      <c r="AQ75" s="87">
        <f t="shared" si="8"/>
        <v>1.3545705999999998E-2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39.383662000000001</v>
      </c>
      <c r="G76" s="187">
        <v>43.743965000000003</v>
      </c>
      <c r="H76" s="187">
        <v>0.99350227000000002</v>
      </c>
      <c r="I76" s="62">
        <v>0.99603816000000001</v>
      </c>
      <c r="J76" s="62">
        <v>1.3674468E-2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38.506521999999997</v>
      </c>
      <c r="Y76" s="187">
        <v>42.696311000000001</v>
      </c>
      <c r="Z76" s="187">
        <v>0.99080444000000001</v>
      </c>
      <c r="AA76" s="62">
        <v>0.99413463000000002</v>
      </c>
      <c r="AB76" s="62">
        <v>1.8886496999999999E-2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6"/>
      <c r="AM76" s="86">
        <f t="shared" si="4"/>
        <v>-0.87714000000000425</v>
      </c>
      <c r="AN76" s="121">
        <f t="shared" si="5"/>
        <v>-1.0476540000000014</v>
      </c>
      <c r="AO76" s="121">
        <f t="shared" si="6"/>
        <v>-2.6978300000000122E-3</v>
      </c>
      <c r="AP76" s="121">
        <f t="shared" si="7"/>
        <v>-1.9035299999999866E-3</v>
      </c>
      <c r="AQ76" s="87">
        <f t="shared" si="8"/>
        <v>5.2120289999999982E-3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31.266531000000001</v>
      </c>
      <c r="G78" s="96">
        <v>34.627155000000002</v>
      </c>
      <c r="H78" s="96">
        <v>0.96743257999999999</v>
      </c>
      <c r="I78" s="60">
        <v>0.97427896999999997</v>
      </c>
      <c r="J78" s="60">
        <v>6.2495294999999999E-2</v>
      </c>
      <c r="K78" s="61"/>
      <c r="L78" s="258"/>
      <c r="M78" s="258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29.702389</v>
      </c>
      <c r="Y78" s="96">
        <v>32.918187000000003</v>
      </c>
      <c r="Z78" s="96">
        <v>0.95441253000000004</v>
      </c>
      <c r="AA78" s="60">
        <v>0.96590189000000004</v>
      </c>
      <c r="AB78" s="60">
        <v>8.4032709999999997E-2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-1.5641420000000004</v>
      </c>
      <c r="AN78" s="95">
        <f t="shared" si="5"/>
        <v>-1.7089679999999987</v>
      </c>
      <c r="AO78" s="95">
        <f t="shared" si="6"/>
        <v>-1.302004999999995E-2</v>
      </c>
      <c r="AP78" s="95">
        <f t="shared" si="7"/>
        <v>-8.3770799999999257E-3</v>
      </c>
      <c r="AQ78" s="120">
        <f t="shared" si="8"/>
        <v>2.1537414999999997E-2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33.606608000000001</v>
      </c>
      <c r="G79" s="187">
        <v>37.489947000000001</v>
      </c>
      <c r="H79" s="187">
        <v>0.97971713000000005</v>
      </c>
      <c r="I79" s="62">
        <v>0.98504418000000005</v>
      </c>
      <c r="J79" s="62">
        <v>4.4450425000000002E-2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31.991907999999999</v>
      </c>
      <c r="Y79" s="187">
        <v>35.481141000000001</v>
      </c>
      <c r="Z79" s="187">
        <v>0.97092889999999998</v>
      </c>
      <c r="AA79" s="62">
        <v>0.97823696000000004</v>
      </c>
      <c r="AB79" s="62">
        <v>5.7336412000000003E-2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6"/>
      <c r="AM79" s="86">
        <f t="shared" si="4"/>
        <v>-1.6147000000000027</v>
      </c>
      <c r="AN79" s="121">
        <f t="shared" si="5"/>
        <v>-2.0088059999999999</v>
      </c>
      <c r="AO79" s="121">
        <f t="shared" si="6"/>
        <v>-8.7882300000000635E-3</v>
      </c>
      <c r="AP79" s="121">
        <f t="shared" si="7"/>
        <v>-6.8072200000000027E-3</v>
      </c>
      <c r="AQ79" s="87">
        <f t="shared" si="8"/>
        <v>1.2885987000000002E-2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36.408819999999999</v>
      </c>
      <c r="G80" s="187">
        <v>40.733162</v>
      </c>
      <c r="H80" s="187">
        <v>0.98920085000000002</v>
      </c>
      <c r="I80" s="62">
        <v>0.99283918000000004</v>
      </c>
      <c r="J80" s="62">
        <v>2.3907812000000001E-2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34.772070999999997</v>
      </c>
      <c r="Y80" s="187">
        <v>38.704177000000001</v>
      </c>
      <c r="Z80" s="187">
        <v>0.98254861000000004</v>
      </c>
      <c r="AA80" s="62">
        <v>0.98795666999999998</v>
      </c>
      <c r="AB80" s="62">
        <v>3.6271791999999997E-2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6"/>
      <c r="AM80" s="86">
        <f t="shared" si="4"/>
        <v>-1.6367490000000018</v>
      </c>
      <c r="AN80" s="121">
        <f t="shared" si="5"/>
        <v>-2.0289849999999987</v>
      </c>
      <c r="AO80" s="121">
        <f t="shared" si="6"/>
        <v>-6.652239999999976E-3</v>
      </c>
      <c r="AP80" s="121">
        <f t="shared" si="7"/>
        <v>-4.8825100000000621E-3</v>
      </c>
      <c r="AQ80" s="87">
        <f t="shared" si="8"/>
        <v>1.2363979999999997E-2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38.991092000000002</v>
      </c>
      <c r="G81" s="187">
        <v>43.589452000000001</v>
      </c>
      <c r="H81" s="187">
        <v>0.99339213000000004</v>
      </c>
      <c r="I81" s="62">
        <v>0.99601726000000002</v>
      </c>
      <c r="J81" s="62">
        <v>1.4885585999999999E-2</v>
      </c>
      <c r="K81" s="188"/>
      <c r="L81" s="259"/>
      <c r="M81" s="259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37.960003999999998</v>
      </c>
      <c r="Y81" s="187">
        <v>42.223064000000001</v>
      </c>
      <c r="Z81" s="187">
        <v>0.99063683000000002</v>
      </c>
      <c r="AA81" s="62">
        <v>0.99419820000000003</v>
      </c>
      <c r="AB81" s="62">
        <v>1.9505246E-2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6"/>
      <c r="AM81" s="86">
        <f t="shared" si="4"/>
        <v>-1.031088000000004</v>
      </c>
      <c r="AN81" s="121">
        <f t="shared" si="5"/>
        <v>-1.3663880000000006</v>
      </c>
      <c r="AO81" s="121">
        <f t="shared" si="6"/>
        <v>-2.7553000000000161E-3</v>
      </c>
      <c r="AP81" s="121">
        <f t="shared" si="7"/>
        <v>-1.8190599999999835E-3</v>
      </c>
      <c r="AQ81" s="87">
        <f t="shared" si="8"/>
        <v>4.6196600000000011E-3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31.280042000000002</v>
      </c>
      <c r="G83" s="96">
        <v>34.220148999999999</v>
      </c>
      <c r="H83" s="96">
        <v>0.96727194999999999</v>
      </c>
      <c r="I83" s="60">
        <v>0.97461582000000002</v>
      </c>
      <c r="J83" s="60">
        <v>6.2819959999999994E-2</v>
      </c>
      <c r="K83" s="61"/>
      <c r="L83" s="258"/>
      <c r="M83" s="258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29.591661999999999</v>
      </c>
      <c r="Y83" s="96">
        <v>32.404145999999997</v>
      </c>
      <c r="Z83" s="96">
        <v>0.95480114000000005</v>
      </c>
      <c r="AA83" s="60">
        <v>0.96616771000000001</v>
      </c>
      <c r="AB83" s="60">
        <v>8.3738450000000006E-2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-1.6883800000000022</v>
      </c>
      <c r="AN83" s="95">
        <f t="shared" si="5"/>
        <v>-1.816003000000002</v>
      </c>
      <c r="AO83" s="95">
        <f t="shared" si="6"/>
        <v>-1.2470809999999943E-2</v>
      </c>
      <c r="AP83" s="95">
        <f t="shared" si="7"/>
        <v>-8.4481100000000087E-3</v>
      </c>
      <c r="AQ83" s="120">
        <f t="shared" si="8"/>
        <v>2.0918490000000012E-2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34.051046999999997</v>
      </c>
      <c r="G84" s="187">
        <v>37.595539000000002</v>
      </c>
      <c r="H84" s="187">
        <v>0.97962547</v>
      </c>
      <c r="I84" s="62">
        <v>0.98501112000000002</v>
      </c>
      <c r="J84" s="62">
        <v>4.1994730000000001E-2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32.018383</v>
      </c>
      <c r="Y84" s="187">
        <v>34.934249999999999</v>
      </c>
      <c r="Z84" s="187">
        <v>0.97065111999999998</v>
      </c>
      <c r="AA84" s="62">
        <v>0.97850269000000001</v>
      </c>
      <c r="AB84" s="62">
        <v>5.7095147999999998E-2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6"/>
      <c r="AM84" s="86">
        <f t="shared" si="4"/>
        <v>-2.0326639999999969</v>
      </c>
      <c r="AN84" s="121">
        <f t="shared" si="5"/>
        <v>-2.6612890000000036</v>
      </c>
      <c r="AO84" s="121">
        <f t="shared" si="6"/>
        <v>-8.9743500000000198E-3</v>
      </c>
      <c r="AP84" s="121">
        <f t="shared" si="7"/>
        <v>-6.5084300000000095E-3</v>
      </c>
      <c r="AQ84" s="87">
        <f t="shared" si="8"/>
        <v>1.5100417999999997E-2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37.179746000000002</v>
      </c>
      <c r="G85" s="187">
        <v>41.357368000000001</v>
      </c>
      <c r="H85" s="187">
        <v>0.98900948</v>
      </c>
      <c r="I85" s="62">
        <v>0.9927397</v>
      </c>
      <c r="J85" s="62">
        <v>2.2661034E-2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35.144413</v>
      </c>
      <c r="Y85" s="187">
        <v>38.853462</v>
      </c>
      <c r="Z85" s="187">
        <v>0.98236851999999997</v>
      </c>
      <c r="AA85" s="62">
        <v>0.98827964999999995</v>
      </c>
      <c r="AB85" s="62">
        <v>3.5198874999999998E-2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6"/>
      <c r="AM85" s="86">
        <f t="shared" si="4"/>
        <v>-2.0353330000000014</v>
      </c>
      <c r="AN85" s="121">
        <f t="shared" si="5"/>
        <v>-2.5039060000000006</v>
      </c>
      <c r="AO85" s="121">
        <f t="shared" si="6"/>
        <v>-6.6409600000000291E-3</v>
      </c>
      <c r="AP85" s="121">
        <f t="shared" si="7"/>
        <v>-4.4600500000000487E-3</v>
      </c>
      <c r="AQ85" s="87">
        <f t="shared" si="8"/>
        <v>1.2537840999999997E-2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39.421838999999999</v>
      </c>
      <c r="G86" s="187">
        <v>43.867417000000003</v>
      </c>
      <c r="H86" s="187">
        <v>0.99322158999999999</v>
      </c>
      <c r="I86" s="62">
        <v>0.99578597000000002</v>
      </c>
      <c r="J86" s="62">
        <v>1.3135312E-2</v>
      </c>
      <c r="K86" s="188"/>
      <c r="L86" s="259"/>
      <c r="M86" s="259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38.352322000000001</v>
      </c>
      <c r="Y86" s="187">
        <v>42.572414999999999</v>
      </c>
      <c r="Z86" s="187">
        <v>0.99048767999999998</v>
      </c>
      <c r="AA86" s="62">
        <v>0.99416081000000001</v>
      </c>
      <c r="AB86" s="62">
        <v>1.8834231E-2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6"/>
      <c r="AM86" s="86">
        <f t="shared" si="4"/>
        <v>-1.0695169999999976</v>
      </c>
      <c r="AN86" s="121">
        <f t="shared" si="5"/>
        <v>-1.2950020000000038</v>
      </c>
      <c r="AO86" s="121">
        <f t="shared" si="6"/>
        <v>-2.7339100000000061E-3</v>
      </c>
      <c r="AP86" s="121">
        <f t="shared" si="7"/>
        <v>-1.6251600000000144E-3</v>
      </c>
      <c r="AQ86" s="87">
        <f t="shared" si="8"/>
        <v>5.6989190000000002E-3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31.790189000000002</v>
      </c>
      <c r="G88" s="96">
        <v>35.033932</v>
      </c>
      <c r="H88" s="96">
        <v>0.96818592000000003</v>
      </c>
      <c r="I88" s="60">
        <v>0.97581207999999997</v>
      </c>
      <c r="J88" s="60">
        <v>5.9585514999999999E-2</v>
      </c>
      <c r="K88" s="61"/>
      <c r="L88" s="258"/>
      <c r="M88" s="258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29.861706000000002</v>
      </c>
      <c r="Y88" s="96">
        <v>33.093319999999999</v>
      </c>
      <c r="Z88" s="96">
        <v>0.95597326000000005</v>
      </c>
      <c r="AA88" s="60">
        <v>0.96675087999999998</v>
      </c>
      <c r="AB88" s="60">
        <v>7.9721819999999999E-2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-1.9284829999999999</v>
      </c>
      <c r="AN88" s="95">
        <f t="shared" si="5"/>
        <v>-1.9406120000000016</v>
      </c>
      <c r="AO88" s="95">
        <f t="shared" si="6"/>
        <v>-1.2212659999999986E-2</v>
      </c>
      <c r="AP88" s="95">
        <f t="shared" si="7"/>
        <v>-9.0611999999999915E-3</v>
      </c>
      <c r="AQ88" s="120">
        <f t="shared" si="8"/>
        <v>2.0136305E-2</v>
      </c>
      <c r="AR88" s="37"/>
      <c r="AS88" s="234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34.845013000000002</v>
      </c>
      <c r="G89" s="187">
        <v>38.431825000000003</v>
      </c>
      <c r="H89" s="187">
        <v>0.98013795999999997</v>
      </c>
      <c r="I89" s="62">
        <v>0.98548241000000003</v>
      </c>
      <c r="J89" s="62">
        <v>3.9305244000000003E-2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32.496496999999998</v>
      </c>
      <c r="Y89" s="187">
        <v>35.517654</v>
      </c>
      <c r="Z89" s="187">
        <v>0.97132801999999996</v>
      </c>
      <c r="AA89" s="62">
        <v>0.97920390000000002</v>
      </c>
      <c r="AB89" s="62">
        <v>5.446057E-2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6"/>
      <c r="AM89" s="86">
        <f t="shared" si="4"/>
        <v>-2.3485160000000036</v>
      </c>
      <c r="AN89" s="121">
        <f t="shared" si="5"/>
        <v>-2.9141710000000032</v>
      </c>
      <c r="AO89" s="121">
        <f t="shared" si="6"/>
        <v>-8.8099400000000161E-3</v>
      </c>
      <c r="AP89" s="121">
        <f t="shared" si="7"/>
        <v>-6.2785100000000149E-3</v>
      </c>
      <c r="AQ89" s="87">
        <f t="shared" si="8"/>
        <v>1.5155325999999997E-2</v>
      </c>
      <c r="AR89" s="37"/>
      <c r="AS89" s="234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38.209721000000002</v>
      </c>
      <c r="G90" s="187">
        <v>42.080997000000004</v>
      </c>
      <c r="H90" s="187">
        <v>0.98934670999999996</v>
      </c>
      <c r="I90" s="62">
        <v>0.99292303000000004</v>
      </c>
      <c r="J90" s="62">
        <v>2.0310282999999998E-2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36.024197000000001</v>
      </c>
      <c r="Y90" s="187">
        <v>39.590159</v>
      </c>
      <c r="Z90" s="187">
        <v>0.98287069999999999</v>
      </c>
      <c r="AA90" s="62">
        <v>0.98842083000000003</v>
      </c>
      <c r="AB90" s="62">
        <v>3.3075683000000002E-2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6"/>
      <c r="AM90" s="86">
        <f t="shared" si="4"/>
        <v>-2.1855240000000009</v>
      </c>
      <c r="AN90" s="121">
        <f t="shared" si="5"/>
        <v>-2.4908380000000037</v>
      </c>
      <c r="AO90" s="121">
        <f t="shared" si="6"/>
        <v>-6.4760099999999765E-3</v>
      </c>
      <c r="AP90" s="121">
        <f t="shared" si="7"/>
        <v>-4.5022000000000117E-3</v>
      </c>
      <c r="AQ90" s="87">
        <f t="shared" si="8"/>
        <v>1.2765400000000003E-2</v>
      </c>
      <c r="AR90" s="37"/>
      <c r="AS90" s="234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40.180988999999997</v>
      </c>
      <c r="G91" s="187">
        <v>44.450208000000003</v>
      </c>
      <c r="H91" s="187">
        <v>0.99346849000000004</v>
      </c>
      <c r="I91" s="62">
        <v>0.99589316999999999</v>
      </c>
      <c r="J91" s="62">
        <v>1.2039019E-2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39.466675000000002</v>
      </c>
      <c r="Y91" s="187">
        <v>43.317874000000003</v>
      </c>
      <c r="Z91" s="187">
        <v>0.99079510000000004</v>
      </c>
      <c r="AA91" s="62">
        <v>0.99420037000000006</v>
      </c>
      <c r="AB91" s="62">
        <v>1.6270736000000001E-2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6"/>
      <c r="AM91" s="86">
        <f t="shared" si="4"/>
        <v>-0.71431399999999456</v>
      </c>
      <c r="AN91" s="121">
        <f t="shared" si="5"/>
        <v>-1.1323340000000002</v>
      </c>
      <c r="AO91" s="121">
        <f t="shared" si="6"/>
        <v>-2.6733899999999977E-3</v>
      </c>
      <c r="AP91" s="121">
        <f t="shared" si="7"/>
        <v>-1.6927999999999388E-3</v>
      </c>
      <c r="AQ91" s="87">
        <f t="shared" si="8"/>
        <v>4.2317170000000012E-3</v>
      </c>
      <c r="AR91" s="37"/>
      <c r="AS91" s="234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31.736623000000002</v>
      </c>
      <c r="G93" s="96">
        <v>35.080596999999997</v>
      </c>
      <c r="H93" s="96">
        <v>0.96771161999999999</v>
      </c>
      <c r="I93" s="60">
        <v>0.97529401999999998</v>
      </c>
      <c r="J93" s="60">
        <v>6.0931779999999998E-2</v>
      </c>
      <c r="K93" s="61"/>
      <c r="L93" s="258"/>
      <c r="M93" s="258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30.148616000000001</v>
      </c>
      <c r="Y93" s="96">
        <v>33.472492000000003</v>
      </c>
      <c r="Z93" s="96">
        <v>0.95468319999999995</v>
      </c>
      <c r="AA93" s="60">
        <v>0.96651432999999998</v>
      </c>
      <c r="AB93" s="60">
        <v>8.0648996000000001E-2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-1.5880070000000011</v>
      </c>
      <c r="AN93" s="95">
        <f t="shared" si="5"/>
        <v>-1.6081049999999948</v>
      </c>
      <c r="AO93" s="95">
        <f t="shared" si="6"/>
        <v>-1.3028420000000041E-2</v>
      </c>
      <c r="AP93" s="95">
        <f t="shared" si="7"/>
        <v>-8.7796900000000067E-3</v>
      </c>
      <c r="AQ93" s="120">
        <f t="shared" si="8"/>
        <v>1.9717216000000003E-2</v>
      </c>
      <c r="AR93" s="37"/>
      <c r="AS93" s="234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34.393695000000001</v>
      </c>
      <c r="G94" s="187">
        <v>38.152642</v>
      </c>
      <c r="H94" s="187">
        <v>0.97989820000000005</v>
      </c>
      <c r="I94" s="62">
        <v>0.98554138999999996</v>
      </c>
      <c r="J94" s="62">
        <v>4.0351524999999999E-2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32.405383</v>
      </c>
      <c r="Y94" s="187">
        <v>35.788468999999999</v>
      </c>
      <c r="Z94" s="187">
        <v>0.97086468999999997</v>
      </c>
      <c r="AA94" s="62">
        <v>0.97874983999999998</v>
      </c>
      <c r="AB94" s="62">
        <v>5.6537456999999999E-2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6"/>
      <c r="AM94" s="86">
        <f t="shared" si="4"/>
        <v>-1.9883120000000005</v>
      </c>
      <c r="AN94" s="121">
        <f t="shared" si="5"/>
        <v>-2.364173000000001</v>
      </c>
      <c r="AO94" s="121">
        <f t="shared" si="6"/>
        <v>-9.0335100000000779E-3</v>
      </c>
      <c r="AP94" s="121">
        <f t="shared" si="7"/>
        <v>-6.7915499999999795E-3</v>
      </c>
      <c r="AQ94" s="87">
        <f t="shared" si="8"/>
        <v>1.6185932E-2</v>
      </c>
      <c r="AR94" s="37"/>
      <c r="AS94" s="234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37.716178999999997</v>
      </c>
      <c r="G95" s="187">
        <v>41.798124000000001</v>
      </c>
      <c r="H95" s="187">
        <v>0.98934067999999997</v>
      </c>
      <c r="I95" s="62">
        <v>0.99279660000000003</v>
      </c>
      <c r="J95" s="62">
        <v>2.1083958E-2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35.431438999999997</v>
      </c>
      <c r="Y95" s="187">
        <v>39.212708999999997</v>
      </c>
      <c r="Z95" s="187">
        <v>0.98273051</v>
      </c>
      <c r="AA95" s="62">
        <v>0.98822480000000001</v>
      </c>
      <c r="AB95" s="62">
        <v>3.4316283000000003E-2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6"/>
      <c r="AM95" s="86">
        <f t="shared" si="4"/>
        <v>-2.2847399999999993</v>
      </c>
      <c r="AN95" s="121">
        <f t="shared" si="5"/>
        <v>-2.5854150000000047</v>
      </c>
      <c r="AO95" s="121">
        <f t="shared" si="6"/>
        <v>-6.6101699999999708E-3</v>
      </c>
      <c r="AP95" s="121">
        <f t="shared" si="7"/>
        <v>-4.5718000000000147E-3</v>
      </c>
      <c r="AQ95" s="87">
        <f t="shared" si="8"/>
        <v>1.3232325000000003E-2</v>
      </c>
      <c r="AR95" s="37"/>
      <c r="AS95" s="234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40.628843000000003</v>
      </c>
      <c r="G96" s="187">
        <v>44.811987999999999</v>
      </c>
      <c r="H96" s="187">
        <v>0.99352037000000004</v>
      </c>
      <c r="I96" s="62">
        <v>0.99589022999999999</v>
      </c>
      <c r="J96" s="62">
        <v>1.0932516E-2</v>
      </c>
      <c r="K96" s="188"/>
      <c r="L96" s="259"/>
      <c r="M96" s="259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38.930152</v>
      </c>
      <c r="Y96" s="187">
        <v>42.971856000000002</v>
      </c>
      <c r="Z96" s="187">
        <v>0.99084059000000002</v>
      </c>
      <c r="AA96" s="62">
        <v>0.99405712999999996</v>
      </c>
      <c r="AB96" s="62">
        <v>1.6761206000000001E-2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6"/>
      <c r="AM96" s="86">
        <f t="shared" si="4"/>
        <v>-1.6986910000000037</v>
      </c>
      <c r="AN96" s="121">
        <f t="shared" si="5"/>
        <v>-1.840131999999997</v>
      </c>
      <c r="AO96" s="121">
        <f t="shared" si="6"/>
        <v>-2.6797800000000205E-3</v>
      </c>
      <c r="AP96" s="121">
        <f t="shared" si="7"/>
        <v>-1.8331000000000319E-3</v>
      </c>
      <c r="AQ96" s="87">
        <f t="shared" si="8"/>
        <v>5.828690000000001E-3</v>
      </c>
      <c r="AR96" s="37"/>
      <c r="AS96" s="234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32.091605000000001</v>
      </c>
      <c r="G98" s="96">
        <v>35.598129</v>
      </c>
      <c r="H98" s="96">
        <v>0.96628091999999999</v>
      </c>
      <c r="I98" s="60">
        <v>0.97512290000000001</v>
      </c>
      <c r="J98" s="60">
        <v>6.1422989999999997E-2</v>
      </c>
      <c r="K98" s="61"/>
      <c r="L98" s="258"/>
      <c r="M98" s="258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30.459464000000001</v>
      </c>
      <c r="Y98" s="96">
        <v>34.066215999999997</v>
      </c>
      <c r="Z98" s="96">
        <v>0.95176804999999998</v>
      </c>
      <c r="AA98" s="60">
        <v>0.96649825</v>
      </c>
      <c r="AB98" s="60">
        <v>8.2877359999999997E-2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-1.6321410000000007</v>
      </c>
      <c r="AN98" s="95">
        <f t="shared" si="15"/>
        <v>-1.531913000000003</v>
      </c>
      <c r="AO98" s="95">
        <f t="shared" si="16"/>
        <v>-1.4512870000000011E-2</v>
      </c>
      <c r="AP98" s="95">
        <f t="shared" si="17"/>
        <v>-8.6246500000000115E-3</v>
      </c>
      <c r="AQ98" s="120">
        <f t="shared" si="18"/>
        <v>2.145437E-2</v>
      </c>
      <c r="AR98" s="37"/>
      <c r="AS98" s="234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35.087349000000003</v>
      </c>
      <c r="G99" s="187">
        <v>38.548783</v>
      </c>
      <c r="H99" s="187">
        <v>0.97941456999999998</v>
      </c>
      <c r="I99" s="62">
        <v>0.98559622999999996</v>
      </c>
      <c r="J99" s="62">
        <v>4.0276180000000002E-2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32.658633999999999</v>
      </c>
      <c r="Y99" s="187">
        <v>36.181482000000003</v>
      </c>
      <c r="Z99" s="187">
        <v>0.96929708000000003</v>
      </c>
      <c r="AA99" s="62">
        <v>0.97833537000000004</v>
      </c>
      <c r="AB99" s="62">
        <v>5.8557216000000002E-2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6"/>
      <c r="AM99" s="86">
        <f t="shared" si="14"/>
        <v>-2.428715000000004</v>
      </c>
      <c r="AN99" s="121">
        <f t="shared" si="15"/>
        <v>-2.3673009999999977</v>
      </c>
      <c r="AO99" s="121">
        <f t="shared" si="16"/>
        <v>-1.0117489999999951E-2</v>
      </c>
      <c r="AP99" s="121">
        <f t="shared" si="17"/>
        <v>-7.2608599999999246E-3</v>
      </c>
      <c r="AQ99" s="87">
        <f t="shared" si="18"/>
        <v>1.8281036000000001E-2</v>
      </c>
      <c r="AR99" s="37"/>
      <c r="AS99" s="234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38.500929999999997</v>
      </c>
      <c r="G100" s="187">
        <v>42.268802999999998</v>
      </c>
      <c r="H100" s="187">
        <v>0.98916163000000001</v>
      </c>
      <c r="I100" s="62">
        <v>0.99269960000000002</v>
      </c>
      <c r="J100" s="62">
        <v>2.0460705999999999E-2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35.927473999999997</v>
      </c>
      <c r="Y100" s="187">
        <v>39.465116999999999</v>
      </c>
      <c r="Z100" s="187">
        <v>0.98216552000000001</v>
      </c>
      <c r="AA100" s="62">
        <v>0.98812281000000002</v>
      </c>
      <c r="AB100" s="62">
        <v>3.4437193999999997E-2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6"/>
      <c r="AM100" s="86">
        <f t="shared" si="14"/>
        <v>-2.5734560000000002</v>
      </c>
      <c r="AN100" s="121">
        <f t="shared" si="15"/>
        <v>-2.803685999999999</v>
      </c>
      <c r="AO100" s="121">
        <f t="shared" si="16"/>
        <v>-6.9961099999999998E-3</v>
      </c>
      <c r="AP100" s="121">
        <f t="shared" si="17"/>
        <v>-4.5767899999999972E-3</v>
      </c>
      <c r="AQ100" s="87">
        <f t="shared" si="18"/>
        <v>1.3976487999999999E-2</v>
      </c>
      <c r="AR100" s="37"/>
      <c r="AS100" s="234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41.245407999999998</v>
      </c>
      <c r="G101" s="187">
        <v>45.123206000000003</v>
      </c>
      <c r="H101" s="187">
        <v>0.99342876000000002</v>
      </c>
      <c r="I101" s="62">
        <v>0.99583721000000003</v>
      </c>
      <c r="J101" s="62">
        <v>1.03122825E-2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39.114477999999998</v>
      </c>
      <c r="Y101" s="187">
        <v>43.005115000000004</v>
      </c>
      <c r="Z101" s="187">
        <v>0.99065645999999996</v>
      </c>
      <c r="AA101" s="62">
        <v>0.99383038000000001</v>
      </c>
      <c r="AB101" s="62">
        <v>1.6937239999999999E-2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6"/>
      <c r="AM101" s="86">
        <f t="shared" si="14"/>
        <v>-2.1309299999999993</v>
      </c>
      <c r="AN101" s="121">
        <f t="shared" si="15"/>
        <v>-2.1180909999999997</v>
      </c>
      <c r="AO101" s="121">
        <f t="shared" si="16"/>
        <v>-2.7723000000000608E-3</v>
      </c>
      <c r="AP101" s="121">
        <f t="shared" si="17"/>
        <v>-2.006830000000015E-3</v>
      </c>
      <c r="AQ101" s="87">
        <f t="shared" si="18"/>
        <v>6.6249574999999988E-3</v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30.861974</v>
      </c>
      <c r="G103" s="96">
        <v>34.171827999999998</v>
      </c>
      <c r="H103" s="96">
        <v>0.96719478999999997</v>
      </c>
      <c r="I103" s="60">
        <v>0.97068885000000005</v>
      </c>
      <c r="J103" s="60">
        <v>7.1368164999999997E-2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30.132344</v>
      </c>
      <c r="Y103" s="96">
        <v>33.253360999999998</v>
      </c>
      <c r="Z103" s="96">
        <v>0.95281009000000005</v>
      </c>
      <c r="AA103" s="60">
        <v>0.96640722000000001</v>
      </c>
      <c r="AB103" s="60">
        <v>9.3818219999999994E-2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-0.72963000000000022</v>
      </c>
      <c r="AN103" s="95">
        <f t="shared" si="15"/>
        <v>-0.9184669999999997</v>
      </c>
      <c r="AO103" s="95">
        <f t="shared" si="16"/>
        <v>-1.4384699999999917E-2</v>
      </c>
      <c r="AP103" s="95">
        <f t="shared" si="17"/>
        <v>-4.2816300000000362E-3</v>
      </c>
      <c r="AQ103" s="120">
        <f t="shared" si="18"/>
        <v>2.2450054999999997E-2</v>
      </c>
      <c r="AR103" s="37"/>
      <c r="AS103" s="234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33.616846000000002</v>
      </c>
      <c r="G104" s="187">
        <v>37.467948</v>
      </c>
      <c r="H104" s="187">
        <v>0.97976395999999999</v>
      </c>
      <c r="I104" s="62">
        <v>0.98500268999999996</v>
      </c>
      <c r="J104" s="62">
        <v>4.8624265999999999E-2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32.089621999999999</v>
      </c>
      <c r="Y104" s="187">
        <v>35.470874999999999</v>
      </c>
      <c r="Z104" s="187">
        <v>0.97051595000000002</v>
      </c>
      <c r="AA104" s="62">
        <v>0.97724155999999995</v>
      </c>
      <c r="AB104" s="62">
        <v>6.2866130000000006E-2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6"/>
      <c r="AM104" s="86">
        <f t="shared" si="14"/>
        <v>-1.5272240000000039</v>
      </c>
      <c r="AN104" s="121">
        <f t="shared" si="15"/>
        <v>-1.9970730000000003</v>
      </c>
      <c r="AO104" s="121">
        <f t="shared" si="16"/>
        <v>-9.2480099999999732E-3</v>
      </c>
      <c r="AP104" s="121">
        <f t="shared" si="17"/>
        <v>-7.761130000000005E-3</v>
      </c>
      <c r="AQ104" s="87">
        <f t="shared" si="18"/>
        <v>1.4241864000000007E-2</v>
      </c>
      <c r="AR104" s="37"/>
      <c r="AS104" s="234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36.306432999999998</v>
      </c>
      <c r="G105" s="187">
        <v>40.756062</v>
      </c>
      <c r="H105" s="187">
        <v>0.98951940000000005</v>
      </c>
      <c r="I105" s="62">
        <v>0.99286509000000001</v>
      </c>
      <c r="J105" s="62">
        <v>2.8785938E-2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34.063670000000002</v>
      </c>
      <c r="Y105" s="187">
        <v>37.986131999999998</v>
      </c>
      <c r="Z105" s="187">
        <v>0.98249940000000002</v>
      </c>
      <c r="AA105" s="62">
        <v>0.98698112000000005</v>
      </c>
      <c r="AB105" s="62">
        <v>4.3119162000000003E-2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6"/>
      <c r="AM105" s="86">
        <f t="shared" si="14"/>
        <v>-2.2427629999999965</v>
      </c>
      <c r="AN105" s="121">
        <f t="shared" si="15"/>
        <v>-2.7699300000000022</v>
      </c>
      <c r="AO105" s="121">
        <f t="shared" si="16"/>
        <v>-7.0200000000000262E-3</v>
      </c>
      <c r="AP105" s="121">
        <f t="shared" si="17"/>
        <v>-5.8839699999999606E-3</v>
      </c>
      <c r="AQ105" s="87">
        <f t="shared" si="18"/>
        <v>1.4333224000000002E-2</v>
      </c>
      <c r="AR105" s="37"/>
      <c r="AS105" s="234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39.417589999999997</v>
      </c>
      <c r="G106" s="187">
        <v>43.929143000000003</v>
      </c>
      <c r="H106" s="187">
        <v>0.99354573999999996</v>
      </c>
      <c r="I106" s="62">
        <v>0.99618883000000003</v>
      </c>
      <c r="J106" s="62">
        <v>1.48297325E-2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37.870016999999997</v>
      </c>
      <c r="Y106" s="187">
        <v>42.230193</v>
      </c>
      <c r="Z106" s="187">
        <v>0.99081050999999998</v>
      </c>
      <c r="AA106" s="62">
        <v>0.99408721</v>
      </c>
      <c r="AB106" s="62">
        <v>2.2969557000000002E-2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6"/>
      <c r="AM106" s="86">
        <f t="shared" si="14"/>
        <v>-1.5475729999999999</v>
      </c>
      <c r="AN106" s="121">
        <f t="shared" si="15"/>
        <v>-1.6989500000000035</v>
      </c>
      <c r="AO106" s="121">
        <f t="shared" si="16"/>
        <v>-2.7352299999999774E-3</v>
      </c>
      <c r="AP106" s="121">
        <f t="shared" si="17"/>
        <v>-2.1016200000000262E-3</v>
      </c>
      <c r="AQ106" s="87">
        <f t="shared" si="18"/>
        <v>8.1398245000000018E-3</v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>
        <v>30.917342000000001</v>
      </c>
      <c r="G108" s="96">
        <v>34.522694999999999</v>
      </c>
      <c r="H108" s="96">
        <v>0.96884484000000004</v>
      </c>
      <c r="I108" s="60">
        <v>0.97161189999999997</v>
      </c>
      <c r="J108" s="60">
        <v>6.4977266000000006E-2</v>
      </c>
      <c r="K108" s="61"/>
      <c r="L108" s="258"/>
      <c r="M108" s="258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>
        <v>30.667431000000001</v>
      </c>
      <c r="Y108" s="96">
        <v>33.916513000000002</v>
      </c>
      <c r="Z108" s="96">
        <v>0.95455652999999996</v>
      </c>
      <c r="AA108" s="60">
        <v>0.96790982000000003</v>
      </c>
      <c r="AB108" s="60">
        <v>8.5914149999999995E-2</v>
      </c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5" t="s">
        <v>84</v>
      </c>
      <c r="AM108" s="119">
        <f t="shared" si="14"/>
        <v>-0.24991100000000088</v>
      </c>
      <c r="AN108" s="95">
        <f t="shared" si="15"/>
        <v>-0.60618199999999689</v>
      </c>
      <c r="AO108" s="95">
        <f t="shared" si="16"/>
        <v>-1.4288310000000082E-2</v>
      </c>
      <c r="AP108" s="95">
        <f t="shared" si="17"/>
        <v>-3.702079999999941E-3</v>
      </c>
      <c r="AQ108" s="120">
        <f t="shared" si="18"/>
        <v>2.0936883999999989E-2</v>
      </c>
      <c r="AR108" s="37"/>
      <c r="AS108" s="234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>
        <v>34.534137999999999</v>
      </c>
      <c r="G109" s="187">
        <v>38.088202000000003</v>
      </c>
      <c r="H109" s="187">
        <v>0.98030214000000004</v>
      </c>
      <c r="I109" s="62">
        <v>0.98550954000000002</v>
      </c>
      <c r="J109" s="62">
        <v>4.2360096999999999E-2</v>
      </c>
      <c r="K109" s="188"/>
      <c r="L109" s="259"/>
      <c r="M109" s="259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>
        <v>32.642121000000003</v>
      </c>
      <c r="Y109" s="187">
        <v>36.132897999999997</v>
      </c>
      <c r="Z109" s="187">
        <v>0.97218468999999996</v>
      </c>
      <c r="AA109" s="62">
        <v>0.97895831</v>
      </c>
      <c r="AB109" s="62">
        <v>5.6348959999999997E-2</v>
      </c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6"/>
      <c r="AM109" s="86">
        <f t="shared" si="14"/>
        <v>-1.8920169999999956</v>
      </c>
      <c r="AN109" s="121">
        <f t="shared" si="15"/>
        <v>-1.9553040000000053</v>
      </c>
      <c r="AO109" s="121">
        <f t="shared" si="16"/>
        <v>-8.1174500000000815E-3</v>
      </c>
      <c r="AP109" s="121">
        <f t="shared" si="17"/>
        <v>-6.551230000000019E-3</v>
      </c>
      <c r="AQ109" s="87">
        <f t="shared" si="18"/>
        <v>1.3988862999999997E-2</v>
      </c>
      <c r="AR109" s="37"/>
      <c r="AS109" s="234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>
        <v>37.126657000000002</v>
      </c>
      <c r="G110" s="187">
        <v>41.195193000000003</v>
      </c>
      <c r="H110" s="187">
        <v>0.98957410000000001</v>
      </c>
      <c r="I110" s="62">
        <v>0.99308041000000002</v>
      </c>
      <c r="J110" s="62">
        <v>2.3715395E-2</v>
      </c>
      <c r="K110" s="188"/>
      <c r="L110" s="259"/>
      <c r="M110" s="259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>
        <v>35.128784000000003</v>
      </c>
      <c r="Y110" s="187">
        <v>38.775813999999997</v>
      </c>
      <c r="Z110" s="187">
        <v>0.98300978000000006</v>
      </c>
      <c r="AA110" s="62">
        <v>0.98759445000000001</v>
      </c>
      <c r="AB110" s="62">
        <v>3.7134603000000002E-2</v>
      </c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6"/>
      <c r="AM110" s="86">
        <f t="shared" si="14"/>
        <v>-1.9978729999999985</v>
      </c>
      <c r="AN110" s="121">
        <f t="shared" si="15"/>
        <v>-2.4193790000000064</v>
      </c>
      <c r="AO110" s="121">
        <f t="shared" si="16"/>
        <v>-6.5643199999999569E-3</v>
      </c>
      <c r="AP110" s="121">
        <f t="shared" si="17"/>
        <v>-5.4859600000000119E-3</v>
      </c>
      <c r="AQ110" s="87">
        <f t="shared" si="18"/>
        <v>1.3419208000000002E-2</v>
      </c>
      <c r="AR110" s="37"/>
      <c r="AS110" s="234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>
        <v>39.730035000000001</v>
      </c>
      <c r="G111" s="187">
        <v>44.167189</v>
      </c>
      <c r="H111" s="187">
        <v>0.99363522000000004</v>
      </c>
      <c r="I111" s="62">
        <v>0.99629140000000005</v>
      </c>
      <c r="J111" s="62">
        <v>1.3617366000000001E-2</v>
      </c>
      <c r="K111" s="188"/>
      <c r="L111" s="259"/>
      <c r="M111" s="259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>
        <v>38.339028999999996</v>
      </c>
      <c r="Y111" s="187">
        <v>42.435054999999998</v>
      </c>
      <c r="Z111" s="187">
        <v>0.99097754999999998</v>
      </c>
      <c r="AA111" s="62">
        <v>0.99429332999999998</v>
      </c>
      <c r="AB111" s="62">
        <v>1.9857046999999999E-2</v>
      </c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6"/>
      <c r="AM111" s="86">
        <f t="shared" si="14"/>
        <v>-1.3910060000000044</v>
      </c>
      <c r="AN111" s="121">
        <f t="shared" si="15"/>
        <v>-1.7321340000000021</v>
      </c>
      <c r="AO111" s="121">
        <f t="shared" si="16"/>
        <v>-2.6576700000000564E-3</v>
      </c>
      <c r="AP111" s="121">
        <f t="shared" si="17"/>
        <v>-1.998070000000074E-3</v>
      </c>
      <c r="AQ111" s="87">
        <f t="shared" si="18"/>
        <v>6.2396809999999987E-3</v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>
        <v>30.935911999999998</v>
      </c>
      <c r="G113" s="96">
        <v>34.725051000000001</v>
      </c>
      <c r="H113" s="96">
        <v>0.96939136999999997</v>
      </c>
      <c r="I113" s="60">
        <v>0.97274567000000001</v>
      </c>
      <c r="J113" s="60">
        <v>6.3653104000000002E-2</v>
      </c>
      <c r="K113" s="61"/>
      <c r="L113" s="258"/>
      <c r="M113" s="258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>
        <v>30.314772000000001</v>
      </c>
      <c r="Y113" s="96">
        <v>33.981079999999999</v>
      </c>
      <c r="Z113" s="96">
        <v>0.95530802999999997</v>
      </c>
      <c r="AA113" s="60">
        <v>0.96724736</v>
      </c>
      <c r="AB113" s="60">
        <v>8.5005650000000002E-2</v>
      </c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5" t="s">
        <v>85</v>
      </c>
      <c r="AM113" s="119">
        <f t="shared" si="14"/>
        <v>-0.62113999999999692</v>
      </c>
      <c r="AN113" s="95">
        <f t="shared" si="15"/>
        <v>-0.74397100000000194</v>
      </c>
      <c r="AO113" s="95">
        <f t="shared" si="16"/>
        <v>-1.408334E-2</v>
      </c>
      <c r="AP113" s="95">
        <f t="shared" si="17"/>
        <v>-5.4983100000000062E-3</v>
      </c>
      <c r="AQ113" s="120">
        <f t="shared" si="18"/>
        <v>2.1352546E-2</v>
      </c>
      <c r="AR113" s="37"/>
      <c r="AS113" s="234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>
        <v>33.782558000000002</v>
      </c>
      <c r="G114" s="187">
        <v>37.669893000000002</v>
      </c>
      <c r="H114" s="187">
        <v>0.98049209999999998</v>
      </c>
      <c r="I114" s="62">
        <v>0.98541062999999995</v>
      </c>
      <c r="J114" s="62">
        <v>4.3553202999999999E-2</v>
      </c>
      <c r="K114" s="188"/>
      <c r="L114" s="259"/>
      <c r="M114" s="259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>
        <v>32.219428000000001</v>
      </c>
      <c r="Y114" s="187">
        <v>36.037309</v>
      </c>
      <c r="Z114" s="187">
        <v>0.97249896000000002</v>
      </c>
      <c r="AA114" s="62">
        <v>0.97877681999999999</v>
      </c>
      <c r="AB114" s="62">
        <v>5.6177659999999997E-2</v>
      </c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6"/>
      <c r="AM114" s="86">
        <f t="shared" si="14"/>
        <v>-1.563130000000001</v>
      </c>
      <c r="AN114" s="121">
        <f t="shared" si="15"/>
        <v>-1.6325840000000014</v>
      </c>
      <c r="AO114" s="121">
        <f t="shared" si="16"/>
        <v>-7.9931399999999542E-3</v>
      </c>
      <c r="AP114" s="121">
        <f t="shared" si="17"/>
        <v>-6.6338099999999622E-3</v>
      </c>
      <c r="AQ114" s="87">
        <f t="shared" si="18"/>
        <v>1.2624456999999999E-2</v>
      </c>
      <c r="AR114" s="37"/>
      <c r="AS114" s="234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>
        <v>36.499906000000003</v>
      </c>
      <c r="G115" s="187">
        <v>40.592601999999999</v>
      </c>
      <c r="H115" s="187">
        <v>0.98953926000000003</v>
      </c>
      <c r="I115" s="62">
        <v>0.99292981000000002</v>
      </c>
      <c r="J115" s="62">
        <v>2.3929853000000001E-2</v>
      </c>
      <c r="K115" s="188"/>
      <c r="L115" s="259"/>
      <c r="M115" s="259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>
        <v>34.528134999999999</v>
      </c>
      <c r="Y115" s="187">
        <v>38.430436999999998</v>
      </c>
      <c r="Z115" s="187">
        <v>0.98305661</v>
      </c>
      <c r="AA115" s="62">
        <v>0.98756692000000001</v>
      </c>
      <c r="AB115" s="62">
        <v>3.8280214999999999E-2</v>
      </c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6"/>
      <c r="AM115" s="86">
        <f t="shared" si="14"/>
        <v>-1.9717710000000039</v>
      </c>
      <c r="AN115" s="121">
        <f t="shared" si="15"/>
        <v>-2.1621650000000017</v>
      </c>
      <c r="AO115" s="121">
        <f t="shared" si="16"/>
        <v>-6.4826500000000342E-3</v>
      </c>
      <c r="AP115" s="121">
        <f t="shared" si="17"/>
        <v>-5.362890000000009E-3</v>
      </c>
      <c r="AQ115" s="87">
        <f t="shared" si="18"/>
        <v>1.4350361999999998E-2</v>
      </c>
      <c r="AR115" s="37"/>
      <c r="AS115" s="234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>
        <v>39.919710000000002</v>
      </c>
      <c r="G116" s="187">
        <v>44.245058</v>
      </c>
      <c r="H116" s="187">
        <v>0.99368338</v>
      </c>
      <c r="I116" s="62">
        <v>0.99633300000000002</v>
      </c>
      <c r="J116" s="62">
        <v>1.2762211000000001E-2</v>
      </c>
      <c r="K116" s="188"/>
      <c r="L116" s="259"/>
      <c r="M116" s="259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>
        <v>37.874890999999998</v>
      </c>
      <c r="Y116" s="187">
        <v>41.957414999999997</v>
      </c>
      <c r="Z116" s="187">
        <v>0.99103788000000004</v>
      </c>
      <c r="AA116" s="62">
        <v>0.99435346999999996</v>
      </c>
      <c r="AB116" s="62">
        <v>1.9825566999999999E-2</v>
      </c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6"/>
      <c r="AM116" s="86">
        <f t="shared" si="14"/>
        <v>-2.0448190000000039</v>
      </c>
      <c r="AN116" s="121">
        <f t="shared" si="15"/>
        <v>-2.2876430000000028</v>
      </c>
      <c r="AO116" s="121">
        <f t="shared" si="16"/>
        <v>-2.6454999999999673E-3</v>
      </c>
      <c r="AP116" s="121">
        <f t="shared" si="17"/>
        <v>-1.9795300000000626E-3</v>
      </c>
      <c r="AQ116" s="87">
        <f t="shared" si="18"/>
        <v>7.0633559999999981E-3</v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>
        <v>31.520838000000001</v>
      </c>
      <c r="G118" s="96">
        <v>35.314286000000003</v>
      </c>
      <c r="H118" s="96">
        <v>0.97034474000000004</v>
      </c>
      <c r="I118" s="60">
        <v>0.97554668</v>
      </c>
      <c r="J118" s="60">
        <v>6.3365489999999997E-2</v>
      </c>
      <c r="K118" s="61"/>
      <c r="L118" s="258"/>
      <c r="M118" s="258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>
        <v>30.999614999999999</v>
      </c>
      <c r="Y118" s="96">
        <v>34.468316000000002</v>
      </c>
      <c r="Z118" s="96">
        <v>0.95694378000000002</v>
      </c>
      <c r="AA118" s="60">
        <v>0.96906250000000005</v>
      </c>
      <c r="AB118" s="60">
        <v>8.4635509999999997E-2</v>
      </c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5" t="s">
        <v>86</v>
      </c>
      <c r="AM118" s="119">
        <f t="shared" si="14"/>
        <v>-0.52122300000000266</v>
      </c>
      <c r="AN118" s="95">
        <f t="shared" si="15"/>
        <v>-0.84597000000000122</v>
      </c>
      <c r="AO118" s="95">
        <f t="shared" si="16"/>
        <v>-1.3400960000000017E-2</v>
      </c>
      <c r="AP118" s="95">
        <f t="shared" si="17"/>
        <v>-6.4841799999999505E-3</v>
      </c>
      <c r="AQ118" s="120">
        <f t="shared" si="18"/>
        <v>2.1270020000000001E-2</v>
      </c>
      <c r="AR118" s="37"/>
      <c r="AS118" s="234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>
        <v>35.239381000000002</v>
      </c>
      <c r="G119" s="187">
        <v>38.693091000000003</v>
      </c>
      <c r="H119" s="187">
        <v>0.98090168</v>
      </c>
      <c r="I119" s="62">
        <v>0.98598061999999997</v>
      </c>
      <c r="J119" s="62">
        <v>4.1382223000000003E-2</v>
      </c>
      <c r="K119" s="188"/>
      <c r="L119" s="259"/>
      <c r="M119" s="259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>
        <v>33.125053999999999</v>
      </c>
      <c r="Y119" s="187">
        <v>36.672671000000001</v>
      </c>
      <c r="Z119" s="187">
        <v>0.97286671999999996</v>
      </c>
      <c r="AA119" s="62">
        <v>0.98046968999999995</v>
      </c>
      <c r="AB119" s="62">
        <v>5.6369424000000001E-2</v>
      </c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6"/>
      <c r="AM119" s="86">
        <f t="shared" si="14"/>
        <v>-2.114327000000003</v>
      </c>
      <c r="AN119" s="121">
        <f t="shared" si="15"/>
        <v>-2.0204200000000014</v>
      </c>
      <c r="AO119" s="121">
        <f t="shared" si="16"/>
        <v>-8.0349600000000354E-3</v>
      </c>
      <c r="AP119" s="121">
        <f t="shared" si="17"/>
        <v>-5.510930000000025E-3</v>
      </c>
      <c r="AQ119" s="87">
        <f t="shared" si="18"/>
        <v>1.4987200999999999E-2</v>
      </c>
      <c r="AR119" s="37"/>
      <c r="AS119" s="234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>
        <v>38.649065</v>
      </c>
      <c r="G120" s="187">
        <v>42.211373999999999</v>
      </c>
      <c r="H120" s="187">
        <v>0.98969035999999999</v>
      </c>
      <c r="I120" s="62">
        <v>0.99320025999999995</v>
      </c>
      <c r="J120" s="62">
        <v>2.2453377E-2</v>
      </c>
      <c r="K120" s="188"/>
      <c r="L120" s="259"/>
      <c r="M120" s="259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>
        <v>36.212220000000002</v>
      </c>
      <c r="Y120" s="187">
        <v>39.710960999999998</v>
      </c>
      <c r="Z120" s="187">
        <v>0.98347876000000001</v>
      </c>
      <c r="AA120" s="62">
        <v>0.98836564999999998</v>
      </c>
      <c r="AB120" s="62">
        <v>3.5676659999999999E-2</v>
      </c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6"/>
      <c r="AM120" s="86">
        <f t="shared" si="14"/>
        <v>-2.4368449999999982</v>
      </c>
      <c r="AN120" s="121">
        <f t="shared" si="15"/>
        <v>-2.5004130000000018</v>
      </c>
      <c r="AO120" s="121">
        <f t="shared" si="16"/>
        <v>-6.2115999999999838E-3</v>
      </c>
      <c r="AP120" s="121">
        <f t="shared" si="17"/>
        <v>-4.8346099999999614E-3</v>
      </c>
      <c r="AQ120" s="87">
        <f t="shared" si="18"/>
        <v>1.3223282999999999E-2</v>
      </c>
      <c r="AR120" s="37"/>
      <c r="AS120" s="234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>
        <v>40.675637999999999</v>
      </c>
      <c r="G121" s="187">
        <v>44.918062999999997</v>
      </c>
      <c r="H121" s="187">
        <v>0.99371821000000005</v>
      </c>
      <c r="I121" s="62">
        <v>0.99647342000000005</v>
      </c>
      <c r="J121" s="62">
        <v>1.2679007000000001E-2</v>
      </c>
      <c r="K121" s="188"/>
      <c r="L121" s="259"/>
      <c r="M121" s="259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>
        <v>39.532333000000001</v>
      </c>
      <c r="Y121" s="187">
        <v>43.335324</v>
      </c>
      <c r="Z121" s="187">
        <v>0.99116852</v>
      </c>
      <c r="AA121" s="62">
        <v>0.99468336999999996</v>
      </c>
      <c r="AB121" s="62">
        <v>1.8596768E-2</v>
      </c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6"/>
      <c r="AM121" s="86">
        <f t="shared" si="14"/>
        <v>-1.143304999999998</v>
      </c>
      <c r="AN121" s="121">
        <f t="shared" si="15"/>
        <v>-1.5827389999999966</v>
      </c>
      <c r="AO121" s="121">
        <f t="shared" si="16"/>
        <v>-2.5496900000000489E-3</v>
      </c>
      <c r="AP121" s="121">
        <f t="shared" si="17"/>
        <v>-1.7900500000000985E-3</v>
      </c>
      <c r="AQ121" s="87">
        <f t="shared" si="18"/>
        <v>5.9177609999999988E-3</v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>
        <v>32.182076000000002</v>
      </c>
      <c r="G123" s="96">
        <v>35.667127999999998</v>
      </c>
      <c r="H123" s="96">
        <v>0.96938047000000005</v>
      </c>
      <c r="I123" s="60">
        <v>0.97608576999999996</v>
      </c>
      <c r="J123" s="60">
        <v>6.5088889999999996E-2</v>
      </c>
      <c r="K123" s="61"/>
      <c r="L123" s="258"/>
      <c r="M123" s="258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>
        <v>30.905092</v>
      </c>
      <c r="Y123" s="96">
        <v>34.296501999999997</v>
      </c>
      <c r="Z123" s="96">
        <v>0.95586382999999997</v>
      </c>
      <c r="AA123" s="60">
        <v>0.96758491999999996</v>
      </c>
      <c r="AB123" s="60">
        <v>8.8482513999999998E-2</v>
      </c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5" t="s">
        <v>87</v>
      </c>
      <c r="AM123" s="119">
        <f t="shared" si="14"/>
        <v>-1.2769840000000023</v>
      </c>
      <c r="AN123" s="95">
        <f t="shared" si="15"/>
        <v>-1.3706260000000015</v>
      </c>
      <c r="AO123" s="95">
        <f t="shared" si="16"/>
        <v>-1.351664000000008E-2</v>
      </c>
      <c r="AP123" s="95">
        <f t="shared" si="17"/>
        <v>-8.5008500000000042E-3</v>
      </c>
      <c r="AQ123" s="120">
        <f t="shared" si="18"/>
        <v>2.3393624000000002E-2</v>
      </c>
      <c r="AR123" s="37"/>
      <c r="AS123" s="234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>
        <v>34.965173</v>
      </c>
      <c r="G124" s="187">
        <v>38.475969999999997</v>
      </c>
      <c r="H124" s="187">
        <v>0.97978500999999996</v>
      </c>
      <c r="I124" s="62">
        <v>0.98519643999999995</v>
      </c>
      <c r="J124" s="62">
        <v>4.3965230000000001E-2</v>
      </c>
      <c r="K124" s="188"/>
      <c r="L124" s="259"/>
      <c r="M124" s="259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>
        <v>33.097909000000001</v>
      </c>
      <c r="Y124" s="187">
        <v>36.567413999999999</v>
      </c>
      <c r="Z124" s="187">
        <v>0.97204820000000003</v>
      </c>
      <c r="AA124" s="62">
        <v>0.97976823999999996</v>
      </c>
      <c r="AB124" s="62">
        <v>5.9460074000000002E-2</v>
      </c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6"/>
      <c r="AM124" s="86">
        <f t="shared" si="14"/>
        <v>-1.8672639999999987</v>
      </c>
      <c r="AN124" s="121">
        <f t="shared" si="15"/>
        <v>-1.9085559999999973</v>
      </c>
      <c r="AO124" s="121">
        <f t="shared" si="16"/>
        <v>-7.7368099999999274E-3</v>
      </c>
      <c r="AP124" s="121">
        <f t="shared" si="17"/>
        <v>-5.4281999999999941E-3</v>
      </c>
      <c r="AQ124" s="87">
        <f t="shared" si="18"/>
        <v>1.5494844000000001E-2</v>
      </c>
      <c r="AR124" s="37"/>
      <c r="AS124" s="234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>
        <v>37.947814000000001</v>
      </c>
      <c r="G125" s="187">
        <v>41.750974999999997</v>
      </c>
      <c r="H125" s="187">
        <v>0.98945424000000004</v>
      </c>
      <c r="I125" s="62">
        <v>0.99288272</v>
      </c>
      <c r="J125" s="62">
        <v>2.3765575000000001E-2</v>
      </c>
      <c r="K125" s="188"/>
      <c r="L125" s="259"/>
      <c r="M125" s="259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>
        <v>35.839818999999999</v>
      </c>
      <c r="Y125" s="187">
        <v>39.414861999999999</v>
      </c>
      <c r="Z125" s="187">
        <v>0.98258409999999996</v>
      </c>
      <c r="AA125" s="62">
        <v>0.98747231999999996</v>
      </c>
      <c r="AB125" s="62">
        <v>3.8326605999999999E-2</v>
      </c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6"/>
      <c r="AM125" s="86">
        <f t="shared" si="14"/>
        <v>-2.1079950000000025</v>
      </c>
      <c r="AN125" s="121">
        <f t="shared" si="15"/>
        <v>-2.3361129999999974</v>
      </c>
      <c r="AO125" s="121">
        <f t="shared" si="16"/>
        <v>-6.8701400000000801E-3</v>
      </c>
      <c r="AP125" s="121">
        <f t="shared" si="17"/>
        <v>-5.4104000000000374E-3</v>
      </c>
      <c r="AQ125" s="87">
        <f t="shared" si="18"/>
        <v>1.4561030999999999E-2</v>
      </c>
      <c r="AR125" s="37"/>
      <c r="AS125" s="234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>
        <v>40.784385</v>
      </c>
      <c r="G126" s="187">
        <v>44.927523000000001</v>
      </c>
      <c r="H126" s="187">
        <v>0.99366748999999999</v>
      </c>
      <c r="I126" s="62">
        <v>0.99629924000000003</v>
      </c>
      <c r="J126" s="62">
        <v>1.2280842E-2</v>
      </c>
      <c r="K126" s="188"/>
      <c r="L126" s="259"/>
      <c r="M126" s="259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>
        <v>39.009368000000002</v>
      </c>
      <c r="Y126" s="187">
        <v>42.883436000000003</v>
      </c>
      <c r="Z126" s="187">
        <v>0.99101463999999995</v>
      </c>
      <c r="AA126" s="62">
        <v>0.99416773999999997</v>
      </c>
      <c r="AB126" s="62">
        <v>1.9030169999999999E-2</v>
      </c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6"/>
      <c r="AM126" s="86">
        <f t="shared" si="14"/>
        <v>-1.7750169999999983</v>
      </c>
      <c r="AN126" s="121">
        <f t="shared" si="15"/>
        <v>-2.0440869999999975</v>
      </c>
      <c r="AO126" s="121">
        <f t="shared" si="16"/>
        <v>-2.6528500000000399E-3</v>
      </c>
      <c r="AP126" s="121">
        <f t="shared" si="17"/>
        <v>-2.1315000000000639E-3</v>
      </c>
      <c r="AQ126" s="87">
        <f t="shared" si="18"/>
        <v>6.7493279999999989E-3</v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>
        <v>32.192726</v>
      </c>
      <c r="G128" s="96">
        <v>35.534934</v>
      </c>
      <c r="H128" s="96">
        <v>0.96836166999999995</v>
      </c>
      <c r="I128" s="60">
        <v>0.97699378000000003</v>
      </c>
      <c r="J128" s="60">
        <v>6.6679970000000005E-2</v>
      </c>
      <c r="K128" s="61"/>
      <c r="L128" s="258"/>
      <c r="M128" s="258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>
        <v>30.681948999999999</v>
      </c>
      <c r="Y128" s="96">
        <v>33.944305999999997</v>
      </c>
      <c r="Z128" s="96">
        <v>0.95449934000000003</v>
      </c>
      <c r="AA128" s="60">
        <v>0.96715675999999995</v>
      </c>
      <c r="AB128" s="60">
        <v>9.4194739999999999E-2</v>
      </c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5" t="s">
        <v>88</v>
      </c>
      <c r="AM128" s="119">
        <f t="shared" si="14"/>
        <v>-1.5107770000000009</v>
      </c>
      <c r="AN128" s="95">
        <f t="shared" si="15"/>
        <v>-1.5906280000000024</v>
      </c>
      <c r="AO128" s="95">
        <f t="shared" si="16"/>
        <v>-1.3862329999999923E-2</v>
      </c>
      <c r="AP128" s="95">
        <f t="shared" si="17"/>
        <v>-9.8370200000000851E-3</v>
      </c>
      <c r="AQ128" s="120">
        <f t="shared" si="18"/>
        <v>2.7514769999999994E-2</v>
      </c>
      <c r="AR128" s="37"/>
      <c r="AS128" s="234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>
        <v>34.469907999999997</v>
      </c>
      <c r="G129" s="187">
        <v>38.099578999999999</v>
      </c>
      <c r="H129" s="187">
        <v>0.97912147999999999</v>
      </c>
      <c r="I129" s="62">
        <v>0.98519776999999997</v>
      </c>
      <c r="J129" s="62">
        <v>4.5571025000000001E-2</v>
      </c>
      <c r="K129" s="188"/>
      <c r="L129" s="259"/>
      <c r="M129" s="259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>
        <v>32.635263000000002</v>
      </c>
      <c r="Y129" s="187">
        <v>36.061888000000003</v>
      </c>
      <c r="Z129" s="187">
        <v>0.97099369999999996</v>
      </c>
      <c r="AA129" s="62">
        <v>0.97915015000000005</v>
      </c>
      <c r="AB129" s="62">
        <v>6.3710139999999998E-2</v>
      </c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6"/>
      <c r="AM129" s="86">
        <f t="shared" si="14"/>
        <v>-1.8346449999999948</v>
      </c>
      <c r="AN129" s="121">
        <f t="shared" si="15"/>
        <v>-2.0376909999999953</v>
      </c>
      <c r="AO129" s="121">
        <f t="shared" si="16"/>
        <v>-8.1277800000000289E-3</v>
      </c>
      <c r="AP129" s="121">
        <f t="shared" si="17"/>
        <v>-6.0476199999999203E-3</v>
      </c>
      <c r="AQ129" s="87">
        <f t="shared" si="18"/>
        <v>1.8139114999999997E-2</v>
      </c>
      <c r="AR129" s="37"/>
      <c r="AS129" s="234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>
        <v>37.124014000000003</v>
      </c>
      <c r="G130" s="187">
        <v>41.258375999999998</v>
      </c>
      <c r="H130" s="187">
        <v>0.98923636000000004</v>
      </c>
      <c r="I130" s="62">
        <v>0.99284753999999997</v>
      </c>
      <c r="J130" s="62">
        <v>2.5154251999999998E-2</v>
      </c>
      <c r="K130" s="188"/>
      <c r="L130" s="259"/>
      <c r="M130" s="259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>
        <v>35.330821</v>
      </c>
      <c r="Y130" s="187">
        <v>39.074088000000003</v>
      </c>
      <c r="Z130" s="187">
        <v>0.98202128</v>
      </c>
      <c r="AA130" s="62">
        <v>0.98800831</v>
      </c>
      <c r="AB130" s="62">
        <v>3.9714279999999998E-2</v>
      </c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6"/>
      <c r="AM130" s="86">
        <f t="shared" si="14"/>
        <v>-1.7931930000000023</v>
      </c>
      <c r="AN130" s="121">
        <f t="shared" si="15"/>
        <v>-2.1842879999999951</v>
      </c>
      <c r="AO130" s="121">
        <f t="shared" si="16"/>
        <v>-7.2150800000000404E-3</v>
      </c>
      <c r="AP130" s="121">
        <f t="shared" si="17"/>
        <v>-4.8392299999999722E-3</v>
      </c>
      <c r="AQ130" s="87">
        <f t="shared" si="18"/>
        <v>1.4560027999999999E-2</v>
      </c>
      <c r="AR130" s="37"/>
      <c r="AS130" s="234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>
        <v>41.019641999999997</v>
      </c>
      <c r="G131" s="187">
        <v>45.180233000000001</v>
      </c>
      <c r="H131" s="187">
        <v>0.99362214999999998</v>
      </c>
      <c r="I131" s="62">
        <v>0.99639253999999999</v>
      </c>
      <c r="J131" s="62">
        <v>1.1525288999999999E-2</v>
      </c>
      <c r="K131" s="188"/>
      <c r="L131" s="259"/>
      <c r="M131" s="259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>
        <v>38.378266000000004</v>
      </c>
      <c r="Y131" s="187">
        <v>42.466974</v>
      </c>
      <c r="Z131" s="187">
        <v>0.99081825999999995</v>
      </c>
      <c r="AA131" s="62">
        <v>0.99411362000000003</v>
      </c>
      <c r="AB131" s="62">
        <v>1.9782160999999999E-2</v>
      </c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6"/>
      <c r="AM131" s="86">
        <f t="shared" si="14"/>
        <v>-2.641375999999994</v>
      </c>
      <c r="AN131" s="121">
        <f t="shared" si="15"/>
        <v>-2.7132590000000008</v>
      </c>
      <c r="AO131" s="121">
        <f t="shared" si="16"/>
        <v>-2.8038900000000311E-3</v>
      </c>
      <c r="AP131" s="121">
        <f t="shared" si="17"/>
        <v>-2.2789199999999621E-3</v>
      </c>
      <c r="AQ131" s="87">
        <f t="shared" si="18"/>
        <v>8.2568720000000002E-3</v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>
        <v>32.840758000000001</v>
      </c>
      <c r="G133" s="96">
        <v>36.058444999999999</v>
      </c>
      <c r="H133" s="96">
        <v>0.96916625999999995</v>
      </c>
      <c r="I133" s="60">
        <v>0.97852691000000003</v>
      </c>
      <c r="J133" s="60">
        <v>6.3644454000000003E-2</v>
      </c>
      <c r="K133" s="61"/>
      <c r="L133" s="258"/>
      <c r="M133" s="258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>
        <v>31.17107</v>
      </c>
      <c r="Y133" s="96">
        <v>34.452489999999997</v>
      </c>
      <c r="Z133" s="96">
        <v>0.95396137999999997</v>
      </c>
      <c r="AA133" s="60">
        <v>0.96849821999999997</v>
      </c>
      <c r="AB133" s="60">
        <v>9.3901129999999999E-2</v>
      </c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5" t="s">
        <v>89</v>
      </c>
      <c r="AM133" s="119">
        <f t="shared" si="14"/>
        <v>-1.6696880000000007</v>
      </c>
      <c r="AN133" s="95">
        <f t="shared" si="15"/>
        <v>-1.6059550000000016</v>
      </c>
      <c r="AO133" s="95">
        <f t="shared" si="16"/>
        <v>-1.5204879999999976E-2</v>
      </c>
      <c r="AP133" s="95">
        <f t="shared" si="17"/>
        <v>-1.0028690000000062E-2</v>
      </c>
      <c r="AQ133" s="120">
        <f t="shared" si="18"/>
        <v>3.0256675999999996E-2</v>
      </c>
      <c r="AR133" s="37"/>
      <c r="AS133" s="234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>
        <v>35.448411999999998</v>
      </c>
      <c r="G134" s="187">
        <v>38.752876000000001</v>
      </c>
      <c r="H134" s="187">
        <v>0.97972729000000003</v>
      </c>
      <c r="I134" s="62">
        <v>0.98616700999999996</v>
      </c>
      <c r="J134" s="62">
        <v>4.4279949999999998E-2</v>
      </c>
      <c r="K134" s="188"/>
      <c r="L134" s="259"/>
      <c r="M134" s="259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>
        <v>33.281441000000001</v>
      </c>
      <c r="Y134" s="187">
        <v>36.502189999999999</v>
      </c>
      <c r="Z134" s="187">
        <v>0.97140181000000003</v>
      </c>
      <c r="AA134" s="62">
        <v>0.97975941</v>
      </c>
      <c r="AB134" s="62">
        <v>6.1341687999999998E-2</v>
      </c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6"/>
      <c r="AM134" s="86">
        <f t="shared" si="14"/>
        <v>-2.1669709999999966</v>
      </c>
      <c r="AN134" s="121">
        <f t="shared" si="15"/>
        <v>-2.2506860000000017</v>
      </c>
      <c r="AO134" s="121">
        <f t="shared" si="16"/>
        <v>-8.3254799999999962E-3</v>
      </c>
      <c r="AP134" s="121">
        <f t="shared" si="17"/>
        <v>-6.4075999999999578E-3</v>
      </c>
      <c r="AQ134" s="87">
        <f t="shared" si="18"/>
        <v>1.7061738E-2</v>
      </c>
      <c r="AR134" s="37"/>
      <c r="AS134" s="234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>
        <v>38.446033999999997</v>
      </c>
      <c r="G135" s="187">
        <v>42.256746999999997</v>
      </c>
      <c r="H135" s="187">
        <v>0.98947231000000002</v>
      </c>
      <c r="I135" s="62">
        <v>0.99336674000000003</v>
      </c>
      <c r="J135" s="62">
        <v>2.4215637000000002E-2</v>
      </c>
      <c r="K135" s="188"/>
      <c r="L135" s="259"/>
      <c r="M135" s="259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>
        <v>36.267698000000003</v>
      </c>
      <c r="Y135" s="187">
        <v>39.495044</v>
      </c>
      <c r="Z135" s="187">
        <v>0.98260493000000004</v>
      </c>
      <c r="AA135" s="62">
        <v>0.98841069999999998</v>
      </c>
      <c r="AB135" s="62">
        <v>3.8591817E-2</v>
      </c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6"/>
      <c r="AM135" s="86">
        <f t="shared" si="14"/>
        <v>-2.1783359999999945</v>
      </c>
      <c r="AN135" s="121">
        <f t="shared" si="15"/>
        <v>-2.7617029999999971</v>
      </c>
      <c r="AO135" s="121">
        <f t="shared" si="16"/>
        <v>-6.8673799999999785E-3</v>
      </c>
      <c r="AP135" s="121">
        <f t="shared" si="17"/>
        <v>-4.9560400000000504E-3</v>
      </c>
      <c r="AQ135" s="87">
        <f t="shared" si="18"/>
        <v>1.4376179999999999E-2</v>
      </c>
      <c r="AR135" s="37"/>
      <c r="AS135" s="234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>
        <v>41.959001000000001</v>
      </c>
      <c r="G136" s="187">
        <v>45.814520999999999</v>
      </c>
      <c r="H136" s="187">
        <v>0.99363100000000004</v>
      </c>
      <c r="I136" s="62">
        <v>0.99655883000000001</v>
      </c>
      <c r="J136" s="62">
        <v>1.1375466000000001E-2</v>
      </c>
      <c r="K136" s="188"/>
      <c r="L136" s="259"/>
      <c r="M136" s="259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>
        <v>39.236407</v>
      </c>
      <c r="Y136" s="187">
        <v>43.116179000000002</v>
      </c>
      <c r="Z136" s="187">
        <v>0.99090838000000003</v>
      </c>
      <c r="AA136" s="62">
        <v>0.99444537</v>
      </c>
      <c r="AB136" s="62">
        <v>1.9971553E-2</v>
      </c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6"/>
      <c r="AM136" s="86">
        <f t="shared" si="14"/>
        <v>-2.7225940000000008</v>
      </c>
      <c r="AN136" s="121">
        <f t="shared" si="15"/>
        <v>-2.6983419999999967</v>
      </c>
      <c r="AO136" s="121">
        <f t="shared" si="16"/>
        <v>-2.7226200000000089E-3</v>
      </c>
      <c r="AP136" s="121">
        <f t="shared" si="17"/>
        <v>-2.1134600000000114E-3</v>
      </c>
      <c r="AQ136" s="87">
        <f t="shared" si="18"/>
        <v>8.5960869999999988E-3</v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5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9"/>
      <c r="M139" s="259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9"/>
      <c r="M140" s="259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9"/>
      <c r="M141" s="259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5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9"/>
      <c r="M144" s="259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9"/>
      <c r="M145" s="259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9"/>
      <c r="M146" s="259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5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9"/>
      <c r="M149" s="259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9"/>
      <c r="M150" s="259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9"/>
      <c r="M151" s="259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5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9"/>
      <c r="M154" s="259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9"/>
      <c r="M155" s="259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9"/>
      <c r="M156" s="259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5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9"/>
      <c r="M159" s="259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9"/>
      <c r="M160" s="259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9"/>
      <c r="M161" s="259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5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9"/>
      <c r="M164" s="259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9"/>
      <c r="M165" s="259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9"/>
      <c r="M166" s="259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5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9"/>
      <c r="M169" s="259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9"/>
      <c r="M170" s="259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9"/>
      <c r="M171" s="259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5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9"/>
      <c r="M174" s="259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9"/>
      <c r="M175" s="259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9"/>
      <c r="M176" s="259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5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9"/>
      <c r="M179" s="259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9"/>
      <c r="M180" s="259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9"/>
      <c r="M181" s="259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5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9"/>
      <c r="M184" s="259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9"/>
      <c r="M185" s="259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9"/>
      <c r="M186" s="259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5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9"/>
      <c r="M189" s="259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9"/>
      <c r="M190" s="259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9"/>
      <c r="M191" s="259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30.230981</v>
      </c>
      <c r="G641" s="135">
        <f t="shared" si="59"/>
        <v>33.605983000000002</v>
      </c>
      <c r="H641" s="135">
        <f t="shared" si="59"/>
        <v>0.96450990000000003</v>
      </c>
      <c r="I641" s="135">
        <f t="shared" si="59"/>
        <v>0.96956436999999995</v>
      </c>
      <c r="J641" s="135">
        <f t="shared" si="59"/>
        <v>5.7477130000000001E-2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28.916302000000002</v>
      </c>
      <c r="Y641" s="135">
        <f t="shared" si="60"/>
        <v>31.871455999999998</v>
      </c>
      <c r="Z641" s="135">
        <f t="shared" si="60"/>
        <v>0.94985034999999995</v>
      </c>
      <c r="AA641" s="135">
        <f t="shared" si="60"/>
        <v>0.96131124000000001</v>
      </c>
      <c r="AB641" s="135">
        <f t="shared" si="60"/>
        <v>7.9584249999999995E-2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4"/>
      <c r="F642" s="18">
        <f t="shared" si="59"/>
        <v>32.758119000000001</v>
      </c>
      <c r="G642" s="18">
        <f t="shared" si="59"/>
        <v>36.683674000000003</v>
      </c>
      <c r="H642" s="18">
        <f t="shared" si="59"/>
        <v>0.97912147999999999</v>
      </c>
      <c r="I642" s="18">
        <f t="shared" si="59"/>
        <v>0.98289051999999999</v>
      </c>
      <c r="J642" s="18">
        <f t="shared" si="59"/>
        <v>3.8262226000000003E-2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32</v>
      </c>
      <c r="V642" s="107"/>
      <c r="W642" s="264"/>
      <c r="X642" s="18">
        <f t="shared" si="60"/>
        <v>30.819876000000001</v>
      </c>
      <c r="Y642" s="18">
        <f t="shared" si="60"/>
        <v>34.261434000000001</v>
      </c>
      <c r="Z642" s="18">
        <f t="shared" si="60"/>
        <v>0.96849748000000002</v>
      </c>
      <c r="AA642" s="18">
        <f t="shared" si="60"/>
        <v>0.97324606000000002</v>
      </c>
      <c r="AB642" s="18">
        <f t="shared" si="60"/>
        <v>5.3682095999999999E-2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4"/>
      <c r="F643" s="18">
        <f t="shared" si="59"/>
        <v>36.166728999999997</v>
      </c>
      <c r="G643" s="18">
        <f t="shared" si="59"/>
        <v>40.592601999999999</v>
      </c>
      <c r="H643" s="18">
        <f t="shared" si="59"/>
        <v>0.98900948</v>
      </c>
      <c r="I643" s="18">
        <f t="shared" si="59"/>
        <v>0.99199844999999998</v>
      </c>
      <c r="J643" s="18">
        <f t="shared" si="59"/>
        <v>2.0310282999999998E-2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33</v>
      </c>
      <c r="V643" s="107"/>
      <c r="W643" s="264"/>
      <c r="X643" s="18">
        <f t="shared" si="60"/>
        <v>33.592312999999997</v>
      </c>
      <c r="Y643" s="18">
        <f t="shared" si="60"/>
        <v>37.698608</v>
      </c>
      <c r="Z643" s="18">
        <f t="shared" si="60"/>
        <v>0.98201651000000001</v>
      </c>
      <c r="AA643" s="18">
        <f t="shared" si="60"/>
        <v>0.98605556000000005</v>
      </c>
      <c r="AB643" s="18">
        <f t="shared" si="60"/>
        <v>3.3075683000000002E-2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4"/>
      <c r="F644" s="18">
        <f t="shared" si="59"/>
        <v>38.754863999999998</v>
      </c>
      <c r="G644" s="18">
        <f t="shared" si="59"/>
        <v>43.322192000000001</v>
      </c>
      <c r="H644" s="18">
        <f t="shared" si="59"/>
        <v>0.99322158999999999</v>
      </c>
      <c r="I644" s="18">
        <f t="shared" si="59"/>
        <v>0.99578597000000002</v>
      </c>
      <c r="J644" s="18">
        <f t="shared" si="59"/>
        <v>1.03122825E-2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35</v>
      </c>
      <c r="V644" s="107"/>
      <c r="W644" s="264"/>
      <c r="X644" s="18">
        <f t="shared" si="60"/>
        <v>37.263677000000001</v>
      </c>
      <c r="Y644" s="18">
        <f t="shared" si="60"/>
        <v>41.810178999999998</v>
      </c>
      <c r="Z644" s="18">
        <f t="shared" si="60"/>
        <v>0.99046873999999996</v>
      </c>
      <c r="AA644" s="18">
        <f t="shared" si="60"/>
        <v>0.99340717999999995</v>
      </c>
      <c r="AB644" s="18">
        <f t="shared" si="60"/>
        <v>1.6270736000000001E-2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89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32.840758000000001</v>
      </c>
      <c r="G646" s="135">
        <f t="shared" si="61"/>
        <v>36.058444999999999</v>
      </c>
      <c r="H646" s="135">
        <f t="shared" si="61"/>
        <v>0.97034474000000004</v>
      </c>
      <c r="I646" s="135">
        <f t="shared" si="61"/>
        <v>0.97852691000000003</v>
      </c>
      <c r="J646" s="135">
        <f t="shared" si="61"/>
        <v>7.2485820000000006E-2</v>
      </c>
      <c r="K646" s="109"/>
      <c r="L646" s="109"/>
      <c r="M646" s="109"/>
      <c r="N646" s="109"/>
      <c r="O646" s="263"/>
      <c r="P646" s="109"/>
      <c r="Q646" s="110"/>
      <c r="R646" s="111"/>
      <c r="T646" s="289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31.17107</v>
      </c>
      <c r="Y646" s="135">
        <f t="shared" si="62"/>
        <v>34.468316000000002</v>
      </c>
      <c r="Z646" s="135">
        <f t="shared" si="62"/>
        <v>0.95780772000000003</v>
      </c>
      <c r="AA646" s="135">
        <f t="shared" si="62"/>
        <v>0.97043586000000004</v>
      </c>
      <c r="AB646" s="135">
        <f t="shared" si="62"/>
        <v>0.10032161000000001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4"/>
      <c r="F647" s="18">
        <f t="shared" si="61"/>
        <v>35.448411999999998</v>
      </c>
      <c r="G647" s="18">
        <f t="shared" si="61"/>
        <v>38.752876000000001</v>
      </c>
      <c r="H647" s="18">
        <f t="shared" si="61"/>
        <v>0.98090168</v>
      </c>
      <c r="I647" s="18">
        <f t="shared" si="61"/>
        <v>0.98616700999999996</v>
      </c>
      <c r="J647" s="18">
        <f t="shared" si="61"/>
        <v>5.0439596000000003E-2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32</v>
      </c>
      <c r="V647" s="107"/>
      <c r="W647" s="264"/>
      <c r="X647" s="18">
        <f t="shared" si="62"/>
        <v>33.281441000000001</v>
      </c>
      <c r="Y647" s="18">
        <f t="shared" si="62"/>
        <v>36.672671000000001</v>
      </c>
      <c r="Z647" s="18">
        <f t="shared" si="62"/>
        <v>0.97298247000000004</v>
      </c>
      <c r="AA647" s="18">
        <f t="shared" si="62"/>
        <v>0.98046968999999995</v>
      </c>
      <c r="AB647" s="18">
        <f t="shared" si="62"/>
        <v>6.7196876000000003E-2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4"/>
      <c r="F648" s="18">
        <f t="shared" si="61"/>
        <v>38.783540000000002</v>
      </c>
      <c r="G648" s="18">
        <f t="shared" si="61"/>
        <v>42.370452999999998</v>
      </c>
      <c r="H648" s="18">
        <f t="shared" si="61"/>
        <v>0.98969035999999999</v>
      </c>
      <c r="I648" s="18">
        <f t="shared" si="61"/>
        <v>0.99336674000000003</v>
      </c>
      <c r="J648" s="18">
        <f t="shared" si="61"/>
        <v>2.8785938E-2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33</v>
      </c>
      <c r="V648" s="107"/>
      <c r="W648" s="264"/>
      <c r="X648" s="18">
        <f t="shared" si="62"/>
        <v>36.267698000000003</v>
      </c>
      <c r="Y648" s="18">
        <f t="shared" si="62"/>
        <v>39.710960999999998</v>
      </c>
      <c r="Z648" s="18">
        <f t="shared" si="62"/>
        <v>0.98347876000000001</v>
      </c>
      <c r="AA648" s="18">
        <f t="shared" si="62"/>
        <v>0.98842083000000003</v>
      </c>
      <c r="AB648" s="18">
        <f t="shared" si="62"/>
        <v>4.3908767000000001E-2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4"/>
      <c r="F649" s="18">
        <f t="shared" si="61"/>
        <v>41.959001000000001</v>
      </c>
      <c r="G649" s="18">
        <f t="shared" si="61"/>
        <v>45.814520999999999</v>
      </c>
      <c r="H649" s="18">
        <f t="shared" si="61"/>
        <v>0.99371821000000005</v>
      </c>
      <c r="I649" s="18">
        <f t="shared" si="61"/>
        <v>0.99655883000000001</v>
      </c>
      <c r="J649" s="18">
        <f t="shared" si="61"/>
        <v>1.4885585999999999E-2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35</v>
      </c>
      <c r="V649" s="107"/>
      <c r="W649" s="264"/>
      <c r="X649" s="18">
        <f t="shared" si="62"/>
        <v>39.532333000000001</v>
      </c>
      <c r="Y649" s="18">
        <f t="shared" si="62"/>
        <v>43.335324</v>
      </c>
      <c r="Z649" s="18">
        <f t="shared" si="62"/>
        <v>0.99116852</v>
      </c>
      <c r="AA649" s="18">
        <f t="shared" si="62"/>
        <v>0.99468336999999996</v>
      </c>
      <c r="AB649" s="18">
        <f t="shared" si="62"/>
        <v>2.2969557000000002E-2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2"/>
      <c r="F651" s="135">
        <f t="shared" ref="F651:J654" si="63">F646-F641</f>
        <v>2.6097770000000011</v>
      </c>
      <c r="G651" s="135">
        <f t="shared" si="63"/>
        <v>2.452461999999997</v>
      </c>
      <c r="H651" s="135">
        <f t="shared" si="63"/>
        <v>5.8348400000000078E-3</v>
      </c>
      <c r="I651" s="135">
        <f t="shared" si="63"/>
        <v>8.9625400000000743E-3</v>
      </c>
      <c r="J651" s="135">
        <f t="shared" si="63"/>
        <v>1.5008690000000005E-2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192</v>
      </c>
      <c r="U651" s="25" t="s">
        <v>31</v>
      </c>
      <c r="V651" s="106"/>
      <c r="W651" s="262"/>
      <c r="X651" s="135">
        <f t="shared" ref="X651:AB654" si="64">X646-X641</f>
        <v>2.2547679999999986</v>
      </c>
      <c r="Y651" s="135">
        <f t="shared" si="64"/>
        <v>2.5968600000000031</v>
      </c>
      <c r="Z651" s="135">
        <f t="shared" si="64"/>
        <v>7.9573700000000747E-3</v>
      </c>
      <c r="AA651" s="135">
        <f t="shared" si="64"/>
        <v>9.1246200000000277E-3</v>
      </c>
      <c r="AB651" s="135">
        <f t="shared" si="64"/>
        <v>2.073736000000001E-2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4"/>
      <c r="F652" s="18">
        <f t="shared" si="63"/>
        <v>2.6902929999999969</v>
      </c>
      <c r="G652" s="18">
        <f t="shared" si="63"/>
        <v>2.0692019999999971</v>
      </c>
      <c r="H652" s="18">
        <f t="shared" si="63"/>
        <v>1.7802000000000096E-3</v>
      </c>
      <c r="I652" s="18">
        <f t="shared" si="63"/>
        <v>3.2764899999999653E-3</v>
      </c>
      <c r="J652" s="18">
        <f t="shared" si="63"/>
        <v>1.217737E-2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32</v>
      </c>
      <c r="V652" s="107"/>
      <c r="W652" s="264"/>
      <c r="X652" s="18">
        <f t="shared" si="64"/>
        <v>2.4615650000000002</v>
      </c>
      <c r="Y652" s="18">
        <f t="shared" si="64"/>
        <v>2.4112369999999999</v>
      </c>
      <c r="Z652" s="18">
        <f t="shared" si="64"/>
        <v>4.484990000000022E-3</v>
      </c>
      <c r="AA652" s="18">
        <f t="shared" si="64"/>
        <v>7.2236299999999254E-3</v>
      </c>
      <c r="AB652" s="18">
        <f t="shared" si="64"/>
        <v>1.3514780000000004E-2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4"/>
      <c r="F653" s="18">
        <f t="shared" si="63"/>
        <v>2.6168110000000055</v>
      </c>
      <c r="G653" s="18">
        <f t="shared" si="63"/>
        <v>1.7778509999999983</v>
      </c>
      <c r="H653" s="18">
        <f t="shared" si="63"/>
        <v>6.8087999999999482E-4</v>
      </c>
      <c r="I653" s="18">
        <f t="shared" si="63"/>
        <v>1.3682900000000497E-3</v>
      </c>
      <c r="J653" s="18">
        <f t="shared" si="63"/>
        <v>8.4756550000000021E-3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33</v>
      </c>
      <c r="V653" s="107"/>
      <c r="W653" s="264"/>
      <c r="X653" s="18">
        <f t="shared" si="64"/>
        <v>2.6753850000000057</v>
      </c>
      <c r="Y653" s="18">
        <f t="shared" si="64"/>
        <v>2.0123529999999974</v>
      </c>
      <c r="Z653" s="18">
        <f t="shared" si="64"/>
        <v>1.4622499999999983E-3</v>
      </c>
      <c r="AA653" s="18">
        <f t="shared" si="64"/>
        <v>2.3652699999999749E-3</v>
      </c>
      <c r="AB653" s="18">
        <f t="shared" si="64"/>
        <v>1.0833084E-2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4"/>
      <c r="F654" s="18">
        <f t="shared" si="63"/>
        <v>3.2041370000000029</v>
      </c>
      <c r="G654" s="18">
        <f t="shared" si="63"/>
        <v>2.492328999999998</v>
      </c>
      <c r="H654" s="18">
        <f t="shared" si="63"/>
        <v>4.9662000000005868E-4</v>
      </c>
      <c r="I654" s="18">
        <f t="shared" si="63"/>
        <v>7.7285999999998634E-4</v>
      </c>
      <c r="J654" s="18">
        <f t="shared" si="63"/>
        <v>4.5733034999999988E-3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35</v>
      </c>
      <c r="V654" s="107"/>
      <c r="W654" s="264"/>
      <c r="X654" s="18">
        <f t="shared" si="64"/>
        <v>2.268656</v>
      </c>
      <c r="Y654" s="18">
        <f t="shared" si="64"/>
        <v>1.525145000000002</v>
      </c>
      <c r="Z654" s="18">
        <f t="shared" si="64"/>
        <v>6.997800000000387E-4</v>
      </c>
      <c r="AA654" s="18">
        <f t="shared" si="64"/>
        <v>1.2761900000000104E-3</v>
      </c>
      <c r="AB654" s="18">
        <f t="shared" si="64"/>
        <v>6.6988210000000006E-3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T388:T392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defaultRowHeight="15.6" x14ac:dyDescent="0.25"/>
  <sheetData/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2025-06-30T03:35:57Z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